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drawings/drawing13.xml" ContentType="application/vnd.openxmlformats-officedocument.drawingml.chartshape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21.xml" ContentType="application/vnd.openxmlformats-officedocument.drawingml.chart+xml"/>
  <Override PartName="/xl/drawings/drawing16.xml" ContentType="application/vnd.openxmlformats-officedocument.drawingml.chartshape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drawings/drawing18.xml" ContentType="application/vnd.openxmlformats-officedocument.drawingml.chartshape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9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30.xml" ContentType="application/vnd.openxmlformats-officedocument.drawingml.chart+xml"/>
  <Override PartName="/xl/drawings/drawing22.xml" ContentType="application/vnd.openxmlformats-officedocument.drawingml.chartshape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23.xml" ContentType="application/vnd.openxmlformats-officedocument.drawing+xml"/>
  <Override PartName="/xl/charts/chart34.xml" ContentType="application/vnd.openxmlformats-officedocument.drawingml.chart+xml"/>
  <Override PartName="/xl/drawings/drawing24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5.xml" ContentType="application/vnd.openxmlformats-officedocument.drawingml.chartshapes+xml"/>
  <Override PartName="/xl/charts/chart37.xml" ContentType="application/vnd.openxmlformats-officedocument.drawingml.chart+xml"/>
  <Override PartName="/xl/drawings/drawing26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42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45.xml" ContentType="application/vnd.openxmlformats-officedocument.drawingml.chart+xml"/>
  <Override PartName="/xl/drawings/drawing35.xml" ContentType="application/vnd.openxmlformats-officedocument.drawingml.chartshapes+xml"/>
  <Override PartName="/xl/charts/chart46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47.xml" ContentType="application/vnd.openxmlformats-officedocument.drawingml.chart+xml"/>
  <Override PartName="/xl/drawings/drawing38.xml" ContentType="application/vnd.openxmlformats-officedocument.drawingml.chartshapes+xml"/>
  <Override PartName="/xl/charts/chart48.xml" ContentType="application/vnd.openxmlformats-officedocument.drawingml.chart+xml"/>
  <Override PartName="/xl/drawings/drawing39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40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41.xml" ContentType="application/vnd.openxmlformats-officedocument.drawing+xml"/>
  <Override PartName="/xl/charts/chart54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55.xml" ContentType="application/vnd.openxmlformats-officedocument.drawingml.chart+xml"/>
  <Override PartName="/xl/drawings/drawing44.xml" ContentType="application/vnd.openxmlformats-officedocument.drawingml.chartshapes+xml"/>
  <Override PartName="/xl/charts/chart56.xml" ContentType="application/vnd.openxmlformats-officedocument.drawingml.chart+xml"/>
  <Override PartName="/xl/drawings/drawing45.xml" ContentType="application/vnd.openxmlformats-officedocument.drawing+xml"/>
  <Override PartName="/xl/charts/chart57.xml" ContentType="application/vnd.openxmlformats-officedocument.drawingml.chart+xml"/>
  <Override PartName="/xl/drawings/drawing46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47.xml" ContentType="application/vnd.openxmlformats-officedocument.drawing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klc.govt.nz\Data\users1\wilsonr2\Documents\Monthly\"/>
    </mc:Choice>
  </mc:AlternateContent>
  <xr:revisionPtr revIDLastSave="0" documentId="13_ncr:1_{72A9CAC0-19D9-4C34-A4A2-C95F92861E74}" xr6:coauthVersionLast="46" xr6:coauthVersionMax="46" xr10:uidLastSave="{00000000-0000-0000-0000-000000000000}"/>
  <bookViews>
    <workbookView xWindow="28680" yWindow="-120" windowWidth="29040" windowHeight="15840" tabRatio="837" firstSheet="4" activeTab="18" xr2:uid="{00000000-000D-0000-FFFF-FFFF00000000}"/>
  </bookViews>
  <sheets>
    <sheet name="Summary" sheetId="19" r:id="rId1"/>
    <sheet name="GDP" sheetId="1" r:id="rId2"/>
    <sheet name="Retail" sheetId="10" r:id="rId3"/>
    <sheet name="retail (2)" sheetId="34" r:id="rId4"/>
    <sheet name="Rents" sheetId="35" r:id="rId5"/>
    <sheet name="Consumer spend" sheetId="36" r:id="rId6"/>
    <sheet name="HousePrices" sheetId="13" r:id="rId7"/>
    <sheet name="HouseSales" sheetId="20" r:id="rId8"/>
    <sheet name="Consents" sheetId="11" r:id="rId9"/>
    <sheet name="Nonresidential" sheetId="12" r:id="rId10"/>
    <sheet name="Cap goods price index" sheetId="24" r:id="rId11"/>
    <sheet name="EmpGrowth" sheetId="28" r:id="rId12"/>
    <sheet name="Unemployment" sheetId="2" r:id="rId13"/>
    <sheet name="AnnualUE" sheetId="7" r:id="rId14"/>
    <sheet name="YouthUE" sheetId="3" r:id="rId15"/>
    <sheet name="AnnualYUE" sheetId="8" r:id="rId16"/>
    <sheet name="YUERONZ" sheetId="32" r:id="rId17"/>
    <sheet name="LM" sheetId="27" r:id="rId18"/>
    <sheet name="Confidence" sheetId="23" r:id="rId19"/>
    <sheet name="Population" sheetId="5" r:id="rId20"/>
    <sheet name="Wages" sheetId="6" r:id="rId21"/>
    <sheet name="Netmigration" sheetId="4" r:id="rId22"/>
    <sheet name="Migration" sheetId="9" r:id="rId23"/>
    <sheet name="Guestnights" sheetId="25" r:id="rId24"/>
    <sheet name="GN2" sheetId="33" r:id="rId25"/>
  </sheets>
  <externalReferences>
    <externalReference r:id="rId26"/>
  </externalReferences>
  <definedNames>
    <definedName name="_TAB1" localSheetId="5">#REF!</definedName>
    <definedName name="_TAB1" localSheetId="4">#REF!</definedName>
    <definedName name="_TAB1">#REF!</definedName>
    <definedName name="_TAB2" localSheetId="5">#REF!</definedName>
    <definedName name="_TAB2" localSheetId="4">#REF!</definedName>
    <definedName name="_TAB2">#REF!</definedName>
    <definedName name="_TAB3" localSheetId="5">#REF!</definedName>
    <definedName name="_TAB3" localSheetId="4">#REF!</definedName>
    <definedName name="_TAB3">#REF!</definedName>
    <definedName name="_TAB4" localSheetId="5">#REF!</definedName>
    <definedName name="_TAB4" localSheetId="4">#REF!</definedName>
    <definedName name="_TAB4">#REF!</definedName>
    <definedName name="AnnualUEAucklandSeries" localSheetId="13">OFFSET(AnnualUE!$B$5,COUNTA(AnnualUE!$B:$B)-42,0,41,1)</definedName>
    <definedName name="AnnualUEDateSeries" localSheetId="13">OFFSET(AnnualUE!$A$5,COUNTA(AnnualUE!$A:$A)-43,0,41,1)</definedName>
    <definedName name="AnnualUERONZSeries" localSheetId="13">OFFSET(AnnualUE!$C$5,COUNTA(AnnualUE!$C:$C)-42,0,41,1)</definedName>
    <definedName name="AnnualYUE15Series" localSheetId="15">OFFSET(AnnualYUE!$B$5,COUNTA(AnnualYUE!$B:$B)-42,0,41,1)</definedName>
    <definedName name="AnnualYUE20Series" localSheetId="15">OFFSET(AnnualYUE!$C$5,COUNTA(AnnualYUE!$C:$C)-42,0,41,1)</definedName>
    <definedName name="AnnualYUEDateSeries" localSheetId="15">OFFSET(AnnualYUE!$A$5,COUNTA(AnnualYUE!$A:$A)-43,0,41,1)</definedName>
    <definedName name="bottom1" localSheetId="5">#REF!</definedName>
    <definedName name="bottom1" localSheetId="4">#REF!</definedName>
    <definedName name="bottom1">#REF!</definedName>
    <definedName name="bottom10" localSheetId="5">'[1]Table 10 old'!#REF!</definedName>
    <definedName name="bottom10" localSheetId="4">'[1]Table 10 old'!#REF!</definedName>
    <definedName name="bottom10">'[1]Table 10 old'!#REF!</definedName>
    <definedName name="bottom11" localSheetId="5">'[1]Table 11 old'!#REF!</definedName>
    <definedName name="bottom11" localSheetId="4">'[1]Table 11 old'!#REF!</definedName>
    <definedName name="bottom11">'[1]Table 11 old'!#REF!</definedName>
    <definedName name="bottom12" localSheetId="5">'[1]Table 12 old'!#REF!</definedName>
    <definedName name="bottom12" localSheetId="4">'[1]Table 12 old'!#REF!</definedName>
    <definedName name="bottom12">'[1]Table 12 old'!#REF!</definedName>
    <definedName name="bottom2" localSheetId="5">'[1]Table 2'!#REF!</definedName>
    <definedName name="bottom2" localSheetId="4">'[1]Table 2'!#REF!</definedName>
    <definedName name="bottom2">'[1]Table 2'!#REF!</definedName>
    <definedName name="bottom3" localSheetId="5">'[1]Table 3 ethnic'!#REF!</definedName>
    <definedName name="bottom3" localSheetId="4">'[1]Table 3 ethnic'!#REF!</definedName>
    <definedName name="bottom3">'[1]Table 3 ethnic'!#REF!</definedName>
    <definedName name="bottom4" localSheetId="5">'[1]Table 4 Jobless'!#REF!</definedName>
    <definedName name="bottom4" localSheetId="4">'[1]Table 4 Jobless'!#REF!</definedName>
    <definedName name="bottom4">'[1]Table 4 Jobless'!#REF!</definedName>
    <definedName name="bottom5" localSheetId="5">'[1]Table 5'!#REF!</definedName>
    <definedName name="bottom5" localSheetId="4">'[1]Table 5'!#REF!</definedName>
    <definedName name="bottom5">'[1]Table 5'!#REF!</definedName>
    <definedName name="bottom6" localSheetId="5">'[1]Table 6'!#REF!</definedName>
    <definedName name="bottom6" localSheetId="4">'[1]Table 6'!#REF!</definedName>
    <definedName name="bottom6">'[1]Table 6'!#REF!</definedName>
    <definedName name="bottom7" localSheetId="5">'[1]Table 7 old'!#REF!</definedName>
    <definedName name="bottom7" localSheetId="4">'[1]Table 7 old'!#REF!</definedName>
    <definedName name="bottom7">'[1]Table 7 old'!#REF!</definedName>
    <definedName name="bottom8" localSheetId="5">'[1]Table 8 old'!#REF!</definedName>
    <definedName name="bottom8" localSheetId="4">'[1]Table 8 old'!#REF!</definedName>
    <definedName name="bottom8">'[1]Table 8 old'!#REF!</definedName>
    <definedName name="bottom9" localSheetId="5">'[1]Table 9 old'!#REF!</definedName>
    <definedName name="bottom9" localSheetId="4">'[1]Table 9 old'!#REF!</definedName>
    <definedName name="bottom9">'[1]Table 9 old'!#REF!</definedName>
    <definedName name="Data1" localSheetId="5">#REF!</definedName>
    <definedName name="Data1" localSheetId="4">#REF!</definedName>
    <definedName name="Data1">#REF!</definedName>
    <definedName name="data10" localSheetId="5">'[1]Table 8 old'!#REF!</definedName>
    <definedName name="data10" localSheetId="4">'[1]Table 8 old'!#REF!</definedName>
    <definedName name="data10">'[1]Table 8 old'!#REF!</definedName>
    <definedName name="data11" localSheetId="5">'[1]Table 9 old'!#REF!</definedName>
    <definedName name="data11" localSheetId="4">'[1]Table 9 old'!#REF!</definedName>
    <definedName name="data11">'[1]Table 9 old'!#REF!</definedName>
    <definedName name="data12" localSheetId="5">'[1]Table 10 old'!#REF!</definedName>
    <definedName name="data12" localSheetId="4">'[1]Table 10 old'!#REF!</definedName>
    <definedName name="data12">'[1]Table 10 old'!#REF!</definedName>
    <definedName name="data13" localSheetId="5">'[1]Table 11 old'!#REF!</definedName>
    <definedName name="data13" localSheetId="4">'[1]Table 11 old'!#REF!</definedName>
    <definedName name="data13">'[1]Table 11 old'!#REF!</definedName>
    <definedName name="data14" localSheetId="5">'[1]Table 12 old'!#REF!</definedName>
    <definedName name="data14" localSheetId="4">'[1]Table 12 old'!#REF!</definedName>
    <definedName name="data14">'[1]Table 12 old'!#REF!</definedName>
    <definedName name="Data15" localSheetId="5">'[1]Table 13 '!#REF!</definedName>
    <definedName name="Data15" localSheetId="4">'[1]Table 13 '!#REF!</definedName>
    <definedName name="Data15">'[1]Table 13 '!#REF!</definedName>
    <definedName name="Data16" localSheetId="5">'[1]Table 13 '!#REF!</definedName>
    <definedName name="Data16" localSheetId="4">'[1]Table 13 '!#REF!</definedName>
    <definedName name="Data16">'[1]Table 13 '!#REF!</definedName>
    <definedName name="Data17" localSheetId="5">'[1]Table 13 '!#REF!</definedName>
    <definedName name="Data17" localSheetId="4">'[1]Table 13 '!#REF!</definedName>
    <definedName name="Data17">'[1]Table 13 '!#REF!</definedName>
    <definedName name="Data18" localSheetId="5">'[1]Table 13 '!#REF!</definedName>
    <definedName name="Data18" localSheetId="4">'[1]Table 13 '!#REF!</definedName>
    <definedName name="Data18">'[1]Table 13 '!#REF!</definedName>
    <definedName name="Data19" localSheetId="5">'[1]Table 14'!#REF!</definedName>
    <definedName name="Data19" localSheetId="4">'[1]Table 14'!#REF!</definedName>
    <definedName name="Data19">'[1]Table 14'!#REF!</definedName>
    <definedName name="Data2" localSheetId="5">#REF!</definedName>
    <definedName name="Data2" localSheetId="4">#REF!</definedName>
    <definedName name="Data2">#REF!</definedName>
    <definedName name="Data20" localSheetId="5">'[1]Table 15'!#REF!</definedName>
    <definedName name="Data20" localSheetId="4">'[1]Table 15'!#REF!</definedName>
    <definedName name="Data20">'[1]Table 15'!#REF!</definedName>
    <definedName name="Data21" localSheetId="5">'[1]Table 16'!#REF!</definedName>
    <definedName name="Data21" localSheetId="4">'[1]Table 16'!#REF!</definedName>
    <definedName name="Data21">'[1]Table 16'!#REF!</definedName>
    <definedName name="Data22" localSheetId="5">'[1]Table 17 old'!#REF!</definedName>
    <definedName name="Data22" localSheetId="4">'[1]Table 17 old'!#REF!</definedName>
    <definedName name="Data22">'[1]Table 17 old'!#REF!</definedName>
    <definedName name="Data3" localSheetId="5">#REF!</definedName>
    <definedName name="Data3" localSheetId="4">#REF!</definedName>
    <definedName name="Data3">#REF!</definedName>
    <definedName name="data4" localSheetId="5">'[1]Table 2'!#REF!</definedName>
    <definedName name="data4" localSheetId="4">'[1]Table 2'!#REF!</definedName>
    <definedName name="data4">'[1]Table 2'!#REF!</definedName>
    <definedName name="data5" localSheetId="5">'[1]Table 3 ethnic'!#REF!</definedName>
    <definedName name="data5" localSheetId="4">'[1]Table 3 ethnic'!#REF!</definedName>
    <definedName name="data5">'[1]Table 3 ethnic'!#REF!</definedName>
    <definedName name="data6" localSheetId="5">'[1]Table 4 Jobless'!#REF!</definedName>
    <definedName name="data6" localSheetId="4">'[1]Table 4 Jobless'!#REF!</definedName>
    <definedName name="data6">'[1]Table 4 Jobless'!#REF!</definedName>
    <definedName name="data7" localSheetId="5">'[1]Table 5'!#REF!</definedName>
    <definedName name="data7" localSheetId="4">'[1]Table 5'!#REF!</definedName>
    <definedName name="data7">'[1]Table 5'!#REF!</definedName>
    <definedName name="data8" localSheetId="5">'[1]Table 6'!#REF!</definedName>
    <definedName name="data8" localSheetId="4">'[1]Table 6'!#REF!</definedName>
    <definedName name="data8">'[1]Table 6'!#REF!</definedName>
    <definedName name="data9" localSheetId="5">'[1]Table 7 old'!#REF!</definedName>
    <definedName name="data9" localSheetId="4">'[1]Table 7 old'!#REF!</definedName>
    <definedName name="data9">'[1]Table 7 old'!#REF!</definedName>
    <definedName name="DwellingsAucklandSeries" localSheetId="8">OFFSET(Consents!$B$6,COUNTA(Consents!$B:$B)-122,0,121,1)</definedName>
    <definedName name="DwellingsCanterburySeries" localSheetId="8">OFFSET(Consents!$C$6,COUNTA(Consents!$C:$C)-122,0,121,1)</definedName>
    <definedName name="DwellingsDateSeries" localSheetId="8">OFFSET(Consents!$A$6,COUNTA(Consents!$A:$A)-123,0,121,1)</definedName>
    <definedName name="DwellingsRONZSeries" localSheetId="8">OFFSET(Consents!$D$6,COUNTA(Consents!$D:$D)-122,0,121,1)</definedName>
    <definedName name="EmpGrowthDateSeries" localSheetId="11">OFFSET(EmpGrowth!$A$5,COUNTA(EmpGrowth!$A:$A)-43,0,41,1)</definedName>
    <definedName name="EmpGrowthGrowthSeries" localSheetId="11">OFFSET(EmpGrowth!$C$9,COUNTA(EmpGrowth!$C:$C)-42,0,41,1)</definedName>
    <definedName name="GDPAucklandSeries" localSheetId="1">OFFSET(GDP!$B$6,COUNTA(GDP!$B:$B)-42,0,41,1)</definedName>
    <definedName name="GDPchchAklSeries" localSheetId="5">OFFSET(#REF!,COUNTA(#REF!)-42,0,41,1)</definedName>
    <definedName name="GDPchchAklSeries" localSheetId="4">OFFSET(#REF!,COUNTA(#REF!)-42,0,41,1)</definedName>
    <definedName name="GDPchchAklSeries">OFFSET(#REF!,COUNTA(#REF!)-42,0,41,1)</definedName>
    <definedName name="GDPchchCantySeries" localSheetId="5">OFFSET(#REF!,COUNTA(#REF!)-42,0,41,1)</definedName>
    <definedName name="GDPchchCantySeries" localSheetId="4">OFFSET(#REF!,COUNTA(#REF!)-42,0,41,1)</definedName>
    <definedName name="GDPchchCantySeries">OFFSET(#REF!,COUNTA(#REF!)-42,0,41,1)</definedName>
    <definedName name="GDPchchDateSeries" localSheetId="5">OFFSET(#REF!,COUNTA(#REF!)-43,0,41,1)</definedName>
    <definedName name="GDPchchDateSeries" localSheetId="4">OFFSET(#REF!,COUNTA(#REF!)-43,0,41,1)</definedName>
    <definedName name="GDPchchDateSeries">OFFSET(#REF!,COUNTA(#REF!)-43,0,41,1)</definedName>
    <definedName name="GDPchchRONZSeries" localSheetId="5">OFFSET(#REF!,COUNTA(#REF!)-42,0,41,1)</definedName>
    <definedName name="GDPchchRONZSeries" localSheetId="4">OFFSET(#REF!,COUNTA(#REF!)-42,0,41,1)</definedName>
    <definedName name="GDPchchRONZSeries">OFFSET(#REF!,COUNTA(#REF!)-42,0,41,1)</definedName>
    <definedName name="GDPDateSeries" localSheetId="1">OFFSET(GDP!$A$6,COUNTA(GDP!$A:$A)-43,0,41,1)</definedName>
    <definedName name="GDPRONZSeries" localSheetId="1">OFFSET(GDP!$C$6,COUNTA(GDP!$C:$C)-42,0,41,1)</definedName>
    <definedName name="GuestnightsAucklandSeries" localSheetId="23">OFFSET(Guestnights!$D$17,COUNTA(Guestnights!$D:$D)-122,0,121,1)</definedName>
    <definedName name="GuestnightsDateSeries" localSheetId="23">OFFSET(Guestnights!$A$17,COUNTA(Guestnights!$A:$A)-121,0,121,1)</definedName>
    <definedName name="GuestnightsRONZSeries" localSheetId="23">OFFSET(Guestnights!$G$17,COUNTA(Guestnights!$G:$G)-122,0,121,1)</definedName>
    <definedName name="HousePricesAucklandSeries" localSheetId="6">OFFSET(HousePrices!$B$6,COUNTA(HousePrices!$B:$B)-122,0,121,1)</definedName>
    <definedName name="HousePricesDateSeries" localSheetId="6">OFFSET(HousePrices!$A$6,COUNTA(HousePrices!$A:$A)-123,0,121,1)</definedName>
    <definedName name="HousePricesNZSeries" localSheetId="6">OFFSET(HousePrices!$C$6,COUNTA(HousePrices!$C:$C)-122,0,121,1)</definedName>
    <definedName name="HouseSalesAucklandSeries" localSheetId="7">OFFSET(HouseSales!$B$6,COUNTA(HouseSales!$B:$B)-122,0,121,1)</definedName>
    <definedName name="HouseSalesDateSeries" localSheetId="7">OFFSET(HouseSales!$A$6,COUNTA(HouseSales!$A:$A)-123,0,121,1)</definedName>
    <definedName name="HouseSalesNewZealandSeries" localSheetId="7">OFFSET(HouseSales!$C$6,COUNTA(HouseSales!$C:$C)-122,0,121,1)</definedName>
    <definedName name="LMDateSeries" localSheetId="17">OFFSET(LM!$A$5,COUNTA(LM!$A:$A)-43,0,41,1)</definedName>
    <definedName name="LMSkilledSeries" localSheetId="17">OFFSET(LM!$B$5,COUNTA(LM!$B:$B)-42,0,41,1)</definedName>
    <definedName name="MigrationArrivalsSeries" localSheetId="22">OFFSET(Migration!$B$5,COUNTA(Migration!$B:$B)-122,0,121,1)</definedName>
    <definedName name="MigrationDateSeries" localSheetId="22">OFFSET(Migration!$A$5,COUNTA(Migration!$A:$A)-123,0,121,1)</definedName>
    <definedName name="MigrationDeparturesSeries" localSheetId="22">OFFSET(Migration!$C$5,COUNTA(Migration!$C:$C)-122,0,121,1)</definedName>
    <definedName name="NetMigrationAucklandSeries" localSheetId="5">OFFSET('Consumer spend'!$D$5,COUNTA('Consumer spend'!$B:$B)-122,0,121,1)</definedName>
    <definedName name="NetMigrationAucklandSeries" localSheetId="21">OFFSET(Netmigration!$B$5,COUNTA(Netmigration!$B:$B)-122,0,121,1)</definedName>
    <definedName name="NetMigrationAucklandSeries" localSheetId="4">OFFSET(Rents!$B$5,COUNTA(Rents!$B:$B)-122,0,121,1)</definedName>
    <definedName name="NetMigrationDateSeries" localSheetId="5">OFFSET('Consumer spend'!$A$5,COUNTA('Consumer spend'!$A:$A)-123,0,121,1)</definedName>
    <definedName name="NetMigrationDateSeries" localSheetId="21">OFFSET(Netmigration!$A$5,COUNTA(Netmigration!$A:$A)-123,0,121,1)</definedName>
    <definedName name="NetMigrationDateSeries" localSheetId="4">OFFSET(Rents!$A$5,COUNTA(Rents!$A:$A)-123,0,121,1)</definedName>
    <definedName name="NetMigrationRONZSeries" localSheetId="5">OFFSET('Consumer spend'!$E$5,COUNTA('Consumer spend'!$C:$C)-122,0,121,1)</definedName>
    <definedName name="NetMigrationRONZSeries" localSheetId="21">OFFSET(Netmigration!$C$5,COUNTA(Netmigration!$C:$C)-122,0,121,1)</definedName>
    <definedName name="NetMigrationRONZSeries" localSheetId="4">OFFSET(Rents!$C$5,COUNTA(Rents!$C:$C)-122,0,121,1)</definedName>
    <definedName name="NonresAucklandSeries" localSheetId="9">OFFSET(Nonresidential!$B$6,COUNTA(Nonresidential!$B:$B)-122,0,121,1)</definedName>
    <definedName name="NonresCanterburySeries" localSheetId="9">OFFSET(Nonresidential!$C$6,COUNTA(Nonresidential!$C:$C)-122,0,121,1)</definedName>
    <definedName name="NonresDateSeries" localSheetId="9">OFFSET(Nonresidential!$A$6,COUNTA(Nonresidential!$A:$A)-123,0,121,1)</definedName>
    <definedName name="NonresRONZSeries" localSheetId="9">OFFSET(Nonresidential!$D$6,COUNTA(Nonresidential!$D:$D)-122,0,121,1)</definedName>
    <definedName name="PopulationAucklandSeries" localSheetId="19">OFFSET(Population!$B$6,COUNTA(Population!$B:$B)-11,0,10,1)</definedName>
    <definedName name="PopulationDateSeries" localSheetId="19">OFFSET(Population!$A$6,COUNTA(Population!$A:$A)-12,0,10,1)</definedName>
    <definedName name="RetailAucklandSeries" localSheetId="2">OFFSET(Retail!$B$5,0,0,COUNTA(Retail!$B:$B)-1)</definedName>
    <definedName name="RetailDateSeries" localSheetId="2">OFFSET(Retail!$A$5,0,0,COUNTA(Retail!$A:$A)-2)</definedName>
    <definedName name="RetailRONZSeries" localSheetId="2">OFFSET(Retail!$C$5,0,0,COUNTA(Retail!$C:$C)-1)</definedName>
    <definedName name="TradeDateSeries" localSheetId="5">OFFSET(#REF!,COUNTA(#REF!)-123,0,121,1)</definedName>
    <definedName name="TradeDateSeries" localSheetId="4">OFFSET(#REF!,COUNTA(#REF!)-123,0,121,1)</definedName>
    <definedName name="TradeDateSeries">OFFSET(#REF!,COUNTA(#REF!)-123,0,121,1)</definedName>
    <definedName name="TradeExportsSeries" localSheetId="5">OFFSET(#REF!,COUNTA(#REF!)-122,0,121,1)</definedName>
    <definedName name="TradeExportsSeries" localSheetId="4">OFFSET(#REF!,COUNTA(#REF!)-122,0,121,1)</definedName>
    <definedName name="TradeExportsSeries">OFFSET(#REF!,COUNTA(#REF!)-122,0,121,1)</definedName>
    <definedName name="TradeImportsSeries" localSheetId="5">OFFSET(#REF!,COUNTA(#REF!)-122,0,121,1)</definedName>
    <definedName name="TradeImportsSeries" localSheetId="4">OFFSET(#REF!,COUNTA(#REF!)-122,0,121,1)</definedName>
    <definedName name="TradeImportsSeries">OFFSET(#REF!,COUNTA(#REF!)-122,0,121,1)</definedName>
    <definedName name="TradeRONZExportsSeries" localSheetId="5">OFFSET(#REF!,COUNTA(#REF!)-122,0,121,1)</definedName>
    <definedName name="TradeRONZExportsSeries" localSheetId="4">OFFSET(#REF!,COUNTA(#REF!)-122,0,121,1)</definedName>
    <definedName name="TradeRONZExportsSeries">OFFSET(#REF!,COUNTA(#REF!)-122,0,121,1)</definedName>
    <definedName name="TradeRONZImportSeries" localSheetId="5">OFFSET(#REF!,COUNTA(#REF!)-122,0,121,1)</definedName>
    <definedName name="TradeRONZImportSeries" localSheetId="4">OFFSET(#REF!,COUNTA(#REF!)-122,0,121,1)</definedName>
    <definedName name="TradeRONZImportSeries">OFFSET(#REF!,COUNTA(#REF!)-122,0,121,1)</definedName>
    <definedName name="UEAucklandSeries" localSheetId="12">OFFSET(Unemployment!$B$5,COUNTA(Unemployment!$B:$B)-42,0,41,1)</definedName>
    <definedName name="UEDateSeries" localSheetId="12">OFFSET(Unemployment!$A$5,COUNTA(Unemployment!$A:$A)-43,0,41,1)</definedName>
    <definedName name="UERONZSeries" localSheetId="12">OFFSET(Unemployment!$C$5,COUNTA(Unemployment!$C:$C)-42,0,41,1)</definedName>
    <definedName name="WagesAucklandSeries" localSheetId="20">OFFSET(Wages!$B$5,COUNTA(Wages!$B:$B)-42,0,41,1)</definedName>
    <definedName name="WagesDateSeries" localSheetId="20">OFFSET(Wages!$A$5,COUNTA(Wages!$A:$A)-43,0,41,1)</definedName>
    <definedName name="WagesRONZSeries" localSheetId="20">OFFSET(Wages!$C$5,COUNTA(Wages!$C:$C)-42,0,41,1)</definedName>
    <definedName name="YUEDateSeries" localSheetId="14">OFFSET(YouthUE!$A$5,COUNTA(YouthUE!$A:$A)-43,0,41,1)</definedName>
    <definedName name="YUEY15Series" localSheetId="14">OFFSET(YouthUE!$B$5,COUNTA(YouthUE!$B:$B)-42,0,41,1)</definedName>
    <definedName name="YUEY20Series" localSheetId="14">OFFSET(YouthUE!$C$5,COUNTA(YouthUE!$C:$C)-42,0,41,1)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9" i="11" l="1"/>
  <c r="F239" i="11"/>
  <c r="E239" i="11"/>
  <c r="U239" i="13"/>
  <c r="U238" i="13"/>
  <c r="U237" i="13"/>
  <c r="U236" i="13"/>
  <c r="U235" i="13"/>
  <c r="U234" i="13"/>
  <c r="U233" i="13"/>
  <c r="U232" i="13"/>
  <c r="U231" i="13"/>
  <c r="U230" i="13"/>
  <c r="U229" i="13"/>
  <c r="U228" i="13"/>
  <c r="U227" i="13"/>
  <c r="U226" i="13"/>
  <c r="U225" i="13"/>
  <c r="U224" i="13"/>
  <c r="U223" i="13"/>
  <c r="O238" i="13"/>
  <c r="O237" i="13"/>
  <c r="O236" i="13"/>
  <c r="O235" i="13"/>
  <c r="O234" i="13"/>
  <c r="O233" i="13"/>
  <c r="O232" i="13"/>
  <c r="O231" i="13"/>
  <c r="O230" i="13"/>
  <c r="O229" i="13"/>
  <c r="O228" i="13"/>
  <c r="O227" i="13"/>
  <c r="O226" i="13"/>
  <c r="O225" i="13"/>
  <c r="O224" i="13"/>
  <c r="O223" i="13"/>
  <c r="O222" i="13"/>
  <c r="O221" i="13"/>
  <c r="O220" i="13"/>
  <c r="O219" i="13"/>
  <c r="O218" i="13"/>
  <c r="O217" i="13"/>
  <c r="O239" i="13"/>
  <c r="D241" i="13"/>
  <c r="C241" i="13"/>
  <c r="B241" i="13"/>
  <c r="E85" i="34" l="1"/>
  <c r="C82" i="8" l="1"/>
  <c r="B82" i="8"/>
  <c r="F85" i="3"/>
  <c r="E85" i="3"/>
  <c r="C82" i="7"/>
  <c r="B82" i="7"/>
  <c r="C85" i="28"/>
  <c r="F238" i="11" l="1"/>
  <c r="F237" i="11"/>
  <c r="G238" i="11"/>
  <c r="G237" i="11"/>
  <c r="E238" i="11"/>
  <c r="E237" i="11"/>
  <c r="C84" i="34" l="1"/>
  <c r="G236" i="11" l="1"/>
  <c r="G235" i="11"/>
  <c r="F236" i="11"/>
  <c r="F235" i="11"/>
  <c r="E236" i="11"/>
  <c r="E235" i="11"/>
  <c r="E84" i="34" l="1"/>
  <c r="G234" i="11"/>
  <c r="F234" i="11"/>
  <c r="E234" i="11"/>
  <c r="F84" i="3" l="1"/>
  <c r="E84" i="3"/>
  <c r="C81" i="8"/>
  <c r="B81" i="8"/>
  <c r="C81" i="7"/>
  <c r="B81" i="7"/>
  <c r="AD83" i="28"/>
  <c r="AD82" i="28"/>
  <c r="AD81" i="28"/>
  <c r="AD80" i="28"/>
  <c r="AD79" i="28"/>
  <c r="AD78" i="28"/>
  <c r="AD77" i="28"/>
  <c r="AD76" i="28"/>
  <c r="AD75" i="28"/>
  <c r="AD74" i="28"/>
  <c r="AD73" i="28"/>
  <c r="AD72" i="28"/>
  <c r="AD71" i="28"/>
  <c r="AD70" i="28"/>
  <c r="AD69" i="28"/>
  <c r="AD68" i="28"/>
  <c r="AD67" i="28"/>
  <c r="AD66" i="28"/>
  <c r="AD65" i="28"/>
  <c r="AD64" i="28"/>
  <c r="AD63" i="28"/>
  <c r="AD62" i="28"/>
  <c r="AD61" i="28"/>
  <c r="AD60" i="28"/>
  <c r="AD59" i="28"/>
  <c r="AD58" i="28"/>
  <c r="AD57" i="28"/>
  <c r="AD56" i="28"/>
  <c r="AD55" i="28"/>
  <c r="AD54" i="28"/>
  <c r="AD53" i="28"/>
  <c r="AD52" i="28"/>
  <c r="AD51" i="28"/>
  <c r="AD50" i="28"/>
  <c r="AD49" i="28"/>
  <c r="AD48" i="28"/>
  <c r="AD47" i="28"/>
  <c r="AD46" i="28"/>
  <c r="AD45" i="28"/>
  <c r="AD44" i="28"/>
  <c r="AD43" i="28"/>
  <c r="AD42" i="28"/>
  <c r="AD41" i="28"/>
  <c r="AD40" i="28"/>
  <c r="AD39" i="28"/>
  <c r="AD38" i="28"/>
  <c r="AD37" i="28"/>
  <c r="AD36" i="28"/>
  <c r="AD35" i="28"/>
  <c r="AD34" i="28"/>
  <c r="AD33" i="28"/>
  <c r="AD32" i="28"/>
  <c r="AD31" i="28"/>
  <c r="AD30" i="28"/>
  <c r="AD29" i="28"/>
  <c r="AD28" i="28"/>
  <c r="AD27" i="28"/>
  <c r="AD26" i="28"/>
  <c r="AD25" i="28"/>
  <c r="AD24" i="28"/>
  <c r="AD23" i="28"/>
  <c r="AD22" i="28"/>
  <c r="AD21" i="28"/>
  <c r="AD20" i="28"/>
  <c r="AD19" i="28"/>
  <c r="AD18" i="28"/>
  <c r="AD17" i="28"/>
  <c r="AD16" i="28"/>
  <c r="AD15" i="28"/>
  <c r="AD14" i="28"/>
  <c r="AD13" i="28"/>
  <c r="AD12" i="28"/>
  <c r="AD11" i="28"/>
  <c r="AD10" i="28"/>
  <c r="AD9" i="28"/>
  <c r="AD8" i="28"/>
  <c r="AD7" i="28"/>
  <c r="AD6" i="28"/>
  <c r="AD5" i="28"/>
  <c r="AC83" i="28"/>
  <c r="AC82" i="28"/>
  <c r="AC81" i="28"/>
  <c r="AC80" i="28"/>
  <c r="AC79" i="28"/>
  <c r="AC78" i="28"/>
  <c r="AC77" i="28"/>
  <c r="AC76" i="28"/>
  <c r="AC75" i="28"/>
  <c r="AC74" i="28"/>
  <c r="AC73" i="28"/>
  <c r="AC72" i="28"/>
  <c r="AC71" i="28"/>
  <c r="AC70" i="28"/>
  <c r="AC69" i="28"/>
  <c r="AC68" i="28"/>
  <c r="AC67" i="28"/>
  <c r="AC66" i="28"/>
  <c r="AC65" i="28"/>
  <c r="AC64" i="28"/>
  <c r="AC63" i="28"/>
  <c r="AC62" i="28"/>
  <c r="AC61" i="28"/>
  <c r="AC60" i="28"/>
  <c r="AC59" i="28"/>
  <c r="AC58" i="28"/>
  <c r="AC57" i="28"/>
  <c r="AC56" i="28"/>
  <c r="AC55" i="28"/>
  <c r="AC54" i="28"/>
  <c r="AC53" i="28"/>
  <c r="AC52" i="28"/>
  <c r="AC51" i="28"/>
  <c r="AC50" i="28"/>
  <c r="AC49" i="28"/>
  <c r="AC48" i="28"/>
  <c r="AC47" i="28"/>
  <c r="AC46" i="28"/>
  <c r="AC45" i="28"/>
  <c r="AC44" i="28"/>
  <c r="AC43" i="28"/>
  <c r="AC42" i="28"/>
  <c r="AC41" i="28"/>
  <c r="AC40" i="28"/>
  <c r="AC39" i="28"/>
  <c r="AC38" i="28"/>
  <c r="AC37" i="28"/>
  <c r="AC36" i="28"/>
  <c r="AC35" i="28"/>
  <c r="AC34" i="28"/>
  <c r="AC33" i="28"/>
  <c r="AC32" i="28"/>
  <c r="AC31" i="28"/>
  <c r="AC30" i="28"/>
  <c r="AC29" i="28"/>
  <c r="AC28" i="28"/>
  <c r="AC27" i="28"/>
  <c r="AC26" i="28"/>
  <c r="AC25" i="28"/>
  <c r="AC24" i="28"/>
  <c r="AC23" i="28"/>
  <c r="AC22" i="28"/>
  <c r="AC21" i="28"/>
  <c r="AC20" i="28"/>
  <c r="AC19" i="28"/>
  <c r="AC18" i="28"/>
  <c r="AC17" i="28"/>
  <c r="AC16" i="28"/>
  <c r="AC15" i="28"/>
  <c r="AC14" i="28"/>
  <c r="AC13" i="28"/>
  <c r="AC12" i="28"/>
  <c r="AC11" i="28"/>
  <c r="AC10" i="28"/>
  <c r="AC9" i="28"/>
  <c r="AC8" i="28"/>
  <c r="AC7" i="28"/>
  <c r="AC6" i="28"/>
  <c r="AC5" i="28"/>
  <c r="C84" i="28"/>
  <c r="C83" i="34"/>
  <c r="G233" i="11" l="1"/>
  <c r="F233" i="11"/>
  <c r="E233" i="11"/>
  <c r="E83" i="34" l="1"/>
  <c r="G232" i="11" l="1"/>
  <c r="E232" i="11" l="1"/>
  <c r="F232" i="11"/>
  <c r="C80" i="8" l="1"/>
  <c r="B80" i="8"/>
  <c r="F83" i="3"/>
  <c r="E83" i="3"/>
  <c r="C80" i="7"/>
  <c r="B80" i="7"/>
  <c r="C83" i="28"/>
  <c r="C82" i="34"/>
  <c r="G231" i="11" l="1"/>
  <c r="F231" i="11"/>
  <c r="E231" i="11"/>
  <c r="C25" i="5" l="1"/>
  <c r="D25" i="5" s="1"/>
  <c r="G230" i="11" l="1"/>
  <c r="F230" i="11"/>
  <c r="E230" i="11"/>
  <c r="D18" i="5" l="1"/>
  <c r="D17" i="5"/>
  <c r="D16" i="5"/>
  <c r="D15" i="5"/>
  <c r="D14" i="5"/>
  <c r="D13" i="5"/>
  <c r="C24" i="5"/>
  <c r="D24" i="5" s="1"/>
  <c r="C23" i="5"/>
  <c r="D23" i="5" s="1"/>
  <c r="C22" i="5"/>
  <c r="D22" i="5" s="1"/>
  <c r="C21" i="5"/>
  <c r="D21" i="5" s="1"/>
  <c r="C20" i="5"/>
  <c r="D20" i="5" s="1"/>
  <c r="C19" i="5"/>
  <c r="D19" i="5" s="1"/>
  <c r="C18" i="5"/>
  <c r="E82" i="34"/>
  <c r="G229" i="11" l="1"/>
  <c r="F229" i="11"/>
  <c r="E229" i="11"/>
  <c r="C79" i="8" l="1"/>
  <c r="B79" i="8"/>
  <c r="F82" i="3"/>
  <c r="E82" i="3"/>
  <c r="C79" i="7"/>
  <c r="B79" i="7"/>
  <c r="C82" i="28"/>
  <c r="C81" i="34"/>
  <c r="G228" i="11" l="1"/>
  <c r="F228" i="11"/>
  <c r="E228" i="11"/>
  <c r="G227" i="11" l="1"/>
  <c r="F227" i="11"/>
  <c r="E227" i="11"/>
  <c r="E81" i="34" l="1"/>
  <c r="G226" i="11" l="1"/>
  <c r="F226" i="11"/>
  <c r="G225" i="11"/>
  <c r="F225" i="11"/>
  <c r="E226" i="11"/>
  <c r="E225" i="11"/>
  <c r="C78" i="8" l="1"/>
  <c r="B78" i="8"/>
  <c r="F81" i="3"/>
  <c r="E81" i="3"/>
  <c r="C78" i="7"/>
  <c r="B78" i="7"/>
  <c r="C81" i="28"/>
  <c r="C80" i="34"/>
  <c r="L4" i="25" l="1"/>
  <c r="K4" i="25"/>
  <c r="L254" i="25"/>
  <c r="K254" i="25"/>
  <c r="L253" i="25"/>
  <c r="K253" i="25"/>
  <c r="L252" i="25"/>
  <c r="K252" i="25"/>
  <c r="L251" i="25"/>
  <c r="K251" i="25"/>
  <c r="L250" i="25"/>
  <c r="K250" i="25"/>
  <c r="L249" i="25"/>
  <c r="K249" i="25"/>
  <c r="L248" i="25"/>
  <c r="K248" i="25"/>
  <c r="L247" i="25"/>
  <c r="K247" i="25"/>
  <c r="L246" i="25"/>
  <c r="K246" i="25"/>
  <c r="L245" i="25"/>
  <c r="K245" i="25"/>
  <c r="L244" i="25"/>
  <c r="K244" i="25"/>
  <c r="L243" i="25"/>
  <c r="K243" i="25"/>
  <c r="L242" i="25"/>
  <c r="K242" i="25"/>
  <c r="L241" i="25"/>
  <c r="K241" i="25"/>
  <c r="L240" i="25"/>
  <c r="K240" i="25"/>
  <c r="L239" i="25"/>
  <c r="K239" i="25"/>
  <c r="L238" i="25"/>
  <c r="K238" i="25"/>
  <c r="L237" i="25"/>
  <c r="K237" i="25"/>
  <c r="L236" i="25"/>
  <c r="K236" i="25"/>
  <c r="L235" i="25"/>
  <c r="K235" i="25"/>
  <c r="L234" i="25"/>
  <c r="K234" i="25"/>
  <c r="L233" i="25"/>
  <c r="K233" i="25"/>
  <c r="L232" i="25"/>
  <c r="K232" i="25"/>
  <c r="L231" i="25"/>
  <c r="K231" i="25"/>
  <c r="L230" i="25"/>
  <c r="K230" i="25"/>
  <c r="L229" i="25"/>
  <c r="K229" i="25"/>
  <c r="L228" i="25"/>
  <c r="K228" i="25"/>
  <c r="L227" i="25"/>
  <c r="K227" i="25"/>
  <c r="L226" i="25"/>
  <c r="K226" i="25"/>
  <c r="L225" i="25"/>
  <c r="K225" i="25"/>
  <c r="L224" i="25"/>
  <c r="K224" i="25"/>
  <c r="L223" i="25"/>
  <c r="K223" i="25"/>
  <c r="L222" i="25"/>
  <c r="K222" i="25"/>
  <c r="L221" i="25"/>
  <c r="K221" i="25"/>
  <c r="L220" i="25"/>
  <c r="K220" i="25"/>
  <c r="L219" i="25"/>
  <c r="K219" i="25"/>
  <c r="L218" i="25"/>
  <c r="K218" i="25"/>
  <c r="L217" i="25"/>
  <c r="K217" i="25"/>
  <c r="L216" i="25"/>
  <c r="K216" i="25"/>
  <c r="L215" i="25"/>
  <c r="K215" i="25"/>
  <c r="L214" i="25"/>
  <c r="K214" i="25"/>
  <c r="L213" i="25"/>
  <c r="K213" i="25"/>
  <c r="L212" i="25"/>
  <c r="K212" i="25"/>
  <c r="L211" i="25"/>
  <c r="K211" i="25"/>
  <c r="L210" i="25"/>
  <c r="K210" i="25"/>
  <c r="L209" i="25"/>
  <c r="K209" i="25"/>
  <c r="L208" i="25"/>
  <c r="K208" i="25"/>
  <c r="L207" i="25"/>
  <c r="K207" i="25"/>
  <c r="L206" i="25"/>
  <c r="K206" i="25"/>
  <c r="L205" i="25"/>
  <c r="K205" i="25"/>
  <c r="L204" i="25"/>
  <c r="K204" i="25"/>
  <c r="L203" i="25"/>
  <c r="K203" i="25"/>
  <c r="L202" i="25"/>
  <c r="K202" i="25"/>
  <c r="L201" i="25"/>
  <c r="K201" i="25"/>
  <c r="L200" i="25"/>
  <c r="K200" i="25"/>
  <c r="L199" i="25"/>
  <c r="K199" i="25"/>
  <c r="L198" i="25"/>
  <c r="K198" i="25"/>
  <c r="L197" i="25"/>
  <c r="K197" i="25"/>
  <c r="L196" i="25"/>
  <c r="K196" i="25"/>
  <c r="L195" i="25"/>
  <c r="K195" i="25"/>
  <c r="L194" i="25"/>
  <c r="K194" i="25"/>
  <c r="L193" i="25"/>
  <c r="K193" i="25"/>
  <c r="L192" i="25"/>
  <c r="K192" i="25"/>
  <c r="L191" i="25"/>
  <c r="K191" i="25"/>
  <c r="L190" i="25"/>
  <c r="K190" i="25"/>
  <c r="L189" i="25"/>
  <c r="K189" i="25"/>
  <c r="L188" i="25"/>
  <c r="K188" i="25"/>
  <c r="L187" i="25"/>
  <c r="K187" i="25"/>
  <c r="L186" i="25"/>
  <c r="K186" i="25"/>
  <c r="L185" i="25"/>
  <c r="K185" i="25"/>
  <c r="L184" i="25"/>
  <c r="K184" i="25"/>
  <c r="L183" i="25"/>
  <c r="K183" i="25"/>
  <c r="L182" i="25"/>
  <c r="K182" i="25"/>
  <c r="L181" i="25"/>
  <c r="K181" i="25"/>
  <c r="L180" i="25"/>
  <c r="K180" i="25"/>
  <c r="L179" i="25"/>
  <c r="K179" i="25"/>
  <c r="L178" i="25"/>
  <c r="K178" i="25"/>
  <c r="L177" i="25"/>
  <c r="K177" i="25"/>
  <c r="L176" i="25"/>
  <c r="K176" i="25"/>
  <c r="L175" i="25"/>
  <c r="K175" i="25"/>
  <c r="L174" i="25"/>
  <c r="K174" i="25"/>
  <c r="L173" i="25"/>
  <c r="K173" i="25"/>
  <c r="L172" i="25"/>
  <c r="K172" i="25"/>
  <c r="L171" i="25"/>
  <c r="K171" i="25"/>
  <c r="L170" i="25"/>
  <c r="K170" i="25"/>
  <c r="L169" i="25"/>
  <c r="K169" i="25"/>
  <c r="L168" i="25"/>
  <c r="K168" i="25"/>
  <c r="L167" i="25"/>
  <c r="K167" i="25"/>
  <c r="L166" i="25"/>
  <c r="K166" i="25"/>
  <c r="L165" i="25"/>
  <c r="K165" i="25"/>
  <c r="L164" i="25"/>
  <c r="K164" i="25"/>
  <c r="L163" i="25"/>
  <c r="K163" i="25"/>
  <c r="L162" i="25"/>
  <c r="K162" i="25"/>
  <c r="L161" i="25"/>
  <c r="K161" i="25"/>
  <c r="L160" i="25"/>
  <c r="K160" i="25"/>
  <c r="L159" i="25"/>
  <c r="K159" i="25"/>
  <c r="L158" i="25"/>
  <c r="K158" i="25"/>
  <c r="L157" i="25"/>
  <c r="K157" i="25"/>
  <c r="L156" i="25"/>
  <c r="K156" i="25"/>
  <c r="L155" i="25"/>
  <c r="K155" i="25"/>
  <c r="L154" i="25"/>
  <c r="K154" i="25"/>
  <c r="L153" i="25"/>
  <c r="K153" i="25"/>
  <c r="L152" i="25"/>
  <c r="K152" i="25"/>
  <c r="L151" i="25"/>
  <c r="K151" i="25"/>
  <c r="L150" i="25"/>
  <c r="K150" i="25"/>
  <c r="L149" i="25"/>
  <c r="K149" i="25"/>
  <c r="L148" i="25"/>
  <c r="K148" i="25"/>
  <c r="L147" i="25"/>
  <c r="K147" i="25"/>
  <c r="L146" i="25"/>
  <c r="K146" i="25"/>
  <c r="L145" i="25"/>
  <c r="K145" i="25"/>
  <c r="L144" i="25"/>
  <c r="K144" i="25"/>
  <c r="L143" i="25"/>
  <c r="K143" i="25"/>
  <c r="L142" i="25"/>
  <c r="K142" i="25"/>
  <c r="L141" i="25"/>
  <c r="K141" i="25"/>
  <c r="L140" i="25"/>
  <c r="K140" i="25"/>
  <c r="L139" i="25"/>
  <c r="K139" i="25"/>
  <c r="L138" i="25"/>
  <c r="K138" i="25"/>
  <c r="L137" i="25"/>
  <c r="K137" i="25"/>
  <c r="L136" i="25"/>
  <c r="K136" i="25"/>
  <c r="L135" i="25"/>
  <c r="K135" i="25"/>
  <c r="L134" i="25"/>
  <c r="K134" i="25"/>
  <c r="L133" i="25"/>
  <c r="K133" i="25"/>
  <c r="L132" i="25"/>
  <c r="K132" i="25"/>
  <c r="L131" i="25"/>
  <c r="K131" i="25"/>
  <c r="L130" i="25"/>
  <c r="K130" i="25"/>
  <c r="L129" i="25"/>
  <c r="K129" i="25"/>
  <c r="L128" i="25"/>
  <c r="K128" i="25"/>
  <c r="L127" i="25"/>
  <c r="K127" i="25"/>
  <c r="L126" i="25"/>
  <c r="K126" i="25"/>
  <c r="L125" i="25"/>
  <c r="K125" i="25"/>
  <c r="L124" i="25"/>
  <c r="K124" i="25"/>
  <c r="L123" i="25"/>
  <c r="K123" i="25"/>
  <c r="L122" i="25"/>
  <c r="K122" i="25"/>
  <c r="L58" i="25"/>
  <c r="K58" i="25"/>
  <c r="J254" i="25" l="1"/>
  <c r="I254" i="25"/>
  <c r="J253" i="25"/>
  <c r="I253" i="25"/>
  <c r="J252" i="25"/>
  <c r="I252" i="25"/>
  <c r="J251" i="25"/>
  <c r="I251" i="25"/>
  <c r="J250" i="25"/>
  <c r="I250" i="25"/>
  <c r="J249" i="25"/>
  <c r="I249" i="25"/>
  <c r="J248" i="25"/>
  <c r="I248" i="25"/>
  <c r="J247" i="25"/>
  <c r="I247" i="25"/>
  <c r="J246" i="25"/>
  <c r="I246" i="25"/>
  <c r="J245" i="25"/>
  <c r="I245" i="25"/>
  <c r="J244" i="25"/>
  <c r="I244" i="25"/>
  <c r="J243" i="25"/>
  <c r="I243" i="25"/>
  <c r="J242" i="25"/>
  <c r="I242" i="25"/>
  <c r="J241" i="25"/>
  <c r="I241" i="25"/>
  <c r="J240" i="25"/>
  <c r="I240" i="25"/>
  <c r="J239" i="25"/>
  <c r="I239" i="25"/>
  <c r="J238" i="25"/>
  <c r="I238" i="25"/>
  <c r="J237" i="25"/>
  <c r="I237" i="25"/>
  <c r="J236" i="25"/>
  <c r="I236" i="25"/>
  <c r="J235" i="25"/>
  <c r="I235" i="25"/>
  <c r="J234" i="25"/>
  <c r="I234" i="25"/>
  <c r="J233" i="25"/>
  <c r="I233" i="25"/>
  <c r="J232" i="25"/>
  <c r="I232" i="25"/>
  <c r="J231" i="25"/>
  <c r="I231" i="25"/>
  <c r="J230" i="25"/>
  <c r="I230" i="25"/>
  <c r="J229" i="25"/>
  <c r="I229" i="25"/>
  <c r="J228" i="25"/>
  <c r="I228" i="25"/>
  <c r="J227" i="25"/>
  <c r="I227" i="25"/>
  <c r="J226" i="25"/>
  <c r="I226" i="25"/>
  <c r="J225" i="25"/>
  <c r="I225" i="25"/>
  <c r="J224" i="25"/>
  <c r="I224" i="25"/>
  <c r="J223" i="25"/>
  <c r="I223" i="25"/>
  <c r="J222" i="25"/>
  <c r="I222" i="25"/>
  <c r="J221" i="25"/>
  <c r="I221" i="25"/>
  <c r="J220" i="25"/>
  <c r="I220" i="25"/>
  <c r="J219" i="25"/>
  <c r="I219" i="25"/>
  <c r="J218" i="25"/>
  <c r="I218" i="25"/>
  <c r="J217" i="25"/>
  <c r="I217" i="25"/>
  <c r="J216" i="25"/>
  <c r="I216" i="25"/>
  <c r="J215" i="25"/>
  <c r="I215" i="25"/>
  <c r="J214" i="25"/>
  <c r="I214" i="25"/>
  <c r="J213" i="25"/>
  <c r="I213" i="25"/>
  <c r="J212" i="25"/>
  <c r="I212" i="25"/>
  <c r="J211" i="25"/>
  <c r="I211" i="25"/>
  <c r="J210" i="25"/>
  <c r="I210" i="25"/>
  <c r="J209" i="25"/>
  <c r="I209" i="25"/>
  <c r="J208" i="25"/>
  <c r="I208" i="25"/>
  <c r="J207" i="25"/>
  <c r="I207" i="25"/>
  <c r="J206" i="25"/>
  <c r="I206" i="25"/>
  <c r="J205" i="25"/>
  <c r="I205" i="25"/>
  <c r="J204" i="25"/>
  <c r="I204" i="25"/>
  <c r="J203" i="25"/>
  <c r="I203" i="25"/>
  <c r="J202" i="25"/>
  <c r="I202" i="25"/>
  <c r="J201" i="25"/>
  <c r="I201" i="25"/>
  <c r="J200" i="25"/>
  <c r="I200" i="25"/>
  <c r="J199" i="25"/>
  <c r="I199" i="25"/>
  <c r="J198" i="25"/>
  <c r="I198" i="25"/>
  <c r="J197" i="25"/>
  <c r="I197" i="25"/>
  <c r="J196" i="25"/>
  <c r="I196" i="25"/>
  <c r="J195" i="25"/>
  <c r="I195" i="25"/>
  <c r="J194" i="25"/>
  <c r="I194" i="25"/>
  <c r="J193" i="25"/>
  <c r="I193" i="25"/>
  <c r="J192" i="25"/>
  <c r="I192" i="25"/>
  <c r="J191" i="25"/>
  <c r="I191" i="25"/>
  <c r="J190" i="25"/>
  <c r="I190" i="25"/>
  <c r="J189" i="25"/>
  <c r="I189" i="25"/>
  <c r="J188" i="25"/>
  <c r="I188" i="25"/>
  <c r="J187" i="25"/>
  <c r="I187" i="25"/>
  <c r="J186" i="25"/>
  <c r="I186" i="25"/>
  <c r="J185" i="25"/>
  <c r="I185" i="25"/>
  <c r="J184" i="25"/>
  <c r="I184" i="25"/>
  <c r="J183" i="25"/>
  <c r="I183" i="25"/>
  <c r="J182" i="25"/>
  <c r="I182" i="25"/>
  <c r="J181" i="25"/>
  <c r="I181" i="25"/>
  <c r="J180" i="25"/>
  <c r="I180" i="25"/>
  <c r="J179" i="25"/>
  <c r="I179" i="25"/>
  <c r="J178" i="25"/>
  <c r="I178" i="25"/>
  <c r="J177" i="25"/>
  <c r="I177" i="25"/>
  <c r="J176" i="25"/>
  <c r="I176" i="25"/>
  <c r="J175" i="25"/>
  <c r="I175" i="25"/>
  <c r="J174" i="25"/>
  <c r="I174" i="25"/>
  <c r="J173" i="25"/>
  <c r="I173" i="25"/>
  <c r="J172" i="25"/>
  <c r="I172" i="25"/>
  <c r="J171" i="25"/>
  <c r="I171" i="25"/>
  <c r="J170" i="25"/>
  <c r="I170" i="25"/>
  <c r="J169" i="25"/>
  <c r="I169" i="25"/>
  <c r="J168" i="25"/>
  <c r="I168" i="25"/>
  <c r="J167" i="25"/>
  <c r="I167" i="25"/>
  <c r="J166" i="25"/>
  <c r="I166" i="25"/>
  <c r="J165" i="25"/>
  <c r="I165" i="25"/>
  <c r="J164" i="25"/>
  <c r="I164" i="25"/>
  <c r="J163" i="25"/>
  <c r="I163" i="25"/>
  <c r="J162" i="25"/>
  <c r="I162" i="25"/>
  <c r="J161" i="25"/>
  <c r="I161" i="25"/>
  <c r="J160" i="25"/>
  <c r="I160" i="25"/>
  <c r="J159" i="25"/>
  <c r="I159" i="25"/>
  <c r="J158" i="25"/>
  <c r="I158" i="25"/>
  <c r="J157" i="25"/>
  <c r="I157" i="25"/>
  <c r="J156" i="25"/>
  <c r="I156" i="25"/>
  <c r="J155" i="25"/>
  <c r="I155" i="25"/>
  <c r="J154" i="25"/>
  <c r="I154" i="25"/>
  <c r="J153" i="25"/>
  <c r="I153" i="25"/>
  <c r="J152" i="25"/>
  <c r="I152" i="25"/>
  <c r="J151" i="25"/>
  <c r="I151" i="25"/>
  <c r="J150" i="25"/>
  <c r="I150" i="25"/>
  <c r="J149" i="25"/>
  <c r="I149" i="25"/>
  <c r="J148" i="25"/>
  <c r="I148" i="25"/>
  <c r="J147" i="25"/>
  <c r="I147" i="25"/>
  <c r="J146" i="25"/>
  <c r="I146" i="25"/>
  <c r="J145" i="25"/>
  <c r="I145" i="25"/>
  <c r="J144" i="25"/>
  <c r="I144" i="25"/>
  <c r="J143" i="25"/>
  <c r="I143" i="25"/>
  <c r="J142" i="25"/>
  <c r="I142" i="25"/>
  <c r="J141" i="25"/>
  <c r="I141" i="25"/>
  <c r="J140" i="25"/>
  <c r="I140" i="25"/>
  <c r="J139" i="25"/>
  <c r="I139" i="25"/>
  <c r="J138" i="25"/>
  <c r="I138" i="25"/>
  <c r="J137" i="25"/>
  <c r="I137" i="25"/>
  <c r="J136" i="25"/>
  <c r="I136" i="25"/>
  <c r="J135" i="25"/>
  <c r="I135" i="25"/>
  <c r="J134" i="25"/>
  <c r="I134" i="25"/>
  <c r="J133" i="25"/>
  <c r="I133" i="25"/>
  <c r="J132" i="25"/>
  <c r="I132" i="25"/>
  <c r="J131" i="25"/>
  <c r="I131" i="25"/>
  <c r="J130" i="25"/>
  <c r="I130" i="25"/>
  <c r="J129" i="25"/>
  <c r="I129" i="25"/>
  <c r="J128" i="25"/>
  <c r="I128" i="25"/>
  <c r="J127" i="25"/>
  <c r="I127" i="25"/>
  <c r="J126" i="25"/>
  <c r="I126" i="25"/>
  <c r="J125" i="25"/>
  <c r="I125" i="25"/>
  <c r="J124" i="25"/>
  <c r="I124" i="25"/>
  <c r="J123" i="25"/>
  <c r="I123" i="25"/>
  <c r="J122" i="25"/>
  <c r="I122" i="25"/>
  <c r="J121" i="25"/>
  <c r="I121" i="25"/>
  <c r="J120" i="25"/>
  <c r="I120" i="25"/>
  <c r="J119" i="25"/>
  <c r="I119" i="25"/>
  <c r="J118" i="25"/>
  <c r="I118" i="25"/>
  <c r="J117" i="25"/>
  <c r="I117" i="25"/>
  <c r="J116" i="25"/>
  <c r="I116" i="25"/>
  <c r="J115" i="25"/>
  <c r="I115" i="25"/>
  <c r="J114" i="25"/>
  <c r="I114" i="25"/>
  <c r="J113" i="25"/>
  <c r="I113" i="25"/>
  <c r="J112" i="25"/>
  <c r="I112" i="25"/>
  <c r="J111" i="25"/>
  <c r="I111" i="25"/>
  <c r="J110" i="25"/>
  <c r="I110" i="25"/>
  <c r="J109" i="25"/>
  <c r="I109" i="25"/>
  <c r="J108" i="25"/>
  <c r="I108" i="25"/>
  <c r="J107" i="25"/>
  <c r="I107" i="25"/>
  <c r="J106" i="25"/>
  <c r="I106" i="25"/>
  <c r="J105" i="25"/>
  <c r="I105" i="25"/>
  <c r="J104" i="25"/>
  <c r="I104" i="25"/>
  <c r="J103" i="25"/>
  <c r="I103" i="25"/>
  <c r="J102" i="25"/>
  <c r="I102" i="25"/>
  <c r="J101" i="25"/>
  <c r="I101" i="25"/>
  <c r="J100" i="25"/>
  <c r="I100" i="25"/>
  <c r="J99" i="25"/>
  <c r="I99" i="25"/>
  <c r="J98" i="25"/>
  <c r="I98" i="25"/>
  <c r="J97" i="25"/>
  <c r="I97" i="25"/>
  <c r="J96" i="25"/>
  <c r="I96" i="25"/>
  <c r="J95" i="25"/>
  <c r="I95" i="25"/>
  <c r="J94" i="25"/>
  <c r="I94" i="25"/>
  <c r="J93" i="25"/>
  <c r="I93" i="25"/>
  <c r="J92" i="25"/>
  <c r="I92" i="25"/>
  <c r="J91" i="25"/>
  <c r="I91" i="25"/>
  <c r="J90" i="25"/>
  <c r="I90" i="25"/>
  <c r="J89" i="25"/>
  <c r="I89" i="25"/>
  <c r="J88" i="25"/>
  <c r="I88" i="25"/>
  <c r="J87" i="25"/>
  <c r="I87" i="25"/>
  <c r="J86" i="25"/>
  <c r="I86" i="25"/>
  <c r="J85" i="25"/>
  <c r="I85" i="25"/>
  <c r="J84" i="25"/>
  <c r="I84" i="25"/>
  <c r="J83" i="25"/>
  <c r="I83" i="25"/>
  <c r="J82" i="25"/>
  <c r="I82" i="25"/>
  <c r="J81" i="25"/>
  <c r="I81" i="25"/>
  <c r="J80" i="25"/>
  <c r="I80" i="25"/>
  <c r="J79" i="25"/>
  <c r="I79" i="25"/>
  <c r="J78" i="25"/>
  <c r="I78" i="25"/>
  <c r="J77" i="25"/>
  <c r="I77" i="25"/>
  <c r="J76" i="25"/>
  <c r="I76" i="25"/>
  <c r="J75" i="25"/>
  <c r="I75" i="25"/>
  <c r="J74" i="25"/>
  <c r="I74" i="25"/>
  <c r="J73" i="25"/>
  <c r="I73" i="25"/>
  <c r="J72" i="25"/>
  <c r="I72" i="25"/>
  <c r="J71" i="25"/>
  <c r="I71" i="25"/>
  <c r="J70" i="25"/>
  <c r="I70" i="25"/>
  <c r="J69" i="25"/>
  <c r="I69" i="25"/>
  <c r="J68" i="25"/>
  <c r="I68" i="25"/>
  <c r="J67" i="25"/>
  <c r="I67" i="25"/>
  <c r="J66" i="25"/>
  <c r="I66" i="25"/>
  <c r="J65" i="25"/>
  <c r="I65" i="25"/>
  <c r="J64" i="25"/>
  <c r="I64" i="25"/>
  <c r="J63" i="25"/>
  <c r="I63" i="25"/>
  <c r="J62" i="25"/>
  <c r="I62" i="25"/>
  <c r="J61" i="25"/>
  <c r="I61" i="25"/>
  <c r="J60" i="25"/>
  <c r="I60" i="25"/>
  <c r="J59" i="25"/>
  <c r="I59" i="25"/>
  <c r="E80" i="34" l="1"/>
  <c r="G224" i="11"/>
  <c r="F224" i="11"/>
  <c r="G223" i="11"/>
  <c r="F223" i="11"/>
  <c r="E224" i="11"/>
  <c r="E223" i="11"/>
  <c r="G222" i="11" l="1"/>
  <c r="F222" i="11"/>
  <c r="E222" i="11"/>
  <c r="C77" i="8" l="1"/>
  <c r="B77" i="8"/>
  <c r="F80" i="3"/>
  <c r="E80" i="3"/>
  <c r="C77" i="7"/>
  <c r="B77" i="7"/>
  <c r="C80" i="28"/>
  <c r="E79" i="34"/>
  <c r="C79" i="34"/>
  <c r="G221" i="11" l="1"/>
  <c r="F221" i="11"/>
  <c r="E221" i="11"/>
  <c r="G220" i="11" l="1"/>
  <c r="F220" i="11"/>
  <c r="E220" i="11"/>
  <c r="C76" i="8" l="1"/>
  <c r="B76" i="8"/>
  <c r="F79" i="3"/>
  <c r="E79" i="3"/>
  <c r="C76" i="7"/>
  <c r="B76" i="7"/>
  <c r="C79" i="28"/>
  <c r="H254" i="25"/>
  <c r="C78" i="34"/>
  <c r="E78" i="34"/>
  <c r="G219" i="11" l="1"/>
  <c r="F219" i="11"/>
  <c r="E219" i="11"/>
  <c r="H253" i="25" l="1"/>
  <c r="G218" i="11" l="1"/>
  <c r="E218" i="11"/>
  <c r="F218" i="11"/>
  <c r="H252" i="25" l="1"/>
  <c r="G217" i="11" l="1"/>
  <c r="F217" i="11"/>
  <c r="E217" i="11"/>
  <c r="C75" i="8" l="1"/>
  <c r="B75" i="8"/>
  <c r="F78" i="3"/>
  <c r="E78" i="3"/>
  <c r="C75" i="7"/>
  <c r="B75" i="7"/>
  <c r="C78" i="28"/>
  <c r="H251" i="25"/>
  <c r="E77" i="34"/>
  <c r="C77" i="34"/>
  <c r="H250" i="25" l="1"/>
  <c r="G6" i="11" l="1"/>
  <c r="G7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216" i="11"/>
  <c r="F216" i="11"/>
  <c r="E216" i="11"/>
  <c r="F215" i="11" l="1"/>
  <c r="E215" i="11"/>
  <c r="H249" i="25" l="1"/>
  <c r="F214" i="11" l="1"/>
  <c r="E214" i="11"/>
  <c r="H248" i="25" l="1"/>
  <c r="H247" i="25"/>
  <c r="E76" i="34"/>
  <c r="C76" i="34"/>
  <c r="F213" i="11" l="1"/>
  <c r="E213" i="11"/>
  <c r="C74" i="8" l="1"/>
  <c r="B74" i="8"/>
  <c r="F77" i="3"/>
  <c r="E77" i="3"/>
  <c r="C74" i="7"/>
  <c r="B74" i="7"/>
  <c r="C77" i="28"/>
  <c r="F212" i="11" l="1"/>
  <c r="E212" i="11"/>
  <c r="H246" i="25" l="1"/>
  <c r="F211" i="11" l="1"/>
  <c r="E211" i="11"/>
  <c r="C73" i="8" l="1"/>
  <c r="B73" i="8"/>
  <c r="F76" i="3"/>
  <c r="E76" i="3"/>
  <c r="C73" i="7"/>
  <c r="B73" i="7"/>
  <c r="C76" i="28"/>
  <c r="H245" i="25"/>
  <c r="C75" i="34"/>
  <c r="E75" i="34"/>
  <c r="F210" i="11" l="1"/>
  <c r="F209" i="11"/>
  <c r="E210" i="11"/>
  <c r="E209" i="11"/>
  <c r="H244" i="25" l="1"/>
  <c r="H243" i="25" l="1"/>
  <c r="F208" i="11" l="1"/>
  <c r="E208" i="11"/>
  <c r="C74" i="34" l="1"/>
  <c r="E74" i="34"/>
  <c r="C72" i="8" l="1"/>
  <c r="B72" i="8"/>
  <c r="F75" i="3"/>
  <c r="E75" i="3"/>
  <c r="C72" i="7"/>
  <c r="B72" i="7"/>
  <c r="C75" i="28"/>
  <c r="H242" i="25"/>
  <c r="F207" i="11" l="1"/>
  <c r="E207" i="11"/>
  <c r="H241" i="25" l="1"/>
  <c r="F206" i="11" l="1"/>
  <c r="E206" i="11" l="1"/>
  <c r="H240" i="25" l="1"/>
  <c r="F205" i="11" l="1"/>
  <c r="E205" i="11"/>
  <c r="C71" i="8" l="1"/>
  <c r="B71" i="8"/>
  <c r="F74" i="3"/>
  <c r="E74" i="3"/>
  <c r="C71" i="7"/>
  <c r="B71" i="7"/>
  <c r="C74" i="28"/>
  <c r="H239" i="25"/>
  <c r="C73" i="34"/>
  <c r="E73" i="34"/>
  <c r="F204" i="11" l="1"/>
  <c r="E204" i="11"/>
  <c r="H238" i="25" l="1"/>
  <c r="F203" i="11" l="1"/>
  <c r="E203" i="11"/>
  <c r="H237" i="25" l="1"/>
  <c r="F202" i="11" l="1"/>
  <c r="E202" i="11"/>
  <c r="H236" i="25" l="1"/>
  <c r="C72" i="34" l="1"/>
  <c r="E72" i="34"/>
  <c r="C70" i="8" l="1"/>
  <c r="B70" i="8"/>
  <c r="F73" i="3"/>
  <c r="E73" i="3"/>
  <c r="C70" i="7"/>
  <c r="B70" i="7"/>
  <c r="C73" i="28"/>
  <c r="F201" i="11" l="1"/>
  <c r="E201" i="11"/>
  <c r="H235" i="25" l="1"/>
  <c r="F200" i="11" l="1"/>
  <c r="E200" i="11"/>
  <c r="H234" i="25" l="1"/>
  <c r="F199" i="11" l="1"/>
  <c r="E199" i="11"/>
  <c r="C69" i="8" l="1"/>
  <c r="B69" i="8"/>
  <c r="F72" i="3"/>
  <c r="E72" i="3"/>
  <c r="C69" i="7"/>
  <c r="B69" i="7"/>
  <c r="C72" i="28"/>
  <c r="H233" i="25"/>
  <c r="C71" i="34"/>
  <c r="E71" i="34"/>
  <c r="F198" i="11" l="1"/>
  <c r="F197" i="11"/>
  <c r="E198" i="11"/>
  <c r="E197" i="11"/>
  <c r="H232" i="25" l="1"/>
  <c r="H231" i="25"/>
  <c r="F196" i="11" l="1"/>
  <c r="E196" i="11"/>
  <c r="H230" i="25" l="1"/>
  <c r="E70" i="34"/>
  <c r="C70" i="34"/>
  <c r="C68" i="8" l="1"/>
  <c r="B68" i="8"/>
  <c r="F71" i="3"/>
  <c r="E71" i="3"/>
  <c r="C68" i="7"/>
  <c r="B68" i="7"/>
  <c r="C71" i="28"/>
  <c r="F195" i="11" l="1"/>
  <c r="E195" i="11"/>
  <c r="H229" i="25" l="1"/>
  <c r="F194" i="11" l="1"/>
  <c r="E194" i="11" l="1"/>
  <c r="H228" i="25" l="1"/>
  <c r="D5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F193" i="11" l="1"/>
  <c r="E193" i="11"/>
  <c r="C67" i="8" l="1"/>
  <c r="B67" i="8"/>
  <c r="C66" i="8"/>
  <c r="B66" i="8"/>
  <c r="C65" i="8"/>
  <c r="B65" i="8"/>
  <c r="C64" i="8"/>
  <c r="B64" i="8"/>
  <c r="C63" i="8"/>
  <c r="B63" i="8"/>
  <c r="F70" i="3"/>
  <c r="E70" i="3"/>
  <c r="F69" i="3"/>
  <c r="E69" i="3"/>
  <c r="F68" i="3"/>
  <c r="E68" i="3"/>
  <c r="F67" i="3"/>
  <c r="E67" i="3"/>
  <c r="F66" i="3"/>
  <c r="E66" i="3"/>
  <c r="C67" i="7"/>
  <c r="B67" i="7"/>
  <c r="C70" i="28"/>
  <c r="H227" i="25"/>
  <c r="E69" i="34"/>
  <c r="C69" i="34"/>
  <c r="F192" i="11" l="1"/>
  <c r="E192" i="11"/>
  <c r="H226" i="25" l="1"/>
  <c r="F191" i="11" l="1"/>
  <c r="E191" i="11"/>
  <c r="H225" i="25" l="1"/>
  <c r="F190" i="11" l="1"/>
  <c r="E190" i="11"/>
  <c r="C66" i="7" l="1"/>
  <c r="B66" i="7"/>
  <c r="C69" i="28" l="1"/>
  <c r="H224" i="25" l="1"/>
  <c r="C68" i="34"/>
  <c r="E67" i="34"/>
  <c r="E66" i="34"/>
  <c r="E65" i="34"/>
  <c r="E64" i="34"/>
  <c r="E63" i="34"/>
  <c r="E62" i="34"/>
  <c r="E61" i="34"/>
  <c r="E60" i="34"/>
  <c r="E59" i="34"/>
  <c r="E58" i="34"/>
  <c r="E57" i="34"/>
  <c r="E56" i="34"/>
  <c r="E55" i="34"/>
  <c r="E54" i="34"/>
  <c r="E53" i="34"/>
  <c r="E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68" i="34"/>
  <c r="F189" i="11" l="1"/>
  <c r="E189" i="11"/>
  <c r="H223" i="25" l="1"/>
  <c r="F188" i="11" l="1"/>
  <c r="E188" i="11"/>
  <c r="F187" i="11" l="1"/>
  <c r="E187" i="11"/>
  <c r="H222" i="25" l="1"/>
  <c r="H221" i="25"/>
  <c r="F186" i="11" l="1"/>
  <c r="E186" i="11"/>
  <c r="H220" i="25" l="1"/>
  <c r="C67" i="34" l="1"/>
  <c r="C65" i="7" l="1"/>
  <c r="B65" i="7"/>
  <c r="C68" i="28"/>
  <c r="F185" i="11" l="1"/>
  <c r="E185" i="11"/>
  <c r="H219" i="25" l="1"/>
  <c r="F184" i="11" l="1"/>
  <c r="E184" i="11"/>
  <c r="C66" i="34" l="1"/>
  <c r="H218" i="25"/>
  <c r="C64" i="7"/>
  <c r="B64" i="7" l="1"/>
  <c r="C67" i="28"/>
  <c r="F183" i="11" l="1"/>
  <c r="E183" i="11"/>
  <c r="H217" i="25" l="1"/>
  <c r="F182" i="11" l="1"/>
  <c r="E182" i="11"/>
  <c r="H216" i="25" l="1"/>
  <c r="F181" i="11" l="1"/>
  <c r="E181" i="11"/>
  <c r="C65" i="34" l="1"/>
  <c r="H215" i="25"/>
  <c r="C63" i="7"/>
  <c r="B63" i="7"/>
  <c r="Q65" i="2" l="1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C66" i="28" l="1"/>
  <c r="F180" i="11" l="1"/>
  <c r="E180" i="11"/>
  <c r="H214" i="25" l="1"/>
  <c r="F179" i="11" l="1"/>
  <c r="E179" i="11"/>
  <c r="F211" i="33" l="1"/>
  <c r="E211" i="33"/>
  <c r="H213" i="25"/>
  <c r="C64" i="34" l="1"/>
  <c r="F178" i="11" l="1"/>
  <c r="E178" i="11"/>
  <c r="F210" i="33" l="1"/>
  <c r="E210" i="33"/>
  <c r="D212" i="25"/>
  <c r="H212" i="25"/>
  <c r="C62" i="8"/>
  <c r="B62" i="8"/>
  <c r="F65" i="3"/>
  <c r="E65" i="3"/>
  <c r="D62" i="7"/>
  <c r="C62" i="7"/>
  <c r="B62" i="7"/>
  <c r="C65" i="28"/>
  <c r="F177" i="11" l="1"/>
  <c r="E177" i="11"/>
  <c r="F209" i="33" l="1"/>
  <c r="E209" i="33"/>
  <c r="H211" i="25"/>
  <c r="F176" i="11" l="1"/>
  <c r="F175" i="11"/>
  <c r="E176" i="11"/>
  <c r="F208" i="33" l="1"/>
  <c r="E208" i="33"/>
  <c r="H210" i="25"/>
  <c r="Q127" i="32" l="1"/>
  <c r="P127" i="32"/>
  <c r="R127" i="32" s="1"/>
  <c r="O127" i="32"/>
  <c r="Q126" i="32"/>
  <c r="P126" i="32"/>
  <c r="R126" i="32" s="1"/>
  <c r="O126" i="32"/>
  <c r="Q125" i="32"/>
  <c r="P125" i="32"/>
  <c r="R125" i="32" s="1"/>
  <c r="O125" i="32"/>
  <c r="J127" i="32"/>
  <c r="I127" i="32"/>
  <c r="H127" i="32"/>
  <c r="G127" i="32"/>
  <c r="I126" i="32"/>
  <c r="H126" i="32"/>
  <c r="J126" i="32" s="1"/>
  <c r="G126" i="32"/>
  <c r="I125" i="32"/>
  <c r="H125" i="32"/>
  <c r="J125" i="32" s="1"/>
  <c r="G125" i="32"/>
  <c r="C63" i="34" l="1"/>
  <c r="E175" i="11" l="1"/>
  <c r="F207" i="33" l="1"/>
  <c r="E207" i="33"/>
  <c r="H209" i="25"/>
  <c r="D209" i="25"/>
  <c r="C61" i="8" l="1"/>
  <c r="B61" i="8"/>
  <c r="F64" i="3"/>
  <c r="E64" i="3"/>
  <c r="C61" i="7" l="1"/>
  <c r="B61" i="7"/>
  <c r="C64" i="28"/>
  <c r="F174" i="11" l="1"/>
  <c r="F173" i="11"/>
  <c r="E174" i="11"/>
  <c r="E173" i="11"/>
  <c r="E206" i="33" l="1"/>
  <c r="H208" i="25"/>
  <c r="F208" i="25"/>
  <c r="D208" i="25"/>
  <c r="E205" i="33" l="1"/>
  <c r="F207" i="25"/>
  <c r="D207" i="25"/>
  <c r="C62" i="34" l="1"/>
  <c r="F172" i="11" l="1"/>
  <c r="E204" i="33" l="1"/>
  <c r="H206" i="25"/>
  <c r="F206" i="25"/>
  <c r="D206" i="25"/>
  <c r="C17" i="5"/>
  <c r="C16" i="5"/>
  <c r="C15" i="5"/>
  <c r="C14" i="5"/>
  <c r="C13" i="5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3" i="28"/>
  <c r="C60" i="8"/>
  <c r="B60" i="8"/>
  <c r="F63" i="3"/>
  <c r="E63" i="3"/>
  <c r="C60" i="7"/>
  <c r="B60" i="7"/>
  <c r="E203" i="33" l="1"/>
  <c r="H205" i="25"/>
  <c r="F205" i="25"/>
  <c r="D205" i="25"/>
  <c r="F171" i="11" l="1"/>
  <c r="E202" i="33" l="1"/>
  <c r="H204" i="25"/>
  <c r="F204" i="25"/>
  <c r="D204" i="25"/>
  <c r="F170" i="11"/>
  <c r="E170" i="11"/>
  <c r="C61" i="34" l="1"/>
  <c r="E201" i="33" l="1"/>
  <c r="H203" i="25"/>
  <c r="F203" i="25"/>
  <c r="D203" i="25" l="1"/>
  <c r="F169" i="11" l="1"/>
  <c r="E169" i="11"/>
  <c r="E200" i="33" l="1"/>
  <c r="H202" i="25"/>
  <c r="F202" i="25"/>
  <c r="D202" i="25"/>
  <c r="E168" i="11"/>
  <c r="F168" i="11"/>
  <c r="C62" i="28" l="1"/>
  <c r="C59" i="8"/>
  <c r="B59" i="8"/>
  <c r="F62" i="3"/>
  <c r="E62" i="3"/>
  <c r="D60" i="7"/>
  <c r="D59" i="7"/>
  <c r="C59" i="7"/>
  <c r="B59" i="7"/>
  <c r="K58" i="5" l="1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59" i="5"/>
  <c r="E199" i="33"/>
  <c r="H201" i="25"/>
  <c r="F201" i="25"/>
  <c r="D201" i="25"/>
  <c r="F167" i="11"/>
  <c r="G212" i="25" l="1"/>
  <c r="C60" i="34"/>
  <c r="E198" i="33" l="1"/>
  <c r="H200" i="25"/>
  <c r="F200" i="25"/>
  <c r="D200" i="25"/>
  <c r="J4" i="25" l="1"/>
  <c r="I4" i="25"/>
  <c r="J2" i="25"/>
  <c r="I2" i="25"/>
  <c r="F166" i="11"/>
  <c r="L58" i="5" l="1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59" i="5"/>
  <c r="C61" i="28" l="1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Q124" i="32" l="1"/>
  <c r="P124" i="32"/>
  <c r="O124" i="32"/>
  <c r="I124" i="32"/>
  <c r="H124" i="32"/>
  <c r="G124" i="32"/>
  <c r="G68" i="32"/>
  <c r="H68" i="32"/>
  <c r="I68" i="32"/>
  <c r="O68" i="32"/>
  <c r="P68" i="32"/>
  <c r="Q68" i="32"/>
  <c r="J68" i="32" l="1"/>
  <c r="R124" i="32"/>
  <c r="J124" i="32"/>
  <c r="R68" i="32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F61" i="3"/>
  <c r="E61" i="3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E197" i="33" l="1"/>
  <c r="H199" i="25"/>
  <c r="F199" i="25"/>
  <c r="G210" i="25" s="1"/>
  <c r="D199" i="25"/>
  <c r="F165" i="11" l="1"/>
  <c r="E196" i="33" l="1"/>
  <c r="F198" i="25"/>
  <c r="G209" i="25" s="1"/>
  <c r="D198" i="25"/>
  <c r="H198" i="25"/>
  <c r="F164" i="11"/>
  <c r="F163" i="11" l="1"/>
  <c r="F120" i="33" l="1"/>
  <c r="E120" i="33"/>
  <c r="F121" i="33"/>
  <c r="E121" i="33"/>
  <c r="E195" i="33"/>
  <c r="D195" i="33"/>
  <c r="F206" i="33" s="1"/>
  <c r="F197" i="25"/>
  <c r="G208" i="25" s="1"/>
  <c r="D197" i="25"/>
  <c r="H197" i="25"/>
  <c r="C59" i="34"/>
  <c r="Q123" i="32" l="1"/>
  <c r="P123" i="32"/>
  <c r="O123" i="32"/>
  <c r="I123" i="32"/>
  <c r="H123" i="32"/>
  <c r="G123" i="32"/>
  <c r="F60" i="3"/>
  <c r="E60" i="3"/>
  <c r="R123" i="32" l="1"/>
  <c r="J123" i="32"/>
  <c r="F162" i="11" l="1"/>
  <c r="F161" i="11"/>
  <c r="E194" i="33" l="1"/>
  <c r="E193" i="33"/>
  <c r="D194" i="33"/>
  <c r="F205" i="33" s="1"/>
  <c r="D193" i="33"/>
  <c r="F193" i="33" s="1"/>
  <c r="H196" i="25"/>
  <c r="F196" i="25"/>
  <c r="G207" i="25" s="1"/>
  <c r="D196" i="25"/>
  <c r="F204" i="33" l="1"/>
  <c r="F203" i="33"/>
  <c r="F202" i="33"/>
  <c r="F201" i="33"/>
  <c r="F200" i="33"/>
  <c r="F199" i="33"/>
  <c r="F198" i="33"/>
  <c r="F197" i="33"/>
  <c r="F196" i="33"/>
  <c r="F195" i="33"/>
  <c r="F194" i="33"/>
  <c r="H195" i="25"/>
  <c r="F195" i="25"/>
  <c r="G206" i="25" s="1"/>
  <c r="D195" i="25"/>
  <c r="D194" i="25"/>
  <c r="H116" i="25"/>
  <c r="F192" i="33" l="1"/>
  <c r="E192" i="33"/>
  <c r="F194" i="25"/>
  <c r="G205" i="25" s="1"/>
  <c r="F160" i="11" l="1"/>
  <c r="C58" i="34" l="1"/>
  <c r="Q122" i="32"/>
  <c r="P122" i="32"/>
  <c r="O122" i="32"/>
  <c r="I122" i="32"/>
  <c r="H122" i="32"/>
  <c r="G122" i="32"/>
  <c r="F59" i="3"/>
  <c r="E59" i="3"/>
  <c r="R122" i="32" l="1"/>
  <c r="J122" i="32"/>
  <c r="H194" i="25" l="1"/>
  <c r="H193" i="25"/>
  <c r="H192" i="25"/>
  <c r="H191" i="25"/>
  <c r="H190" i="25"/>
  <c r="H189" i="25"/>
  <c r="H188" i="25"/>
  <c r="H187" i="25"/>
  <c r="H186" i="25"/>
  <c r="H185" i="25"/>
  <c r="H184" i="25"/>
  <c r="H183" i="25"/>
  <c r="H182" i="25"/>
  <c r="H181" i="25"/>
  <c r="H180" i="25"/>
  <c r="H179" i="25"/>
  <c r="H178" i="25"/>
  <c r="H177" i="25"/>
  <c r="H176" i="25"/>
  <c r="H175" i="25"/>
  <c r="H174" i="25"/>
  <c r="H173" i="25"/>
  <c r="H172" i="25"/>
  <c r="H171" i="25"/>
  <c r="H170" i="25"/>
  <c r="H169" i="25"/>
  <c r="H168" i="25"/>
  <c r="H167" i="25"/>
  <c r="H166" i="25"/>
  <c r="H165" i="25"/>
  <c r="H164" i="25"/>
  <c r="H163" i="25"/>
  <c r="H162" i="25"/>
  <c r="H161" i="25"/>
  <c r="H160" i="25"/>
  <c r="H159" i="25"/>
  <c r="H158" i="25"/>
  <c r="H157" i="25"/>
  <c r="H156" i="25"/>
  <c r="H155" i="25"/>
  <c r="H154" i="25"/>
  <c r="H153" i="25"/>
  <c r="H152" i="25"/>
  <c r="H151" i="25"/>
  <c r="H150" i="25"/>
  <c r="H149" i="25"/>
  <c r="H148" i="25"/>
  <c r="H147" i="25"/>
  <c r="H146" i="25"/>
  <c r="H145" i="25"/>
  <c r="H144" i="25"/>
  <c r="H143" i="25"/>
  <c r="H142" i="25"/>
  <c r="H141" i="25"/>
  <c r="H140" i="25"/>
  <c r="H139" i="25"/>
  <c r="H138" i="25"/>
  <c r="H137" i="25"/>
  <c r="H136" i="25"/>
  <c r="H135" i="25"/>
  <c r="H134" i="25"/>
  <c r="H133" i="25"/>
  <c r="H132" i="25"/>
  <c r="H131" i="25"/>
  <c r="H130" i="25"/>
  <c r="H129" i="25"/>
  <c r="H128" i="25"/>
  <c r="H127" i="25"/>
  <c r="H126" i="25"/>
  <c r="H125" i="25"/>
  <c r="H124" i="25"/>
  <c r="H123" i="25"/>
  <c r="H122" i="25"/>
  <c r="H121" i="25"/>
  <c r="H120" i="25"/>
  <c r="H119" i="25"/>
  <c r="H118" i="25"/>
  <c r="H117" i="25"/>
  <c r="H115" i="25"/>
  <c r="H114" i="25"/>
  <c r="H113" i="25"/>
  <c r="H112" i="25"/>
  <c r="H111" i="25"/>
  <c r="H110" i="25"/>
  <c r="H109" i="25"/>
  <c r="H108" i="25"/>
  <c r="H107" i="25"/>
  <c r="H106" i="25"/>
  <c r="H105" i="25"/>
  <c r="H104" i="25"/>
  <c r="H103" i="25"/>
  <c r="H102" i="25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F193" i="25" l="1"/>
  <c r="G204" i="25" s="1"/>
  <c r="D193" i="25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191" i="33" l="1"/>
  <c r="E191" i="33"/>
  <c r="F190" i="33"/>
  <c r="E190" i="33"/>
  <c r="F192" i="25"/>
  <c r="G203" i="25" s="1"/>
  <c r="D192" i="25"/>
  <c r="R59" i="5" l="1"/>
  <c r="Q59" i="5"/>
  <c r="R58" i="5"/>
  <c r="Q58" i="5"/>
  <c r="R57" i="5"/>
  <c r="Q57" i="5"/>
  <c r="R56" i="5"/>
  <c r="Q56" i="5"/>
  <c r="E189" i="33" l="1"/>
  <c r="F189" i="33"/>
  <c r="F191" i="25"/>
  <c r="G202" i="25" s="1"/>
  <c r="D191" i="25"/>
  <c r="C57" i="34" l="1"/>
  <c r="P121" i="32"/>
  <c r="Q121" i="32"/>
  <c r="H121" i="32"/>
  <c r="I121" i="32"/>
  <c r="O121" i="32"/>
  <c r="G121" i="32"/>
  <c r="E58" i="3"/>
  <c r="F58" i="3"/>
  <c r="E21" i="3"/>
  <c r="R121" i="32" l="1"/>
  <c r="J121" i="32"/>
  <c r="O8" i="23"/>
  <c r="P8" i="23" s="1"/>
  <c r="O9" i="23"/>
  <c r="P9" i="23" s="1"/>
  <c r="O10" i="23"/>
  <c r="P10" i="23" s="1"/>
  <c r="O11" i="23"/>
  <c r="P11" i="23" s="1"/>
  <c r="O12" i="23"/>
  <c r="P12" i="23" s="1"/>
  <c r="O13" i="23"/>
  <c r="P13" i="23" s="1"/>
  <c r="O14" i="23"/>
  <c r="P14" i="23" s="1"/>
  <c r="O15" i="23"/>
  <c r="P15" i="23" s="1"/>
  <c r="O16" i="23"/>
  <c r="P16" i="23" s="1"/>
  <c r="O17" i="23"/>
  <c r="P17" i="23" s="1"/>
  <c r="O18" i="23"/>
  <c r="P18" i="23" s="1"/>
  <c r="O19" i="23"/>
  <c r="P19" i="23" s="1"/>
  <c r="O20" i="23"/>
  <c r="P20" i="23" s="1"/>
  <c r="O21" i="23"/>
  <c r="P21" i="23" s="1"/>
  <c r="O22" i="23"/>
  <c r="P22" i="23" s="1"/>
  <c r="O23" i="23"/>
  <c r="P23" i="23" s="1"/>
  <c r="O24" i="23"/>
  <c r="P24" i="23" s="1"/>
  <c r="O25" i="23"/>
  <c r="P25" i="23" s="1"/>
  <c r="O26" i="23"/>
  <c r="P26" i="23" s="1"/>
  <c r="O27" i="23"/>
  <c r="P27" i="23" s="1"/>
  <c r="O28" i="23"/>
  <c r="P28" i="23" s="1"/>
  <c r="O29" i="23"/>
  <c r="P29" i="23" s="1"/>
  <c r="O30" i="23"/>
  <c r="P30" i="23" s="1"/>
  <c r="O31" i="23"/>
  <c r="P31" i="23" s="1"/>
  <c r="O32" i="23"/>
  <c r="P32" i="23" s="1"/>
  <c r="O33" i="23"/>
  <c r="P33" i="23" s="1"/>
  <c r="O34" i="23"/>
  <c r="P34" i="23" s="1"/>
  <c r="O35" i="23"/>
  <c r="P35" i="23" s="1"/>
  <c r="O36" i="23"/>
  <c r="P36" i="23" s="1"/>
  <c r="O37" i="23"/>
  <c r="P37" i="23" s="1"/>
  <c r="O38" i="23"/>
  <c r="P38" i="23" s="1"/>
  <c r="O39" i="23"/>
  <c r="P39" i="23" s="1"/>
  <c r="O40" i="23"/>
  <c r="P40" i="23" s="1"/>
  <c r="O41" i="23"/>
  <c r="P41" i="23" s="1"/>
  <c r="O42" i="23"/>
  <c r="P42" i="23" s="1"/>
  <c r="O43" i="23"/>
  <c r="P43" i="23" s="1"/>
  <c r="O44" i="23"/>
  <c r="P44" i="23" s="1"/>
  <c r="O45" i="23"/>
  <c r="P45" i="23" s="1"/>
  <c r="O46" i="23"/>
  <c r="P46" i="23" s="1"/>
  <c r="O47" i="23"/>
  <c r="P47" i="23" s="1"/>
  <c r="O48" i="23"/>
  <c r="P48" i="23" s="1"/>
  <c r="O49" i="23"/>
  <c r="P49" i="23" s="1"/>
  <c r="O50" i="23"/>
  <c r="P50" i="23" s="1"/>
  <c r="O51" i="23"/>
  <c r="P51" i="23" s="1"/>
  <c r="O52" i="23"/>
  <c r="P52" i="23" s="1"/>
  <c r="O53" i="23"/>
  <c r="P53" i="23" s="1"/>
  <c r="O54" i="23"/>
  <c r="P54" i="23" s="1"/>
  <c r="O55" i="23"/>
  <c r="P55" i="23" s="1"/>
  <c r="O56" i="23"/>
  <c r="P56" i="23" s="1"/>
  <c r="O57" i="23"/>
  <c r="P57" i="23" s="1"/>
  <c r="O58" i="23"/>
  <c r="P58" i="23" s="1"/>
  <c r="O59" i="23"/>
  <c r="P59" i="23" s="1"/>
  <c r="O60" i="23"/>
  <c r="P60" i="23" s="1"/>
  <c r="O61" i="23"/>
  <c r="P61" i="23" s="1"/>
  <c r="O62" i="23"/>
  <c r="P62" i="23" s="1"/>
  <c r="O63" i="23"/>
  <c r="P63" i="23" s="1"/>
  <c r="O64" i="23"/>
  <c r="P64" i="23" s="1"/>
  <c r="O65" i="23"/>
  <c r="P65" i="23" s="1"/>
  <c r="O66" i="23"/>
  <c r="P66" i="23" s="1"/>
  <c r="O67" i="23"/>
  <c r="P67" i="23" s="1"/>
  <c r="O68" i="23"/>
  <c r="P68" i="23" s="1"/>
  <c r="O69" i="23"/>
  <c r="P69" i="23" s="1"/>
  <c r="O70" i="23"/>
  <c r="P70" i="23" s="1"/>
  <c r="O71" i="23"/>
  <c r="P71" i="23" s="1"/>
  <c r="O72" i="23"/>
  <c r="P72" i="23" s="1"/>
  <c r="O73" i="23"/>
  <c r="P73" i="23" s="1"/>
  <c r="O74" i="23"/>
  <c r="P74" i="23" s="1"/>
  <c r="O75" i="23"/>
  <c r="P75" i="23" s="1"/>
  <c r="O76" i="23"/>
  <c r="P76" i="23" s="1"/>
  <c r="O77" i="23"/>
  <c r="P77" i="23" s="1"/>
  <c r="O78" i="23"/>
  <c r="P78" i="23" s="1"/>
  <c r="O79" i="23"/>
  <c r="P79" i="23" s="1"/>
  <c r="O80" i="23"/>
  <c r="P80" i="23" s="1"/>
  <c r="O81" i="23"/>
  <c r="P81" i="23" s="1"/>
  <c r="O82" i="23"/>
  <c r="P82" i="23" s="1"/>
  <c r="O83" i="23"/>
  <c r="P83" i="23" s="1"/>
  <c r="O84" i="23"/>
  <c r="P84" i="23" s="1"/>
  <c r="O85" i="23"/>
  <c r="P85" i="23" s="1"/>
  <c r="O86" i="23"/>
  <c r="P86" i="23" s="1"/>
  <c r="O87" i="23"/>
  <c r="P87" i="23" s="1"/>
  <c r="O88" i="23"/>
  <c r="P88" i="23" s="1"/>
  <c r="O89" i="23"/>
  <c r="P89" i="23" s="1"/>
  <c r="O90" i="23"/>
  <c r="P90" i="23" s="1"/>
  <c r="O91" i="23"/>
  <c r="P91" i="23" s="1"/>
  <c r="O92" i="23"/>
  <c r="P92" i="23" s="1"/>
  <c r="O93" i="23"/>
  <c r="P93" i="23" s="1"/>
  <c r="O94" i="23"/>
  <c r="P94" i="23" s="1"/>
  <c r="O95" i="23"/>
  <c r="P95" i="23" s="1"/>
  <c r="O96" i="23"/>
  <c r="P96" i="23" s="1"/>
  <c r="O97" i="23"/>
  <c r="P97" i="23" s="1"/>
  <c r="O98" i="23"/>
  <c r="P98" i="23" s="1"/>
  <c r="O99" i="23"/>
  <c r="P99" i="23" s="1"/>
  <c r="O100" i="23"/>
  <c r="P100" i="23" s="1"/>
  <c r="O101" i="23"/>
  <c r="P101" i="23" s="1"/>
  <c r="O102" i="23"/>
  <c r="P102" i="23" s="1"/>
  <c r="O103" i="23"/>
  <c r="P103" i="23" s="1"/>
  <c r="O104" i="23"/>
  <c r="P104" i="23" s="1"/>
  <c r="O105" i="23"/>
  <c r="P105" i="23" s="1"/>
  <c r="O106" i="23"/>
  <c r="P106" i="23" s="1"/>
  <c r="O107" i="23"/>
  <c r="P107" i="23" s="1"/>
  <c r="O108" i="23"/>
  <c r="P108" i="23" s="1"/>
  <c r="O109" i="23"/>
  <c r="P109" i="23" s="1"/>
  <c r="O110" i="23"/>
  <c r="P110" i="23" s="1"/>
  <c r="O111" i="23"/>
  <c r="P111" i="23" s="1"/>
  <c r="O112" i="23"/>
  <c r="P112" i="23" s="1"/>
  <c r="O113" i="23"/>
  <c r="P113" i="23" s="1"/>
  <c r="O114" i="23"/>
  <c r="P114" i="23" s="1"/>
  <c r="O115" i="23"/>
  <c r="P115" i="23" s="1"/>
  <c r="O116" i="23"/>
  <c r="P116" i="23" s="1"/>
  <c r="O7" i="23"/>
  <c r="P7" i="23" s="1"/>
  <c r="F190" i="25" l="1"/>
  <c r="G201" i="25" s="1"/>
  <c r="D190" i="25"/>
  <c r="E188" i="33"/>
  <c r="F188" i="33"/>
  <c r="F187" i="33" l="1"/>
  <c r="F186" i="33"/>
  <c r="E187" i="33"/>
  <c r="F189" i="25"/>
  <c r="G200" i="25" s="1"/>
  <c r="F188" i="25"/>
  <c r="G199" i="25" s="1"/>
  <c r="D189" i="25"/>
  <c r="P120" i="32" l="1"/>
  <c r="Q120" i="32"/>
  <c r="O120" i="32"/>
  <c r="H120" i="32"/>
  <c r="I120" i="32"/>
  <c r="G120" i="32"/>
  <c r="E186" i="33"/>
  <c r="D188" i="25"/>
  <c r="C56" i="34"/>
  <c r="E57" i="3"/>
  <c r="F57" i="3"/>
  <c r="J120" i="32" l="1"/>
  <c r="R120" i="32"/>
  <c r="E185" i="33"/>
  <c r="F185" i="33"/>
  <c r="F187" i="25"/>
  <c r="G198" i="25" s="1"/>
  <c r="D187" i="25"/>
  <c r="V24" i="11" l="1"/>
  <c r="U24" i="11"/>
  <c r="W24" i="11" s="1"/>
  <c r="T24" i="11"/>
  <c r="V25" i="11"/>
  <c r="U25" i="11"/>
  <c r="T25" i="11"/>
  <c r="U26" i="11"/>
  <c r="V26" i="11"/>
  <c r="W26" i="11" s="1"/>
  <c r="T26" i="11"/>
  <c r="W25" i="11" l="1"/>
  <c r="E184" i="33"/>
  <c r="F184" i="33"/>
  <c r="F186" i="25"/>
  <c r="G197" i="25" s="1"/>
  <c r="F185" i="25"/>
  <c r="G196" i="25" s="1"/>
  <c r="D186" i="25"/>
  <c r="F182" i="33" l="1"/>
  <c r="E182" i="33"/>
  <c r="F181" i="33"/>
  <c r="E181" i="33"/>
  <c r="F180" i="33"/>
  <c r="E180" i="33"/>
  <c r="F179" i="33"/>
  <c r="E179" i="33"/>
  <c r="F178" i="33"/>
  <c r="E178" i="33"/>
  <c r="F177" i="33"/>
  <c r="E177" i="33"/>
  <c r="F176" i="33"/>
  <c r="E176" i="33"/>
  <c r="F175" i="33"/>
  <c r="E175" i="33"/>
  <c r="F174" i="33"/>
  <c r="E174" i="33"/>
  <c r="F173" i="33"/>
  <c r="E173" i="33"/>
  <c r="F172" i="33"/>
  <c r="E172" i="33"/>
  <c r="F171" i="33"/>
  <c r="E171" i="33"/>
  <c r="F170" i="33"/>
  <c r="E170" i="33"/>
  <c r="F169" i="33"/>
  <c r="E169" i="33"/>
  <c r="F168" i="33"/>
  <c r="E168" i="33"/>
  <c r="F167" i="33"/>
  <c r="E167" i="33"/>
  <c r="F166" i="33"/>
  <c r="E166" i="33"/>
  <c r="F165" i="33"/>
  <c r="E165" i="33"/>
  <c r="F164" i="33"/>
  <c r="E164" i="33"/>
  <c r="F163" i="33"/>
  <c r="E163" i="33"/>
  <c r="F162" i="33"/>
  <c r="E162" i="33"/>
  <c r="F161" i="33"/>
  <c r="E161" i="33"/>
  <c r="F160" i="33"/>
  <c r="E160" i="33"/>
  <c r="F159" i="33"/>
  <c r="E159" i="33"/>
  <c r="F158" i="33"/>
  <c r="E158" i="33"/>
  <c r="F157" i="33"/>
  <c r="E157" i="33"/>
  <c r="F156" i="33"/>
  <c r="E156" i="33"/>
  <c r="F155" i="33"/>
  <c r="E155" i="33"/>
  <c r="F154" i="33"/>
  <c r="E154" i="33"/>
  <c r="F153" i="33"/>
  <c r="E153" i="33"/>
  <c r="F152" i="33"/>
  <c r="E152" i="33"/>
  <c r="F151" i="33"/>
  <c r="E151" i="33"/>
  <c r="F150" i="33"/>
  <c r="E150" i="33"/>
  <c r="F149" i="33"/>
  <c r="E149" i="33"/>
  <c r="F148" i="33"/>
  <c r="E148" i="33"/>
  <c r="F147" i="33"/>
  <c r="E147" i="33"/>
  <c r="F146" i="33"/>
  <c r="E146" i="33"/>
  <c r="F145" i="33"/>
  <c r="E145" i="33"/>
  <c r="F144" i="33"/>
  <c r="E144" i="33"/>
  <c r="F143" i="33"/>
  <c r="E143" i="33"/>
  <c r="F142" i="33"/>
  <c r="E142" i="33"/>
  <c r="F141" i="33"/>
  <c r="E141" i="33"/>
  <c r="F140" i="33"/>
  <c r="E140" i="33"/>
  <c r="F139" i="33"/>
  <c r="E139" i="33"/>
  <c r="F138" i="33"/>
  <c r="E138" i="33"/>
  <c r="F137" i="33"/>
  <c r="E137" i="33"/>
  <c r="F136" i="33"/>
  <c r="E136" i="33"/>
  <c r="F135" i="33"/>
  <c r="E135" i="33"/>
  <c r="F134" i="33"/>
  <c r="E134" i="33"/>
  <c r="F133" i="33"/>
  <c r="E133" i="33"/>
  <c r="F132" i="33"/>
  <c r="E132" i="33"/>
  <c r="F131" i="33"/>
  <c r="E131" i="33"/>
  <c r="F130" i="33"/>
  <c r="E130" i="33"/>
  <c r="F129" i="33"/>
  <c r="E129" i="33"/>
  <c r="F128" i="33"/>
  <c r="E128" i="33"/>
  <c r="F127" i="33"/>
  <c r="E127" i="33"/>
  <c r="F126" i="33"/>
  <c r="E126" i="33"/>
  <c r="F125" i="33"/>
  <c r="E125" i="33"/>
  <c r="F124" i="33"/>
  <c r="E124" i="33"/>
  <c r="F123" i="33"/>
  <c r="E123" i="33"/>
  <c r="F122" i="33"/>
  <c r="E122" i="33" l="1"/>
  <c r="D185" i="25"/>
  <c r="F184" i="25"/>
  <c r="G195" i="25" s="1"/>
  <c r="D184" i="25"/>
  <c r="F183" i="25" l="1"/>
  <c r="G194" i="25" s="1"/>
  <c r="D183" i="25"/>
  <c r="F182" i="25" l="1"/>
  <c r="G193" i="25" s="1"/>
  <c r="D182" i="25"/>
  <c r="F181" i="25"/>
  <c r="G192" i="25" s="1"/>
  <c r="F180" i="25" l="1"/>
  <c r="G191" i="25" s="1"/>
  <c r="F179" i="25"/>
  <c r="D179" i="25"/>
  <c r="F178" i="25"/>
  <c r="D178" i="25"/>
  <c r="F177" i="25"/>
  <c r="D177" i="25"/>
  <c r="F176" i="25"/>
  <c r="D176" i="25"/>
  <c r="F175" i="25"/>
  <c r="D175" i="25"/>
  <c r="F174" i="25"/>
  <c r="D174" i="25"/>
  <c r="F173" i="25"/>
  <c r="D173" i="25"/>
  <c r="F172" i="25"/>
  <c r="D172" i="25"/>
  <c r="F171" i="25"/>
  <c r="D171" i="25"/>
  <c r="F170" i="25"/>
  <c r="D170" i="25"/>
  <c r="F169" i="25"/>
  <c r="D169" i="25"/>
  <c r="F168" i="25"/>
  <c r="D168" i="25"/>
  <c r="F167" i="25"/>
  <c r="D167" i="25"/>
  <c r="F166" i="25"/>
  <c r="D166" i="25"/>
  <c r="F165" i="25"/>
  <c r="D165" i="25"/>
  <c r="F164" i="25"/>
  <c r="D164" i="25"/>
  <c r="F163" i="25"/>
  <c r="D163" i="25"/>
  <c r="F162" i="25"/>
  <c r="D162" i="25"/>
  <c r="F161" i="25"/>
  <c r="D161" i="25"/>
  <c r="F160" i="25"/>
  <c r="D160" i="25"/>
  <c r="F159" i="25"/>
  <c r="D159" i="25"/>
  <c r="F158" i="25"/>
  <c r="D158" i="25"/>
  <c r="F157" i="25"/>
  <c r="D157" i="25"/>
  <c r="F156" i="25"/>
  <c r="D156" i="25"/>
  <c r="F155" i="25"/>
  <c r="D155" i="25"/>
  <c r="F154" i="25"/>
  <c r="D154" i="25"/>
  <c r="F153" i="25"/>
  <c r="D153" i="25"/>
  <c r="F152" i="25"/>
  <c r="D152" i="25"/>
  <c r="F151" i="25"/>
  <c r="D151" i="25"/>
  <c r="F150" i="25"/>
  <c r="D150" i="25"/>
  <c r="F149" i="25"/>
  <c r="D149" i="25"/>
  <c r="F148" i="25"/>
  <c r="D148" i="25"/>
  <c r="F147" i="25"/>
  <c r="D147" i="25"/>
  <c r="F146" i="25"/>
  <c r="D146" i="25"/>
  <c r="F145" i="25"/>
  <c r="D145" i="25"/>
  <c r="F144" i="25"/>
  <c r="D144" i="25"/>
  <c r="F143" i="25"/>
  <c r="D143" i="25"/>
  <c r="F142" i="25"/>
  <c r="D142" i="25"/>
  <c r="F141" i="25"/>
  <c r="D141" i="25"/>
  <c r="F140" i="25"/>
  <c r="D140" i="25"/>
  <c r="F139" i="25"/>
  <c r="D139" i="25"/>
  <c r="F138" i="25"/>
  <c r="D138" i="25"/>
  <c r="F137" i="25"/>
  <c r="D137" i="25"/>
  <c r="F136" i="25"/>
  <c r="D136" i="25"/>
  <c r="F135" i="25"/>
  <c r="D135" i="25"/>
  <c r="F134" i="25"/>
  <c r="D134" i="25"/>
  <c r="F133" i="25"/>
  <c r="D133" i="25"/>
  <c r="F132" i="25"/>
  <c r="D132" i="25"/>
  <c r="F131" i="25"/>
  <c r="D131" i="25"/>
  <c r="F130" i="25"/>
  <c r="D130" i="25"/>
  <c r="F129" i="25"/>
  <c r="D129" i="25"/>
  <c r="F128" i="25"/>
  <c r="D128" i="25"/>
  <c r="F127" i="25"/>
  <c r="D127" i="25"/>
  <c r="F126" i="25"/>
  <c r="D126" i="25"/>
  <c r="F125" i="25"/>
  <c r="D125" i="25"/>
  <c r="F124" i="25"/>
  <c r="D124" i="25"/>
  <c r="F123" i="25"/>
  <c r="D123" i="25"/>
  <c r="F122" i="25"/>
  <c r="D122" i="25"/>
  <c r="F121" i="25"/>
  <c r="D121" i="25"/>
  <c r="F120" i="25"/>
  <c r="D120" i="25"/>
  <c r="F119" i="25"/>
  <c r="D119" i="25"/>
  <c r="F118" i="25"/>
  <c r="D118" i="25"/>
  <c r="F117" i="25"/>
  <c r="D117" i="25"/>
  <c r="F116" i="25"/>
  <c r="D116" i="25"/>
  <c r="F115" i="25"/>
  <c r="D115" i="25"/>
  <c r="F114" i="25"/>
  <c r="D114" i="25"/>
  <c r="F113" i="25"/>
  <c r="D113" i="25"/>
  <c r="F112" i="25"/>
  <c r="D112" i="25"/>
  <c r="F111" i="25"/>
  <c r="D111" i="25"/>
  <c r="F110" i="25"/>
  <c r="D110" i="25"/>
  <c r="F109" i="25"/>
  <c r="D109" i="25"/>
  <c r="F108" i="25"/>
  <c r="D108" i="25"/>
  <c r="F107" i="25"/>
  <c r="D107" i="25"/>
  <c r="F106" i="25"/>
  <c r="D106" i="25"/>
  <c r="F105" i="25"/>
  <c r="D105" i="25"/>
  <c r="F104" i="25"/>
  <c r="D104" i="25"/>
  <c r="F103" i="25"/>
  <c r="D103" i="25"/>
  <c r="F102" i="25"/>
  <c r="D102" i="25"/>
  <c r="F101" i="25"/>
  <c r="D101" i="25"/>
  <c r="F100" i="25"/>
  <c r="D100" i="25"/>
  <c r="F99" i="25"/>
  <c r="D99" i="25"/>
  <c r="F98" i="25"/>
  <c r="D98" i="25"/>
  <c r="F97" i="25"/>
  <c r="D97" i="25"/>
  <c r="F96" i="25"/>
  <c r="D96" i="25"/>
  <c r="F95" i="25"/>
  <c r="D95" i="25"/>
  <c r="F94" i="25"/>
  <c r="D94" i="25"/>
  <c r="F93" i="25"/>
  <c r="D93" i="25"/>
  <c r="F92" i="25"/>
  <c r="D92" i="25"/>
  <c r="F91" i="25"/>
  <c r="D91" i="25"/>
  <c r="F90" i="25"/>
  <c r="D90" i="25"/>
  <c r="F89" i="25"/>
  <c r="D89" i="25"/>
  <c r="F88" i="25"/>
  <c r="D88" i="25"/>
  <c r="F87" i="25"/>
  <c r="D87" i="25"/>
  <c r="F86" i="25"/>
  <c r="D86" i="25"/>
  <c r="F85" i="25"/>
  <c r="D85" i="25"/>
  <c r="F84" i="25"/>
  <c r="D84" i="25"/>
  <c r="F83" i="25"/>
  <c r="D83" i="25"/>
  <c r="F82" i="25"/>
  <c r="D82" i="25"/>
  <c r="F81" i="25"/>
  <c r="D81" i="25"/>
  <c r="F80" i="25"/>
  <c r="D80" i="25"/>
  <c r="F79" i="25"/>
  <c r="D79" i="25"/>
  <c r="F78" i="25"/>
  <c r="D78" i="25"/>
  <c r="F77" i="25"/>
  <c r="D77" i="25"/>
  <c r="F76" i="25"/>
  <c r="D76" i="25"/>
  <c r="F75" i="25"/>
  <c r="D75" i="25"/>
  <c r="F74" i="25"/>
  <c r="D74" i="25"/>
  <c r="F73" i="25"/>
  <c r="D73" i="25"/>
  <c r="F72" i="25"/>
  <c r="D72" i="25"/>
  <c r="F71" i="25"/>
  <c r="D71" i="25"/>
  <c r="F70" i="25"/>
  <c r="D70" i="25"/>
  <c r="F69" i="25"/>
  <c r="D69" i="25"/>
  <c r="F68" i="25"/>
  <c r="D68" i="25"/>
  <c r="F67" i="25"/>
  <c r="D67" i="25"/>
  <c r="F66" i="25"/>
  <c r="D66" i="25"/>
  <c r="F65" i="25"/>
  <c r="D65" i="25"/>
  <c r="F64" i="25"/>
  <c r="D64" i="25"/>
  <c r="F63" i="25"/>
  <c r="D63" i="25"/>
  <c r="F62" i="25"/>
  <c r="D62" i="25"/>
  <c r="F61" i="25"/>
  <c r="D61" i="25"/>
  <c r="F60" i="25"/>
  <c r="D60" i="25"/>
  <c r="F59" i="25"/>
  <c r="D59" i="25"/>
  <c r="F58" i="25"/>
  <c r="D58" i="25"/>
  <c r="F57" i="25"/>
  <c r="D57" i="25"/>
  <c r="F56" i="25"/>
  <c r="D56" i="25"/>
  <c r="F55" i="25"/>
  <c r="D55" i="25"/>
  <c r="F54" i="25"/>
  <c r="D54" i="25"/>
  <c r="F53" i="25"/>
  <c r="D53" i="25"/>
  <c r="F52" i="25"/>
  <c r="D52" i="25"/>
  <c r="F51" i="25"/>
  <c r="D51" i="25"/>
  <c r="F50" i="25"/>
  <c r="D50" i="25"/>
  <c r="F49" i="25"/>
  <c r="D49" i="25"/>
  <c r="F48" i="25"/>
  <c r="D48" i="25"/>
  <c r="F47" i="25"/>
  <c r="D47" i="25"/>
  <c r="F46" i="25"/>
  <c r="D46" i="25"/>
  <c r="F45" i="25"/>
  <c r="D45" i="25"/>
  <c r="F44" i="25"/>
  <c r="D44" i="25"/>
  <c r="F43" i="25"/>
  <c r="D43" i="25"/>
  <c r="F42" i="25"/>
  <c r="D42" i="25"/>
  <c r="F41" i="25"/>
  <c r="D41" i="25"/>
  <c r="F40" i="25"/>
  <c r="D40" i="25"/>
  <c r="F39" i="25"/>
  <c r="D39" i="25"/>
  <c r="F38" i="25"/>
  <c r="D38" i="25"/>
  <c r="F37" i="25"/>
  <c r="D37" i="25"/>
  <c r="F36" i="25"/>
  <c r="D36" i="25"/>
  <c r="F35" i="25"/>
  <c r="D35" i="25"/>
  <c r="F34" i="25"/>
  <c r="D34" i="25"/>
  <c r="F33" i="25"/>
  <c r="D33" i="25"/>
  <c r="F32" i="25"/>
  <c r="D32" i="25"/>
  <c r="F31" i="25"/>
  <c r="D31" i="25"/>
  <c r="F30" i="25"/>
  <c r="D30" i="25"/>
  <c r="F29" i="25"/>
  <c r="D29" i="25"/>
  <c r="F28" i="25"/>
  <c r="D28" i="25"/>
  <c r="F27" i="25"/>
  <c r="D27" i="25"/>
  <c r="F26" i="25"/>
  <c r="D26" i="25"/>
  <c r="F25" i="25"/>
  <c r="D25" i="25"/>
  <c r="F24" i="25"/>
  <c r="D24" i="25"/>
  <c r="F23" i="25"/>
  <c r="D23" i="25"/>
  <c r="F22" i="25"/>
  <c r="D22" i="25"/>
  <c r="F21" i="25"/>
  <c r="D21" i="25"/>
  <c r="F20" i="25"/>
  <c r="D20" i="25"/>
  <c r="F19" i="25"/>
  <c r="D19" i="25"/>
  <c r="F18" i="25"/>
  <c r="D18" i="25"/>
  <c r="F17" i="25"/>
  <c r="D17" i="25"/>
  <c r="F16" i="25"/>
  <c r="F15" i="25"/>
  <c r="F14" i="25"/>
  <c r="F13" i="25"/>
  <c r="F12" i="25"/>
  <c r="F11" i="25"/>
  <c r="F10" i="25"/>
  <c r="F9" i="25"/>
  <c r="F8" i="25"/>
  <c r="F7" i="25"/>
  <c r="F6" i="25"/>
  <c r="G189" i="25" l="1"/>
  <c r="G190" i="25"/>
  <c r="G174" i="25"/>
  <c r="G188" i="25"/>
  <c r="G17" i="25"/>
  <c r="G20" i="25"/>
  <c r="G23" i="25"/>
  <c r="G27" i="25"/>
  <c r="G31" i="25"/>
  <c r="G35" i="25"/>
  <c r="G48" i="25"/>
  <c r="G54" i="25"/>
  <c r="G66" i="25"/>
  <c r="G69" i="25"/>
  <c r="G75" i="25"/>
  <c r="G77" i="25"/>
  <c r="G81" i="25"/>
  <c r="G83" i="25"/>
  <c r="G85" i="25"/>
  <c r="G87" i="25"/>
  <c r="G89" i="25"/>
  <c r="G91" i="25"/>
  <c r="G96" i="25"/>
  <c r="G103" i="25"/>
  <c r="G119" i="25"/>
  <c r="G123" i="25"/>
  <c r="G124" i="25"/>
  <c r="G127" i="25"/>
  <c r="G131" i="25"/>
  <c r="G143" i="25"/>
  <c r="G145" i="25"/>
  <c r="G146" i="25"/>
  <c r="G148" i="25"/>
  <c r="G151" i="25"/>
  <c r="G175" i="25"/>
  <c r="G177" i="25"/>
  <c r="G178" i="25"/>
  <c r="G187" i="25"/>
  <c r="G176" i="25"/>
  <c r="G180" i="25"/>
  <c r="G182" i="25"/>
  <c r="G184" i="25"/>
  <c r="G186" i="25"/>
  <c r="G63" i="25"/>
  <c r="G71" i="25"/>
  <c r="G107" i="25"/>
  <c r="G153" i="25"/>
  <c r="G157" i="25"/>
  <c r="G163" i="25"/>
  <c r="G173" i="25"/>
  <c r="G21" i="25"/>
  <c r="G39" i="25"/>
  <c r="G41" i="25"/>
  <c r="G51" i="25"/>
  <c r="G56" i="25"/>
  <c r="G58" i="25"/>
  <c r="G62" i="25"/>
  <c r="G64" i="25"/>
  <c r="G68" i="25"/>
  <c r="G70" i="25"/>
  <c r="G72" i="25"/>
  <c r="G79" i="25"/>
  <c r="G90" i="25"/>
  <c r="G93" i="25"/>
  <c r="G98" i="25"/>
  <c r="G102" i="25"/>
  <c r="G106" i="25"/>
  <c r="G108" i="25"/>
  <c r="G112" i="25"/>
  <c r="G114" i="25"/>
  <c r="G116" i="25"/>
  <c r="G118" i="25"/>
  <c r="G120" i="25"/>
  <c r="G121" i="25"/>
  <c r="G126" i="25"/>
  <c r="G128" i="25"/>
  <c r="G129" i="25"/>
  <c r="G138" i="25"/>
  <c r="G140" i="25"/>
  <c r="G141" i="25"/>
  <c r="G144" i="25"/>
  <c r="G150" i="25"/>
  <c r="G152" i="25"/>
  <c r="G154" i="25"/>
  <c r="G156" i="25"/>
  <c r="G158" i="25"/>
  <c r="G160" i="25"/>
  <c r="G166" i="25"/>
  <c r="G168" i="25"/>
  <c r="G172" i="25"/>
  <c r="G25" i="25"/>
  <c r="G22" i="25"/>
  <c r="G24" i="25"/>
  <c r="G29" i="25"/>
  <c r="G36" i="25"/>
  <c r="G38" i="25"/>
  <c r="G59" i="25"/>
  <c r="G65" i="25"/>
  <c r="G73" i="25"/>
  <c r="G78" i="25"/>
  <c r="G86" i="25"/>
  <c r="G92" i="25"/>
  <c r="G95" i="25"/>
  <c r="G100" i="25"/>
  <c r="G109" i="25"/>
  <c r="G111" i="25"/>
  <c r="G155" i="25"/>
  <c r="G159" i="25"/>
  <c r="G181" i="25"/>
  <c r="G183" i="25"/>
  <c r="G32" i="25"/>
  <c r="G18" i="25"/>
  <c r="G26" i="25"/>
  <c r="G33" i="25"/>
  <c r="G40" i="25"/>
  <c r="G43" i="25"/>
  <c r="G45" i="25"/>
  <c r="G47" i="25"/>
  <c r="G50" i="25"/>
  <c r="G53" i="25"/>
  <c r="G61" i="25"/>
  <c r="G80" i="25"/>
  <c r="G88" i="25"/>
  <c r="G97" i="25"/>
  <c r="G105" i="25"/>
  <c r="G113" i="25"/>
  <c r="G122" i="25"/>
  <c r="G130" i="25"/>
  <c r="G133" i="25"/>
  <c r="G135" i="25"/>
  <c r="G137" i="25"/>
  <c r="G147" i="25"/>
  <c r="G162" i="25"/>
  <c r="G165" i="25"/>
  <c r="G170" i="25"/>
  <c r="G28" i="25"/>
  <c r="G30" i="25"/>
  <c r="G37" i="25"/>
  <c r="G42" i="25"/>
  <c r="G49" i="25"/>
  <c r="G52" i="25"/>
  <c r="G55" i="25"/>
  <c r="G60" i="25"/>
  <c r="G67" i="25"/>
  <c r="G74" i="25"/>
  <c r="G82" i="25"/>
  <c r="G94" i="25"/>
  <c r="G99" i="25"/>
  <c r="G110" i="25"/>
  <c r="G115" i="25"/>
  <c r="G125" i="25"/>
  <c r="G139" i="25"/>
  <c r="G142" i="25"/>
  <c r="G149" i="25"/>
  <c r="G161" i="25"/>
  <c r="G167" i="25"/>
  <c r="G179" i="25"/>
  <c r="G19" i="25"/>
  <c r="G34" i="25"/>
  <c r="G44" i="25"/>
  <c r="G46" i="25"/>
  <c r="G57" i="25"/>
  <c r="G76" i="25"/>
  <c r="G84" i="25"/>
  <c r="G101" i="25"/>
  <c r="G104" i="25"/>
  <c r="G117" i="25"/>
  <c r="G132" i="25"/>
  <c r="G134" i="25"/>
  <c r="G136" i="25"/>
  <c r="G164" i="25"/>
  <c r="G169" i="25"/>
  <c r="G171" i="25"/>
  <c r="J7" i="20"/>
  <c r="I7" i="20"/>
  <c r="J6" i="20"/>
  <c r="I6" i="20"/>
  <c r="C55" i="34" l="1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R55" i="5"/>
  <c r="Q55" i="5"/>
  <c r="R54" i="5"/>
  <c r="Q54" i="5"/>
  <c r="R53" i="5"/>
  <c r="Q53" i="5"/>
  <c r="R52" i="5"/>
  <c r="Q52" i="5"/>
  <c r="R51" i="5"/>
  <c r="Q51" i="5"/>
  <c r="R50" i="5"/>
  <c r="Q50" i="5"/>
  <c r="R49" i="5"/>
  <c r="Q49" i="5"/>
  <c r="R48" i="5"/>
  <c r="Q48" i="5"/>
  <c r="R47" i="5"/>
  <c r="Q47" i="5"/>
  <c r="R46" i="5"/>
  <c r="Q46" i="5"/>
  <c r="R45" i="5"/>
  <c r="Q45" i="5"/>
  <c r="R44" i="5"/>
  <c r="Q44" i="5"/>
  <c r="R43" i="5"/>
  <c r="Q43" i="5"/>
  <c r="R42" i="5"/>
  <c r="Q42" i="5"/>
  <c r="R41" i="5"/>
  <c r="Q41" i="5"/>
  <c r="R40" i="5"/>
  <c r="Q40" i="5"/>
  <c r="R39" i="5"/>
  <c r="Q39" i="5"/>
  <c r="R38" i="5"/>
  <c r="Q38" i="5"/>
  <c r="R37" i="5"/>
  <c r="Q37" i="5"/>
  <c r="R36" i="5"/>
  <c r="Q36" i="5"/>
  <c r="R35" i="5"/>
  <c r="Q35" i="5"/>
  <c r="R34" i="5"/>
  <c r="Q34" i="5"/>
  <c r="R33" i="5"/>
  <c r="Q33" i="5"/>
  <c r="R32" i="5"/>
  <c r="Q32" i="5"/>
  <c r="R31" i="5"/>
  <c r="T31" i="5" s="1"/>
  <c r="Q31" i="5"/>
  <c r="S31" i="5" s="1"/>
  <c r="R30" i="5"/>
  <c r="Q30" i="5"/>
  <c r="R29" i="5"/>
  <c r="Q29" i="5"/>
  <c r="R28" i="5"/>
  <c r="Q28" i="5"/>
  <c r="R27" i="5"/>
  <c r="T27" i="5" s="1"/>
  <c r="Q27" i="5"/>
  <c r="S27" i="5" s="1"/>
  <c r="R26" i="5"/>
  <c r="Q26" i="5"/>
  <c r="R25" i="5"/>
  <c r="Q25" i="5"/>
  <c r="R24" i="5"/>
  <c r="Q24" i="5"/>
  <c r="R23" i="5"/>
  <c r="Q23" i="5"/>
  <c r="R22" i="5"/>
  <c r="Q22" i="5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Q15" i="5"/>
  <c r="R14" i="5"/>
  <c r="Q14" i="5"/>
  <c r="R13" i="5"/>
  <c r="Q13" i="5"/>
  <c r="R12" i="5"/>
  <c r="Q12" i="5"/>
  <c r="R11" i="5"/>
  <c r="Q11" i="5"/>
  <c r="R10" i="5"/>
  <c r="Q10" i="5"/>
  <c r="R9" i="5"/>
  <c r="Q9" i="5"/>
  <c r="Q119" i="32"/>
  <c r="P119" i="32"/>
  <c r="O119" i="32"/>
  <c r="I119" i="32"/>
  <c r="H119" i="32"/>
  <c r="G119" i="32"/>
  <c r="Q118" i="32"/>
  <c r="P118" i="32"/>
  <c r="O118" i="32"/>
  <c r="I118" i="32"/>
  <c r="H118" i="32"/>
  <c r="G118" i="32"/>
  <c r="Q117" i="32"/>
  <c r="R117" i="32" s="1"/>
  <c r="P117" i="32"/>
  <c r="O117" i="32"/>
  <c r="I117" i="32"/>
  <c r="H117" i="32"/>
  <c r="G117" i="32"/>
  <c r="Q116" i="32"/>
  <c r="P116" i="32"/>
  <c r="O116" i="32"/>
  <c r="I116" i="32"/>
  <c r="H116" i="32"/>
  <c r="G116" i="32"/>
  <c r="Q115" i="32"/>
  <c r="P115" i="32"/>
  <c r="O115" i="32"/>
  <c r="I115" i="32"/>
  <c r="H115" i="32"/>
  <c r="G115" i="32"/>
  <c r="Q114" i="32"/>
  <c r="R114" i="32" s="1"/>
  <c r="P114" i="32"/>
  <c r="O114" i="32"/>
  <c r="I114" i="32"/>
  <c r="H114" i="32"/>
  <c r="G114" i="32"/>
  <c r="Q113" i="32"/>
  <c r="R113" i="32" s="1"/>
  <c r="P113" i="32"/>
  <c r="O113" i="32"/>
  <c r="I113" i="32"/>
  <c r="H113" i="32"/>
  <c r="G113" i="32"/>
  <c r="Q112" i="32"/>
  <c r="P112" i="32"/>
  <c r="O112" i="32"/>
  <c r="I112" i="32"/>
  <c r="H112" i="32"/>
  <c r="G112" i="32"/>
  <c r="Q111" i="32"/>
  <c r="P111" i="32"/>
  <c r="O111" i="32"/>
  <c r="I111" i="32"/>
  <c r="H111" i="32"/>
  <c r="G111" i="32"/>
  <c r="Q110" i="32"/>
  <c r="R110" i="32" s="1"/>
  <c r="P110" i="32"/>
  <c r="O110" i="32"/>
  <c r="I110" i="32"/>
  <c r="H110" i="32"/>
  <c r="G110" i="32"/>
  <c r="Q109" i="32"/>
  <c r="R109" i="32" s="1"/>
  <c r="P109" i="32"/>
  <c r="O109" i="32"/>
  <c r="I109" i="32"/>
  <c r="H109" i="32"/>
  <c r="G109" i="32"/>
  <c r="Q108" i="32"/>
  <c r="P108" i="32"/>
  <c r="O108" i="32"/>
  <c r="I108" i="32"/>
  <c r="H108" i="32"/>
  <c r="G108" i="32"/>
  <c r="Q107" i="32"/>
  <c r="P107" i="32"/>
  <c r="O107" i="32"/>
  <c r="I107" i="32"/>
  <c r="H107" i="32"/>
  <c r="G107" i="32"/>
  <c r="Q106" i="32"/>
  <c r="R106" i="32" s="1"/>
  <c r="P106" i="32"/>
  <c r="O106" i="32"/>
  <c r="I106" i="32"/>
  <c r="H106" i="32"/>
  <c r="G106" i="32"/>
  <c r="Q105" i="32"/>
  <c r="R105" i="32" s="1"/>
  <c r="P105" i="32"/>
  <c r="O105" i="32"/>
  <c r="I105" i="32"/>
  <c r="H105" i="32"/>
  <c r="G105" i="32"/>
  <c r="Q104" i="32"/>
  <c r="P104" i="32"/>
  <c r="O104" i="32"/>
  <c r="I104" i="32"/>
  <c r="H104" i="32"/>
  <c r="G104" i="32"/>
  <c r="Q103" i="32"/>
  <c r="P103" i="32"/>
  <c r="O103" i="32"/>
  <c r="I103" i="32"/>
  <c r="H103" i="32"/>
  <c r="G103" i="32"/>
  <c r="Q102" i="32"/>
  <c r="R102" i="32" s="1"/>
  <c r="P102" i="32"/>
  <c r="O102" i="32"/>
  <c r="I102" i="32"/>
  <c r="H102" i="32"/>
  <c r="G102" i="32"/>
  <c r="Q101" i="32"/>
  <c r="R101" i="32" s="1"/>
  <c r="P101" i="32"/>
  <c r="O101" i="32"/>
  <c r="I101" i="32"/>
  <c r="H101" i="32"/>
  <c r="G101" i="32"/>
  <c r="Q100" i="32"/>
  <c r="P100" i="32"/>
  <c r="O100" i="32"/>
  <c r="I100" i="32"/>
  <c r="H100" i="32"/>
  <c r="G100" i="32"/>
  <c r="Q99" i="32"/>
  <c r="P99" i="32"/>
  <c r="O99" i="32"/>
  <c r="I99" i="32"/>
  <c r="H99" i="32"/>
  <c r="G99" i="32"/>
  <c r="Q98" i="32"/>
  <c r="R98" i="32" s="1"/>
  <c r="P98" i="32"/>
  <c r="O98" i="32"/>
  <c r="I98" i="32"/>
  <c r="H98" i="32"/>
  <c r="G98" i="32"/>
  <c r="Q97" i="32"/>
  <c r="R97" i="32" s="1"/>
  <c r="P97" i="32"/>
  <c r="O97" i="32"/>
  <c r="I97" i="32"/>
  <c r="H97" i="32"/>
  <c r="G97" i="32"/>
  <c r="Q96" i="32"/>
  <c r="P96" i="32"/>
  <c r="O96" i="32"/>
  <c r="I96" i="32"/>
  <c r="H96" i="32"/>
  <c r="G96" i="32"/>
  <c r="Q95" i="32"/>
  <c r="P95" i="32"/>
  <c r="O95" i="32"/>
  <c r="I95" i="32"/>
  <c r="H95" i="32"/>
  <c r="G95" i="32"/>
  <c r="Q94" i="32"/>
  <c r="P94" i="32"/>
  <c r="O94" i="32"/>
  <c r="I94" i="32"/>
  <c r="H94" i="32"/>
  <c r="G94" i="32"/>
  <c r="Q93" i="32"/>
  <c r="P93" i="32"/>
  <c r="O93" i="32"/>
  <c r="I93" i="32"/>
  <c r="H93" i="32"/>
  <c r="G93" i="32"/>
  <c r="Q92" i="32"/>
  <c r="P92" i="32"/>
  <c r="O92" i="32"/>
  <c r="I92" i="32"/>
  <c r="H92" i="32"/>
  <c r="G92" i="32"/>
  <c r="Q91" i="32"/>
  <c r="P91" i="32"/>
  <c r="O91" i="32"/>
  <c r="I91" i="32"/>
  <c r="H91" i="32"/>
  <c r="G91" i="32"/>
  <c r="Q90" i="32"/>
  <c r="P90" i="32"/>
  <c r="O90" i="32"/>
  <c r="I90" i="32"/>
  <c r="H90" i="32"/>
  <c r="G90" i="32"/>
  <c r="Q89" i="32"/>
  <c r="P89" i="32"/>
  <c r="O89" i="32"/>
  <c r="I89" i="32"/>
  <c r="H89" i="32"/>
  <c r="G89" i="32"/>
  <c r="Q88" i="32"/>
  <c r="P88" i="32"/>
  <c r="O88" i="32"/>
  <c r="I88" i="32"/>
  <c r="H88" i="32"/>
  <c r="G88" i="32"/>
  <c r="Q87" i="32"/>
  <c r="P87" i="32"/>
  <c r="O87" i="32"/>
  <c r="I87" i="32"/>
  <c r="H87" i="32"/>
  <c r="G87" i="32"/>
  <c r="Q86" i="32"/>
  <c r="P86" i="32"/>
  <c r="O86" i="32"/>
  <c r="I86" i="32"/>
  <c r="H86" i="32"/>
  <c r="G86" i="32"/>
  <c r="Q85" i="32"/>
  <c r="P85" i="32"/>
  <c r="O85" i="32"/>
  <c r="I85" i="32"/>
  <c r="H85" i="32"/>
  <c r="G85" i="32"/>
  <c r="Q84" i="32"/>
  <c r="P84" i="32"/>
  <c r="O84" i="32"/>
  <c r="I84" i="32"/>
  <c r="H84" i="32"/>
  <c r="G84" i="32"/>
  <c r="Q83" i="32"/>
  <c r="P83" i="32"/>
  <c r="O83" i="32"/>
  <c r="I83" i="32"/>
  <c r="H83" i="32"/>
  <c r="G83" i="32"/>
  <c r="Q82" i="32"/>
  <c r="P82" i="32"/>
  <c r="O82" i="32"/>
  <c r="I82" i="32"/>
  <c r="H82" i="32"/>
  <c r="G82" i="32"/>
  <c r="Q81" i="32"/>
  <c r="P81" i="32"/>
  <c r="O81" i="32"/>
  <c r="I81" i="32"/>
  <c r="H81" i="32"/>
  <c r="G81" i="32"/>
  <c r="Q80" i="32"/>
  <c r="P80" i="32"/>
  <c r="O80" i="32"/>
  <c r="I80" i="32"/>
  <c r="H80" i="32"/>
  <c r="G80" i="32"/>
  <c r="Q79" i="32"/>
  <c r="P79" i="32"/>
  <c r="O79" i="32"/>
  <c r="I79" i="32"/>
  <c r="H79" i="32"/>
  <c r="G79" i="32"/>
  <c r="Q78" i="32"/>
  <c r="P78" i="32"/>
  <c r="O78" i="32"/>
  <c r="I78" i="32"/>
  <c r="H78" i="32"/>
  <c r="G78" i="32"/>
  <c r="Q77" i="32"/>
  <c r="P77" i="32"/>
  <c r="O77" i="32"/>
  <c r="I77" i="32"/>
  <c r="H77" i="32"/>
  <c r="G77" i="32"/>
  <c r="Q76" i="32"/>
  <c r="P76" i="32"/>
  <c r="O76" i="32"/>
  <c r="I76" i="32"/>
  <c r="H76" i="32"/>
  <c r="G76" i="32"/>
  <c r="Q75" i="32"/>
  <c r="P75" i="32"/>
  <c r="O75" i="32"/>
  <c r="I75" i="32"/>
  <c r="H75" i="32"/>
  <c r="G75" i="32"/>
  <c r="Q74" i="32"/>
  <c r="P74" i="32"/>
  <c r="O74" i="32"/>
  <c r="I74" i="32"/>
  <c r="H74" i="32"/>
  <c r="G74" i="32"/>
  <c r="Q73" i="32"/>
  <c r="P73" i="32"/>
  <c r="O73" i="32"/>
  <c r="I73" i="32"/>
  <c r="H73" i="32"/>
  <c r="G73" i="32"/>
  <c r="Q72" i="32"/>
  <c r="P72" i="32"/>
  <c r="O72" i="32"/>
  <c r="I72" i="32"/>
  <c r="H72" i="32"/>
  <c r="G72" i="32"/>
  <c r="Q71" i="32"/>
  <c r="P71" i="32"/>
  <c r="O71" i="32"/>
  <c r="I71" i="32"/>
  <c r="H71" i="32"/>
  <c r="G71" i="32"/>
  <c r="Q70" i="32"/>
  <c r="P70" i="32"/>
  <c r="O70" i="32"/>
  <c r="I70" i="32"/>
  <c r="H70" i="32"/>
  <c r="G70" i="32"/>
  <c r="Q69" i="32"/>
  <c r="P69" i="32"/>
  <c r="O69" i="32"/>
  <c r="I69" i="32"/>
  <c r="H69" i="32"/>
  <c r="G69" i="32"/>
  <c r="R96" i="32" l="1"/>
  <c r="R100" i="32"/>
  <c r="R104" i="32"/>
  <c r="R108" i="32"/>
  <c r="R112" i="32"/>
  <c r="R116" i="32"/>
  <c r="T35" i="5"/>
  <c r="T57" i="5"/>
  <c r="T56" i="5"/>
  <c r="T58" i="5"/>
  <c r="T59" i="5"/>
  <c r="T39" i="5"/>
  <c r="T43" i="5"/>
  <c r="T47" i="5"/>
  <c r="T51" i="5"/>
  <c r="T55" i="5"/>
  <c r="R71" i="32"/>
  <c r="R99" i="32"/>
  <c r="R103" i="32"/>
  <c r="R107" i="32"/>
  <c r="R111" i="32"/>
  <c r="R115" i="32"/>
  <c r="R119" i="32"/>
  <c r="T28" i="5"/>
  <c r="T32" i="5"/>
  <c r="T52" i="5"/>
  <c r="S29" i="5"/>
  <c r="S33" i="5"/>
  <c r="T29" i="5"/>
  <c r="T33" i="5"/>
  <c r="T37" i="5"/>
  <c r="T41" i="5"/>
  <c r="T45" i="5"/>
  <c r="T49" i="5"/>
  <c r="T53" i="5"/>
  <c r="S32" i="5"/>
  <c r="S30" i="5"/>
  <c r="S34" i="5"/>
  <c r="S28" i="5"/>
  <c r="T30" i="5"/>
  <c r="T34" i="5"/>
  <c r="T38" i="5"/>
  <c r="T42" i="5"/>
  <c r="T46" i="5"/>
  <c r="T50" i="5"/>
  <c r="T54" i="5"/>
  <c r="J75" i="32"/>
  <c r="J83" i="32"/>
  <c r="J91" i="32"/>
  <c r="R70" i="32"/>
  <c r="J76" i="32"/>
  <c r="J77" i="32"/>
  <c r="J78" i="32"/>
  <c r="J79" i="32"/>
  <c r="J84" i="32"/>
  <c r="J85" i="32"/>
  <c r="J86" i="32"/>
  <c r="J87" i="32"/>
  <c r="J92" i="32"/>
  <c r="J93" i="32"/>
  <c r="J94" i="32"/>
  <c r="J95" i="32"/>
  <c r="J71" i="32"/>
  <c r="R69" i="32"/>
  <c r="J72" i="32"/>
  <c r="J73" i="32"/>
  <c r="J74" i="32"/>
  <c r="R79" i="32"/>
  <c r="J80" i="32"/>
  <c r="J81" i="32"/>
  <c r="J82" i="32"/>
  <c r="R87" i="32"/>
  <c r="J88" i="32"/>
  <c r="J89" i="32"/>
  <c r="J90" i="32"/>
  <c r="R95" i="32"/>
  <c r="J96" i="32"/>
  <c r="J97" i="32"/>
  <c r="J98" i="32"/>
  <c r="J99" i="32"/>
  <c r="J100" i="32"/>
  <c r="J101" i="32"/>
  <c r="J102" i="32"/>
  <c r="J103" i="32"/>
  <c r="J104" i="32"/>
  <c r="J105" i="32"/>
  <c r="J106" i="32"/>
  <c r="J107" i="32"/>
  <c r="J108" i="32"/>
  <c r="J109" i="32"/>
  <c r="J110" i="32"/>
  <c r="J111" i="32"/>
  <c r="J112" i="32"/>
  <c r="J113" i="32"/>
  <c r="J114" i="32"/>
  <c r="J115" i="32"/>
  <c r="J116" i="32"/>
  <c r="J117" i="32"/>
  <c r="J118" i="32"/>
  <c r="R75" i="32"/>
  <c r="R83" i="32"/>
  <c r="R91" i="32"/>
  <c r="R118" i="32"/>
  <c r="S59" i="5"/>
  <c r="S58" i="5"/>
  <c r="S57" i="5"/>
  <c r="S56" i="5"/>
  <c r="S35" i="5"/>
  <c r="S37" i="5"/>
  <c r="S38" i="5"/>
  <c r="S39" i="5"/>
  <c r="S41" i="5"/>
  <c r="S42" i="5"/>
  <c r="S43" i="5"/>
  <c r="S45" i="5"/>
  <c r="S46" i="5"/>
  <c r="S47" i="5"/>
  <c r="S49" i="5"/>
  <c r="S50" i="5"/>
  <c r="S51" i="5"/>
  <c r="S52" i="5"/>
  <c r="S53" i="5"/>
  <c r="S54" i="5"/>
  <c r="S55" i="5"/>
  <c r="J69" i="32"/>
  <c r="R73" i="32"/>
  <c r="R77" i="32"/>
  <c r="R81" i="32"/>
  <c r="R85" i="32"/>
  <c r="R89" i="32"/>
  <c r="R93" i="32"/>
  <c r="T36" i="5"/>
  <c r="S36" i="5" s="1"/>
  <c r="T40" i="5"/>
  <c r="S40" i="5" s="1"/>
  <c r="T44" i="5"/>
  <c r="S44" i="5" s="1"/>
  <c r="T48" i="5"/>
  <c r="S48" i="5" s="1"/>
  <c r="J70" i="32"/>
  <c r="R72" i="32"/>
  <c r="R76" i="32"/>
  <c r="R80" i="32"/>
  <c r="R84" i="32"/>
  <c r="R88" i="32"/>
  <c r="R92" i="32"/>
  <c r="J119" i="32"/>
  <c r="R74" i="32"/>
  <c r="R78" i="32"/>
  <c r="R82" i="32"/>
  <c r="R86" i="32"/>
  <c r="R90" i="32"/>
  <c r="R94" i="32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 l="1"/>
  <c r="F26" i="3"/>
  <c r="E26" i="3"/>
  <c r="F25" i="3"/>
  <c r="E25" i="3"/>
  <c r="F24" i="3"/>
  <c r="E24" i="3"/>
  <c r="F23" i="3"/>
  <c r="E23" i="3"/>
  <c r="F22" i="3"/>
  <c r="E22" i="3"/>
  <c r="F21" i="3"/>
</calcChain>
</file>

<file path=xl/sharedStrings.xml><?xml version="1.0" encoding="utf-8"?>
<sst xmlns="http://schemas.openxmlformats.org/spreadsheetml/2006/main" count="3802" uniqueCount="790">
  <si>
    <t>Source: Infometrics, Regional database</t>
  </si>
  <si>
    <t>Auckland</t>
  </si>
  <si>
    <t>Rest of NZ</t>
  </si>
  <si>
    <t>Real Gross Domestic Product: Auckland and Rest of NZ, annual average percent change</t>
  </si>
  <si>
    <t>Quarterly Unemployment: Auckland and Rest of NZ, percent</t>
  </si>
  <si>
    <t>Source: Statistics New Zealand, Household Labour Force Survey</t>
  </si>
  <si>
    <t>Rest of New Zealand</t>
  </si>
  <si>
    <t>Net permanent and long term migrants: Auckland and Rest of NZ</t>
  </si>
  <si>
    <t>Source: Statistics New Zealand, International Travel and Migration</t>
  </si>
  <si>
    <t>Population, Auckland</t>
  </si>
  <si>
    <t xml:space="preserve">Source: Statistics New Zealand, Quarterly Employment Survey </t>
  </si>
  <si>
    <t>Annual Unemployment: Auckland and Rest of NZ, percent</t>
  </si>
  <si>
    <t>Annual Youth Unemployment: Auckland, 15 to 19 and 20 to 24 year olds, rate</t>
  </si>
  <si>
    <t>Quarterly Youth Unemployment: Auckland, 15 to 19 and 20 to 24 year old, rate</t>
  </si>
  <si>
    <t>Arrivals</t>
  </si>
  <si>
    <t>Departures</t>
  </si>
  <si>
    <t xml:space="preserve">Permanent and long term arrivals and departures: Auckland </t>
  </si>
  <si>
    <t>Real retail sales, annual average percent change</t>
  </si>
  <si>
    <t>Real wages: Auckland and Rest of New Zealand, annual percent change</t>
  </si>
  <si>
    <t>Canterbury</t>
  </si>
  <si>
    <t>Source: Real Estate Institute of New Zealand</t>
  </si>
  <si>
    <t>New Zealand</t>
  </si>
  <si>
    <t>Source: Statistics New Zealand, Building Consents</t>
  </si>
  <si>
    <t>15-19 year olds</t>
  </si>
  <si>
    <t>20-24 year olds</t>
  </si>
  <si>
    <t>121+2</t>
  </si>
  <si>
    <t>121+1</t>
  </si>
  <si>
    <t>Source: Statistics New Zealand</t>
  </si>
  <si>
    <t>Counting </t>
  </si>
  <si>
    <t>02 - Auckland </t>
  </si>
  <si>
    <t>Consumer confidence</t>
  </si>
  <si>
    <t>QSBO</t>
  </si>
  <si>
    <t>2013M06</t>
  </si>
  <si>
    <t>2013M05</t>
  </si>
  <si>
    <t>2013M04</t>
  </si>
  <si>
    <t>2013M03</t>
  </si>
  <si>
    <t>2013M02</t>
  </si>
  <si>
    <t>2013M01</t>
  </si>
  <si>
    <t>2012M12</t>
  </si>
  <si>
    <t>2012M11</t>
  </si>
  <si>
    <t>2012M10</t>
  </si>
  <si>
    <t>2012M09</t>
  </si>
  <si>
    <t>2012M08</t>
  </si>
  <si>
    <t>2012M07</t>
  </si>
  <si>
    <t>2012M06</t>
  </si>
  <si>
    <t>2012M05</t>
  </si>
  <si>
    <t>2012M04</t>
  </si>
  <si>
    <t>2012M03</t>
  </si>
  <si>
    <t>2012M02</t>
  </si>
  <si>
    <t>2012M01</t>
  </si>
  <si>
    <t>2011M12</t>
  </si>
  <si>
    <t>2011M11</t>
  </si>
  <si>
    <t>2011M10</t>
  </si>
  <si>
    <t>2011M09</t>
  </si>
  <si>
    <t>2011M08</t>
  </si>
  <si>
    <t>2011M07</t>
  </si>
  <si>
    <t>2011M06</t>
  </si>
  <si>
    <t>2011M05</t>
  </si>
  <si>
    <t>2011M04</t>
  </si>
  <si>
    <t>2011M03</t>
  </si>
  <si>
    <t>2011M02</t>
  </si>
  <si>
    <t>2011M01</t>
  </si>
  <si>
    <t>2010M12</t>
  </si>
  <si>
    <t>2010M11</t>
  </si>
  <si>
    <t>2010M10</t>
  </si>
  <si>
    <t>2010M09</t>
  </si>
  <si>
    <t>2010M08</t>
  </si>
  <si>
    <t>2010M07</t>
  </si>
  <si>
    <t>2010M06</t>
  </si>
  <si>
    <t>2010M05</t>
  </si>
  <si>
    <t>2010M04</t>
  </si>
  <si>
    <t>2010M03</t>
  </si>
  <si>
    <t>2010M02</t>
  </si>
  <si>
    <t>2010M01</t>
  </si>
  <si>
    <t>2009M12</t>
  </si>
  <si>
    <t>2009M11</t>
  </si>
  <si>
    <t>2009M10</t>
  </si>
  <si>
    <t>2009M09</t>
  </si>
  <si>
    <t>2009M08</t>
  </si>
  <si>
    <t>2009M07</t>
  </si>
  <si>
    <t>2009M06</t>
  </si>
  <si>
    <t>2009M05</t>
  </si>
  <si>
    <t>2009M04</t>
  </si>
  <si>
    <t>2009M03</t>
  </si>
  <si>
    <t>2009M02</t>
  </si>
  <si>
    <t>2009M01</t>
  </si>
  <si>
    <t>2008M12</t>
  </si>
  <si>
    <t>2008M11</t>
  </si>
  <si>
    <t>2008M10</t>
  </si>
  <si>
    <t>2008M09</t>
  </si>
  <si>
    <t>2008M08</t>
  </si>
  <si>
    <t>2008M07</t>
  </si>
  <si>
    <t>2008M06</t>
  </si>
  <si>
    <t>2008M05</t>
  </si>
  <si>
    <t>2008M04</t>
  </si>
  <si>
    <t>2008M03</t>
  </si>
  <si>
    <t>2008M02</t>
  </si>
  <si>
    <t>2008M01</t>
  </si>
  <si>
    <t>2007M12</t>
  </si>
  <si>
    <t>2007M11</t>
  </si>
  <si>
    <t>2007M10</t>
  </si>
  <si>
    <t>2007M09</t>
  </si>
  <si>
    <t>2007M08</t>
  </si>
  <si>
    <t>2007M07</t>
  </si>
  <si>
    <t>2007M06</t>
  </si>
  <si>
    <t>2007M05</t>
  </si>
  <si>
    <t>2007M04</t>
  </si>
  <si>
    <t>2007M03</t>
  </si>
  <si>
    <t>2007M02</t>
  </si>
  <si>
    <t>2007M01</t>
  </si>
  <si>
    <t>2006M12</t>
  </si>
  <si>
    <t>2006M11</t>
  </si>
  <si>
    <t>2006M10</t>
  </si>
  <si>
    <t>2006M09</t>
  </si>
  <si>
    <t>2006M08</t>
  </si>
  <si>
    <t>2006M07</t>
  </si>
  <si>
    <t>2006M06</t>
  </si>
  <si>
    <t>2006M05</t>
  </si>
  <si>
    <t>2006M04</t>
  </si>
  <si>
    <t>2006M03</t>
  </si>
  <si>
    <t>2006M02</t>
  </si>
  <si>
    <t>2006M01</t>
  </si>
  <si>
    <t>2005M12</t>
  </si>
  <si>
    <t>2005M11</t>
  </si>
  <si>
    <t>2005M10</t>
  </si>
  <si>
    <t>2005M09</t>
  </si>
  <si>
    <t>2005M08</t>
  </si>
  <si>
    <t>2005M07</t>
  </si>
  <si>
    <t>2005M06</t>
  </si>
  <si>
    <t>2005M05</t>
  </si>
  <si>
    <t>2005M04</t>
  </si>
  <si>
    <t>2005M03</t>
  </si>
  <si>
    <t>2005M02</t>
  </si>
  <si>
    <t>2005M01</t>
  </si>
  <si>
    <t>2004M12</t>
  </si>
  <si>
    <t>2004M11</t>
  </si>
  <si>
    <t>2004M10</t>
  </si>
  <si>
    <t>2004M09</t>
  </si>
  <si>
    <t>2004M08</t>
  </si>
  <si>
    <t>2004M07</t>
  </si>
  <si>
    <t>2004M06</t>
  </si>
  <si>
    <t>2004M05</t>
  </si>
  <si>
    <t>2004M04</t>
  </si>
  <si>
    <t>2004M03</t>
  </si>
  <si>
    <t>2004M02</t>
  </si>
  <si>
    <t>2004M01</t>
  </si>
  <si>
    <t>2003M12</t>
  </si>
  <si>
    <t>2003M11</t>
  </si>
  <si>
    <t>2003M10</t>
  </si>
  <si>
    <t>2003M09</t>
  </si>
  <si>
    <t>2003M08</t>
  </si>
  <si>
    <t>2003M07</t>
  </si>
  <si>
    <t>2003M06</t>
  </si>
  <si>
    <t>2003M05</t>
  </si>
  <si>
    <t>2003M04</t>
  </si>
  <si>
    <t>2003M03</t>
  </si>
  <si>
    <t>2003M02</t>
  </si>
  <si>
    <t>2003M01</t>
  </si>
  <si>
    <t>2002M12</t>
  </si>
  <si>
    <t>2002M11</t>
  </si>
  <si>
    <t>2002M10</t>
  </si>
  <si>
    <t>2002M09</t>
  </si>
  <si>
    <t>2002M08</t>
  </si>
  <si>
    <t>2002M07</t>
  </si>
  <si>
    <t>2002M06</t>
  </si>
  <si>
    <t>2002M05</t>
  </si>
  <si>
    <t>2002M04</t>
  </si>
  <si>
    <t>2002M03</t>
  </si>
  <si>
    <t>2002M02</t>
  </si>
  <si>
    <t>2002M01</t>
  </si>
  <si>
    <t>2001M12</t>
  </si>
  <si>
    <t>2001M11</t>
  </si>
  <si>
    <t>2001M10</t>
  </si>
  <si>
    <t>2001M09</t>
  </si>
  <si>
    <t>2001M08</t>
  </si>
  <si>
    <t>2001M07</t>
  </si>
  <si>
    <t>2001M06</t>
  </si>
  <si>
    <t>2001M05</t>
  </si>
  <si>
    <t>2001M04</t>
  </si>
  <si>
    <t>2001M03</t>
  </si>
  <si>
    <t>2001M02</t>
  </si>
  <si>
    <t>2001M01</t>
  </si>
  <si>
    <t>2000M12</t>
  </si>
  <si>
    <t>2000M11</t>
  </si>
  <si>
    <t>2000M10</t>
  </si>
  <si>
    <t>2000M09</t>
  </si>
  <si>
    <t>2000M08</t>
  </si>
  <si>
    <t>2000M07</t>
  </si>
  <si>
    <t>2000M06</t>
  </si>
  <si>
    <t>2000M05</t>
  </si>
  <si>
    <t>2000M04</t>
  </si>
  <si>
    <t>2000M03</t>
  </si>
  <si>
    <t>2000M02</t>
  </si>
  <si>
    <t>2000M01</t>
  </si>
  <si>
    <t>1999M12</t>
  </si>
  <si>
    <t>1999M11</t>
  </si>
  <si>
    <t>1999M10</t>
  </si>
  <si>
    <t>1999M09</t>
  </si>
  <si>
    <t>1999M08</t>
  </si>
  <si>
    <t>1999M07</t>
  </si>
  <si>
    <t>1999M06</t>
  </si>
  <si>
    <t>1999M05</t>
  </si>
  <si>
    <t>1999M04</t>
  </si>
  <si>
    <t>1999M03</t>
  </si>
  <si>
    <t>1999M02</t>
  </si>
  <si>
    <t>1999M01</t>
  </si>
  <si>
    <t>Guest nights</t>
  </si>
  <si>
    <t>Guest Nights by Region (Monthly)</t>
  </si>
  <si>
    <t>Price Index by Group of Capital Goods (Base: September Quarter 1999 = 1000) (Qrtly-Mar/Jun/Sep/Dec)</t>
  </si>
  <si>
    <t>Non-residential Buildings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</si>
  <si>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</si>
  <si>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</si>
  <si>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</si>
  <si>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</si>
  <si>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</si>
  <si>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</si>
  <si>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</si>
  <si>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</si>
  <si>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</si>
  <si>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</si>
  <si>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</si>
  <si>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</si>
  <si>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</si>
  <si>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</si>
  <si>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</si>
  <si>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</si>
  <si>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</si>
  <si>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</si>
  <si>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</si>
  <si>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</si>
  <si>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</si>
  <si>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</si>
  <si>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</si>
  <si>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</si>
  <si>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</si>
  <si>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</si>
  <si>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</si>
  <si>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</si>
  <si>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</si>
  <si>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</si>
  <si>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</si>
  <si>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</si>
  <si>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</si>
  <si>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</si>
  <si>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</si>
  <si>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</si>
  <si>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</si>
  <si>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</si>
  <si>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</si>
  <si>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</si>
  <si>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</si>
  <si>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</si>
  <si>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</si>
  <si>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</si>
  <si>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</si>
  <si>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</si>
  <si>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</si>
  <si>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</si>
  <si>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</si>
  <si>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</si>
  <si>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</si>
  <si>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</si>
  <si>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</si>
  <si>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</si>
  <si>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</si>
  <si>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</si>
  <si>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</si>
  <si>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</si>
  <si>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</si>
  <si>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</si>
  <si>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</si>
  <si>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</si>
  <si>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</si>
  <si>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</si>
  <si>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</si>
  <si>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</si>
  <si>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</si>
  <si>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</si>
  <si>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</si>
  <si>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</si>
  <si>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</si>
  <si>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</si>
  <si>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</si>
  <si>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</si>
  <si>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</si>
  <si>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</si>
  <si>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</si>
  <si>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</si>
  <si>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</si>
  <si>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</si>
  <si>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</si>
  <si>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</si>
  <si>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</si>
  <si>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</si>
  <si>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</si>
  <si>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</si>
  <si>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</si>
  <si>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</si>
  <si>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</si>
  <si>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</si>
  <si>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</si>
  <si>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</si>
  <si>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</si>
  <si>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</si>
  <si>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</si>
  <si>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Source: Statistics New Zealand, Household Labour Force Survey and NZIER, Quarterly Survey of Business Opinion</t>
  </si>
  <si>
    <t>Labour market: ease of finding skilled labour</t>
  </si>
  <si>
    <t>Employment growth</t>
  </si>
  <si>
    <t>Employment growth, Auckland, annual percent change</t>
  </si>
  <si>
    <t>Auckland population</t>
  </si>
  <si>
    <t>Employment (000s)</t>
  </si>
  <si>
    <t>Ease of finding skilled labour (% - LHS axis)</t>
  </si>
  <si>
    <t>Email:info@stats.govt.nz</t>
  </si>
  <si>
    <t>Telephone: 0508 525 525</t>
  </si>
  <si>
    <t>Contact: Information Centre</t>
  </si>
  <si>
    <t>HLF031AA</t>
  </si>
  <si>
    <t>Table reference:</t>
  </si>
  <si>
    <t>Status flags are not displayed</t>
  </si>
  <si>
    <t>S: Suppressed</t>
  </si>
  <si>
    <t>R: Revised</t>
  </si>
  <si>
    <t>P: Provisional</t>
  </si>
  <si>
    <t>E: Early Estimate</t>
  </si>
  <si>
    <t>C: Confidential</t>
  </si>
  <si>
    <t>.. figure not available</t>
  </si>
  <si>
    <t>Symbols:</t>
  </si>
  <si>
    <t>Footnotes:</t>
  </si>
  <si>
    <t>Number, Magnitude = Thousands</t>
  </si>
  <si>
    <t>Units:</t>
  </si>
  <si>
    <r>
      <t>Table information:</t>
    </r>
    <r>
      <rPr>
        <sz val="11"/>
        <color theme="1"/>
        <rFont val="Calibri"/>
        <family val="2"/>
        <scheme val="minor"/>
      </rPr>
      <t xml:space="preserve"> </t>
    </r>
  </si>
  <si>
    <t>2013Q3</t>
  </si>
  <si>
    <t>1989Q3</t>
  </si>
  <si>
    <t>1989Q2</t>
  </si>
  <si>
    <t>1989Q1</t>
  </si>
  <si>
    <t>1988Q4</t>
  </si>
  <si>
    <t>1988Q3</t>
  </si>
  <si>
    <t>1988Q2</t>
  </si>
  <si>
    <t>1988Q1</t>
  </si>
  <si>
    <t>1987Q4</t>
  </si>
  <si>
    <t>1987Q3</t>
  </si>
  <si>
    <t>1987Q2</t>
  </si>
  <si>
    <t>1987Q1</t>
  </si>
  <si>
    <t>1986Q4</t>
  </si>
  <si>
    <t>1986Q3</t>
  </si>
  <si>
    <t>1986Q2</t>
  </si>
  <si>
    <t>1986Q1</t>
  </si>
  <si>
    <t>UR</t>
  </si>
  <si>
    <t>Persons Unemployed in Labour Force</t>
  </si>
  <si>
    <t>Persons Employed in Labour Force</t>
  </si>
  <si>
    <t>Aged 20-24 Years</t>
  </si>
  <si>
    <t>Aged 15-19 Years</t>
  </si>
  <si>
    <t>NZ</t>
  </si>
  <si>
    <t>Total Both Sexes</t>
  </si>
  <si>
    <t>Labour Force Status by Sex by Age Group (Qrtly-Mar/Jun/Sep/Dec)</t>
  </si>
  <si>
    <t>2013M11</t>
  </si>
  <si>
    <t>2013M10</t>
  </si>
  <si>
    <t>2013M09</t>
  </si>
  <si>
    <t>2013M08</t>
  </si>
  <si>
    <t>2013M07</t>
  </si>
  <si>
    <t>International guest nights</t>
  </si>
  <si>
    <t>Domestic guest nights</t>
  </si>
  <si>
    <t>Index</t>
  </si>
  <si>
    <t>2013M12</t>
  </si>
  <si>
    <t>2014M01</t>
  </si>
  <si>
    <t>2014M02</t>
  </si>
  <si>
    <t>2014M03</t>
  </si>
  <si>
    <t>2013Q4</t>
  </si>
  <si>
    <t>2014Q1</t>
  </si>
  <si>
    <t>retail sales</t>
  </si>
  <si>
    <t>2014Q2</t>
  </si>
  <si>
    <t>Source: Statistics New Zealand, Westpac McDermott Miller</t>
  </si>
  <si>
    <t>Source: Statistics New Zealand, Household labour Force Survey</t>
  </si>
  <si>
    <t>Consumer confidence vs business confidence</t>
  </si>
  <si>
    <t>Source: Westpac McDemott Miller and NZIER</t>
  </si>
  <si>
    <t>Note: Ease may be ahead of graph date axis by one quarter due to data timing</t>
  </si>
  <si>
    <t>Annual</t>
  </si>
  <si>
    <t>Domestic</t>
  </si>
  <si>
    <t>International</t>
  </si>
  <si>
    <t>Business confidence (RHS %)</t>
  </si>
  <si>
    <t>Consumer confidence (LHS index)</t>
  </si>
  <si>
    <t>Annual new Dwelling Consents: Auckland, Canterbury and Rest of New Zealand</t>
  </si>
  <si>
    <t>Non-residential consents real value (RHS)</t>
  </si>
  <si>
    <t>Guest nights (Akl and Ronz) '000</t>
  </si>
  <si>
    <t>Guest Nights by Region (Monthly) '000</t>
  </si>
  <si>
    <t>Annual # NOT '000</t>
  </si>
  <si>
    <t>'000</t>
  </si>
  <si>
    <t>2014Q3</t>
  </si>
  <si>
    <t>(Moving annual total)</t>
  </si>
  <si>
    <t>(Q vs 4Q ago)</t>
  </si>
  <si>
    <t>(Moving annual total; new buildings only, not alterations)</t>
  </si>
  <si>
    <t xml:space="preserve">Source: Statistics New Zealand, </t>
  </si>
  <si>
    <t>Note: Unemployment for latest quarter may be unavailable due to data timing</t>
  </si>
  <si>
    <t>Note latest month $ may not be deflated due to timing of price deflator data</t>
  </si>
  <si>
    <t>SUMMARY GRAPH (&amp; see note):</t>
  </si>
  <si>
    <t>2014Q4</t>
  </si>
  <si>
    <t xml:space="preserve">monthly </t>
  </si>
  <si>
    <t>Graphdata</t>
  </si>
  <si>
    <t>Note: Non-residential re-based by Stats NZ in May 2015 for all data to March 2015 incl.</t>
  </si>
  <si>
    <t>NOTE: rebased by Infometrics 3 May 2015 for Dec 2014 and earlier</t>
  </si>
  <si>
    <t>Business confidence</t>
  </si>
  <si>
    <t>non-SA</t>
  </si>
  <si>
    <t>NOTE: recent quarters subject to minor revisions</t>
  </si>
  <si>
    <t>NOTE: rebased by Stats NZ in March 2015 for Dec 2014 and earlier</t>
  </si>
  <si>
    <t>2015Q1</t>
  </si>
  <si>
    <t>NOTE: rows 8 to 67 not updated</t>
  </si>
  <si>
    <t>Note: QSBO data (LHS) revised by NZIER April 2015</t>
  </si>
  <si>
    <t>(quarter vs 4 quarters ago)</t>
  </si>
  <si>
    <t>growth</t>
  </si>
  <si>
    <t>qvs 4q ago</t>
  </si>
  <si>
    <t>growth %</t>
  </si>
  <si>
    <t>Monthly</t>
  </si>
  <si>
    <t>Note I have rebased the RONZ axis in June 2015</t>
  </si>
  <si>
    <t>WMM</t>
  </si>
  <si>
    <t>NZIER</t>
  </si>
  <si>
    <t>backdated on 11 August 2015 to 2015Q2 from Infoshare</t>
  </si>
  <si>
    <t>Full series converted to $June 2015 from CGPI</t>
  </si>
  <si>
    <t>House sales: Auckland and New Zealand (total number)</t>
  </si>
  <si>
    <t>(Moving annual total number)</t>
  </si>
  <si>
    <t>Note $ deflated to latest quarter's CGPI</t>
  </si>
  <si>
    <t>Full series converted to $June 2015 from CPI</t>
  </si>
  <si>
    <t>2015Q2</t>
  </si>
  <si>
    <t>Full series converted to $Sept 2015 from CPI</t>
  </si>
  <si>
    <t>Growth</t>
  </si>
  <si>
    <t>Growth %</t>
  </si>
  <si>
    <t>(Note: censuses were held in March 2001, 2006 and 2013)</t>
  </si>
  <si>
    <t>(same as August because sept 2015 monthly same as sept 2014 monthly)</t>
  </si>
  <si>
    <t>revised slightly 2/12/2015</t>
  </si>
  <si>
    <t>Full series converted to $Sept 2015 from CGPI</t>
  </si>
  <si>
    <t>2015Q3</t>
  </si>
  <si>
    <t>Full series converted to $December 2015 from CPI</t>
  </si>
  <si>
    <t>WMM CCI</t>
  </si>
  <si>
    <t>retail due</t>
  </si>
  <si>
    <t>Full series converted to $Dec 2015 from CGPI</t>
  </si>
  <si>
    <t>2015Q4</t>
  </si>
  <si>
    <t>[*] All $ deflated using latest quarterly price index.</t>
  </si>
  <si>
    <t>[overdue from REINZ as at 3/5/2016]</t>
  </si>
  <si>
    <t>[general business situation]</t>
  </si>
  <si>
    <t>[XX??TO BE ADDED]</t>
  </si>
  <si>
    <t>Note all months $ deflated to latest quarter's CPI</t>
  </si>
  <si>
    <t>Full series converted to $March 2016 from CGPI</t>
  </si>
  <si>
    <t>2016Q1</t>
  </si>
  <si>
    <t>see graphs below and above</t>
  </si>
  <si>
    <t>see graph above</t>
  </si>
  <si>
    <t>see graph above right</t>
  </si>
  <si>
    <t>see graphs below</t>
  </si>
  <si>
    <t>Q vs Q-1</t>
  </si>
  <si>
    <t>[xx? Hlfs?]</t>
  </si>
  <si>
    <t>interpolations as at 2014/2015</t>
  </si>
  <si>
    <t>QSBO to March 2015 revised by NZIER in April 2015</t>
  </si>
  <si>
    <t>see graphs above</t>
  </si>
  <si>
    <t>see graphs above and above right</t>
  </si>
  <si>
    <t>see graphs above and above left</t>
  </si>
  <si>
    <t>see graphs above/right</t>
  </si>
  <si>
    <t>Note latest months' $ may not be deflated, due to timing of price deflator data</t>
  </si>
  <si>
    <t>Note latest months' $ may not be deflated due to timing of price deflator data</t>
  </si>
  <si>
    <t>Graph needs manual updating</t>
  </si>
  <si>
    <t>Quarterly Unemployment: Auckland percent</t>
  </si>
  <si>
    <t>old</t>
  </si>
  <si>
    <t>new</t>
  </si>
  <si>
    <t>impact</t>
  </si>
  <si>
    <t>NOTE: rebased by Stats NZ for March 2016 and earlier, no effect on total employed backdata</t>
  </si>
  <si>
    <t>Colour axes added September 2016</t>
  </si>
  <si>
    <t>Number</t>
  </si>
  <si>
    <t>year ending</t>
  </si>
  <si>
    <t>Full series converted to $June 2016 from CGPI</t>
  </si>
  <si>
    <t>2016Q2</t>
  </si>
  <si>
    <t>Note: data obtained from third party; for internal use only; can only be re-published as image (eg pdf)</t>
  </si>
  <si>
    <t>n/a</t>
  </si>
  <si>
    <t>[Note: Graph date axis may need manual adjustment by one quarter due to data timing]</t>
  </si>
  <si>
    <t>Full series converted to $Sept 2016 from quarterly CPI</t>
  </si>
  <si>
    <t>Full series converted to $June 2016 from quarterly CPI</t>
  </si>
  <si>
    <t>Full series converted to $March 2016 from quarterly CPI</t>
  </si>
  <si>
    <t>Note: House sales data obtained from third party; for internal use only; can only be re-published as image (eg pdf)</t>
  </si>
  <si>
    <t>Note: Confidence data obtained from third party; for internal use only; can only be re-published as image (eg pdf)</t>
  </si>
  <si>
    <t>Note: confidence data obtained from third party; for internal use only; can only be re-published as image (eg pdf)</t>
  </si>
  <si>
    <t>Note: house sales data obtained from third party; for internal use only; can only be re-published as image (eg pdf)</t>
  </si>
  <si>
    <t>NOTE: rebased by Stats NZ in August 2016 for March 2016 and earlier, no effect on total employed backdata</t>
  </si>
  <si>
    <t>Stats NZ August 2016: “The change in [un/]employment this quarter [June 2016] is influenced by both changes to the survey and by real increases in the number of people employed"</t>
  </si>
  <si>
    <t>Data delayed by earthquake 14/11/2016 damage to Stats NZ HQ!</t>
  </si>
  <si>
    <t>Total (Ordinary Time + Overtime) Weekly</t>
  </si>
  <si>
    <t>Full series converted to revised $Sept 2016 from revised quarterly CPI</t>
  </si>
  <si>
    <t>NOTE: rebased by Stats NZ for March 2016 and earlier, youth data not yet finalised</t>
  </si>
  <si>
    <t>RONZ added 29/11 (previously just had Auckland, from 2/11/2016)</t>
  </si>
  <si>
    <t xml:space="preserve">Retail sales (nominal, growth) vs. consumer confidence </t>
  </si>
  <si>
    <t>Real GDP Growth:</t>
  </si>
  <si>
    <t>Annual average percent change</t>
  </si>
  <si>
    <t>Auckland versus Rest of NZ</t>
  </si>
  <si>
    <t>Latest four quarters, compared to four quarters a year earlier</t>
  </si>
  <si>
    <t xml:space="preserve"> Quarterly moving annual average of</t>
  </si>
  <si>
    <t>Real retail sales:</t>
  </si>
  <si>
    <t>Real GDP in $2010</t>
  </si>
  <si>
    <t>Moving annual total</t>
  </si>
  <si>
    <t>Monthly moving annual total of</t>
  </si>
  <si>
    <t>Latest 12 months total</t>
  </si>
  <si>
    <t>Tourism - guest nights</t>
  </si>
  <si>
    <t xml:space="preserve"> such as hotels, motels, backpacker hostels, or holiday parks</t>
  </si>
  <si>
    <t>Guest nights of International and domestic tourists staying in short-term commercial accommodation,</t>
  </si>
  <si>
    <t>House sales</t>
  </si>
  <si>
    <t>Left Hand Side axis:</t>
  </si>
  <si>
    <t>Auckland region prices vs Auckland region number of sales</t>
  </si>
  <si>
    <t>That month only, not annual</t>
  </si>
  <si>
    <t>Median not average</t>
  </si>
  <si>
    <t>Covers only "houses" that actually sold</t>
  </si>
  <si>
    <t>Actual sale price, not list price</t>
  </si>
  <si>
    <t>Includes all dwellings eg flats, not just free-standing houses</t>
  </si>
  <si>
    <t>Excludes sales of undeveloped land</t>
  </si>
  <si>
    <t>Right Hand Side axis:</t>
  </si>
  <si>
    <t>Number of "houses" (dwellings) sold</t>
  </si>
  <si>
    <t>NOTE: Data remains property of 3rd party supplier (REINZ)</t>
  </si>
  <si>
    <t>May not be directly published or reproduced except as image eg pdf</t>
  </si>
  <si>
    <t>Real $, from nominal sales, each month inflated to latest quarter $ using quarterly CPI</t>
  </si>
  <si>
    <t>New building consents</t>
  </si>
  <si>
    <t>moving annual total</t>
  </si>
  <si>
    <t>Number of dwellings consented</t>
  </si>
  <si>
    <t>New projects only, excludes alterations</t>
  </si>
  <si>
    <t>Takes no account of whether a previous building was demolished there</t>
  </si>
  <si>
    <t>Auckland dwelling consents vs Auckland non-residential consents</t>
  </si>
  <si>
    <t>Real $, from nominal values, each month inflated to latest quarter $ using quarterly CPI</t>
  </si>
  <si>
    <t>Real $, from nominal retail sales, each quarter inflated to latest quarter$ using quarterly CPI</t>
  </si>
  <si>
    <t>A building with 1 consent for 12 apartments counts as 12</t>
  </si>
  <si>
    <t>Employment and unemployment</t>
  </si>
  <si>
    <t>Auckland employment growth vs Auckland unemployment rate</t>
  </si>
  <si>
    <t>Subject to HLFS survey error margins</t>
  </si>
  <si>
    <t>rebased August 2016 by Stats NZ for March 2016 and earlier, no effect on total employed backdata</t>
  </si>
  <si>
    <t>Quarterly moving annual change</t>
  </si>
  <si>
    <t>latest quarter, compared to same quarter a year earlier</t>
  </si>
  <si>
    <t>Number of people employed</t>
  </si>
  <si>
    <t>full plus part time</t>
  </si>
  <si>
    <t>1 or more hours a week</t>
  </si>
  <si>
    <t>self-defined in HLFS</t>
  </si>
  <si>
    <t>Bar graph (LHS)</t>
  </si>
  <si>
    <t>Line graph (LHS also)</t>
  </si>
  <si>
    <t>quarterly rate</t>
  </si>
  <si>
    <t>(NOT annual average percent change of year vs previous year)</t>
  </si>
  <si>
    <t>(NOT moving annual average)</t>
  </si>
  <si>
    <t>all people 15 and over - includes school pupils 15+ and people over 65</t>
  </si>
  <si>
    <t>rebased by Stats NZ in March 2015 for Dec 2014 and earlier to match 2013 census</t>
  </si>
  <si>
    <t>searching only by looking at online ads now counts as NILF not unemployed</t>
  </si>
  <si>
    <t>unemployed / unemployed + employed</t>
  </si>
  <si>
    <t>proportion of workforce that is unemployed (actively seeking employment)</t>
  </si>
  <si>
    <t>Includes youth in education but actively seeking employment</t>
  </si>
  <si>
    <t>includes 65+ but actively seeking employment</t>
  </si>
  <si>
    <t>excludes underemployed eg part time and seeking more or better work</t>
  </si>
  <si>
    <t>influenced by both changes to the survey and by real increases in the number of people employed"</t>
  </si>
  <si>
    <t>Confidence indicators</t>
  </si>
  <si>
    <t>Auckland consumer confidence vs Auckland business confidence</t>
  </si>
  <si>
    <t>Westpac McDermott Miller CCCI, vs QSBO business confidence</t>
  </si>
  <si>
    <t>quarterly levels (NOT annual averages or changes)</t>
  </si>
  <si>
    <t>Auackland annual employment growth</t>
  </si>
  <si>
    <t>Auckland unemployment rate</t>
  </si>
  <si>
    <t>Auckland dwelling consents</t>
  </si>
  <si>
    <t>Auckland real value of non-residential consents</t>
  </si>
  <si>
    <t>Auckland real monthly median sale price</t>
  </si>
  <si>
    <t>Auckland number of sales</t>
  </si>
  <si>
    <t>Auckland consumer confidence</t>
  </si>
  <si>
    <t>Regional consumer confidence, Auckland region</t>
  </si>
  <si>
    <t>Quarterly level from index (NOT annual average)</t>
  </si>
  <si>
    <t>Auckland business confidence</t>
  </si>
  <si>
    <t>Quarterly net percentage (NOT annual average)</t>
  </si>
  <si>
    <t>NOTE: all data NOT seasonally adjusted</t>
  </si>
  <si>
    <t>% of businesses expecting an improvement minus % expecting worsening</t>
  </si>
  <si>
    <t>of general business situation over the next 3 months</t>
  </si>
  <si>
    <t>Full series converted to $Sept 2016 from CGPI</t>
  </si>
  <si>
    <t>2016Q3</t>
  </si>
  <si>
    <t>Note: latest confidence WMMCCI  always needs adding to Retail(2) tab</t>
  </si>
  <si>
    <t>consumer confidence (RHS)</t>
  </si>
  <si>
    <t>Retail growth is (Q vs 4Q ago)</t>
  </si>
  <si>
    <t>Full series converted to $Dec 2016 from quarterly CPI</t>
  </si>
  <si>
    <t>Full series converted to $Dec 2016 from CGPI</t>
  </si>
  <si>
    <t>Full series converted to $Dec 2016 from CGPI (not CPI)</t>
  </si>
  <si>
    <t>2016Q4</t>
  </si>
  <si>
    <t>Source: Statistics NZ, retail sales (quarterly), and SNZ CPI (quarterly)</t>
  </si>
  <si>
    <t>Source: Statistics NZ Accommodation Survey (monthly)</t>
  </si>
  <si>
    <t>Source: Statistics NZ, building consents (monthly), and SNZ CPI (quarterly)</t>
  </si>
  <si>
    <t>Source: Statistics NZ, Household Labour Force Survey (quarterly)</t>
  </si>
  <si>
    <t>Source: Westpac McDermott Miller, Regional CCI (quarterly)</t>
  </si>
  <si>
    <t>Source: New Zealand Insitute of Economic Research, Quarterly Survey of Business Opinion (quarterly)</t>
  </si>
  <si>
    <t>Note earliest data is y/e Sept 2008</t>
  </si>
  <si>
    <t>Ease of finding skilled labour</t>
  </si>
  <si>
    <t>In March 2017 Stats NZ revised September 2016 result (affected annual totals to December 2016)</t>
  </si>
  <si>
    <t>Data back on schedule - so pdf number skips from December (unrevised) to February</t>
  </si>
  <si>
    <t>March 2017 CGPI not due till 20/5/2017</t>
  </si>
  <si>
    <t>Full series converted to $Mar 2017 from quarterly CPI</t>
  </si>
  <si>
    <t>Rest of NZ may include a few "area unknown or not stated"</t>
  </si>
  <si>
    <t>Note: Auckland data is now Auckland region same as Stats NZ; all backdata (to March 2017) revised by REINZ in May 2017.</t>
  </si>
  <si>
    <t>Note: Auckland data is now Auckland region same as Stats NZ; all backdata (to March 2017) revised by REINZ in May 2017; Rest of NZ added.</t>
  </si>
  <si>
    <t>see graph above/right</t>
  </si>
  <si>
    <t>RONZ corrected 8/5/2017</t>
  </si>
  <si>
    <t>RONZ Dec 2016 corrected 8/5/2017</t>
  </si>
  <si>
    <t>Full series converted to $March 2017 from CGPI (not CPI)</t>
  </si>
  <si>
    <t>2017Q1</t>
  </si>
  <si>
    <t>Access to new quarterly GDP data cancelled May 2017 (after March data)</t>
  </si>
  <si>
    <t>Revised by REINZ 15/6/2017</t>
  </si>
  <si>
    <t>Note each month REINZ revise previous month's sales data</t>
  </si>
  <si>
    <t>Note each month REINZ revise previous months' sales</t>
  </si>
  <si>
    <t>Full series converted to $June 2017 from quarterly CPI</t>
  </si>
  <si>
    <t>Source: Statistics New Zealand, Retail Trade Survey, deflated by CPI for each quarter</t>
  </si>
  <si>
    <t>4q vs 4q  a year earlier, deflated by CPI for each quarter</t>
  </si>
  <si>
    <t>NOTE: Youth unemployment differs from youth NEET; unemployed includes studying; NEET includes NILF.</t>
  </si>
  <si>
    <t>NOTE: backdata to March 2016 rebased by Stats NZ in August 2016; uploaded here 21/8/2017</t>
  </si>
  <si>
    <t>NOTE: rebased by Stats NZ for March 2016 and earlier, youth data not yet uploaded here</t>
  </si>
  <si>
    <t>Note each month REINZ revise previous month and year-ago's data</t>
  </si>
  <si>
    <t>NOT annualised or seasonally adjusted</t>
  </si>
  <si>
    <t>NOTE: rebased August 2016 by Stats NZ for March 2016 and earlier, no effect on total employed backdata BUT June 2016 onwards uses slightly different questions</t>
  </si>
  <si>
    <t>"some people have [June 2016 onwards] been identified as self-employed (without employees) who were previously counted in the not in the labour force category.</t>
  </si>
  <si>
    <t>http://www.stats.govt.nz/browse_for_stats/income-and-work/employment_and_unemployment/LabourMarketStatistics_HOTPJun16qtr-incl-HLFS/Commentary.aspx#understanding</t>
  </si>
  <si>
    <t>Full series converted to $June 2017 from CGPI (not CPI)</t>
  </si>
  <si>
    <t>Full series converted to $March 2017 from CGPI</t>
  </si>
  <si>
    <t>2017Q2</t>
  </si>
  <si>
    <t>4Q vs 4Q a year ago</t>
  </si>
  <si>
    <t>NOT Q vs 4Q ago</t>
  </si>
  <si>
    <t>Backdata March 2016 to March 2017 revised September 2017</t>
  </si>
  <si>
    <t>Full series converted to $Sept 2017 from quarterly CPI</t>
  </si>
  <si>
    <t>Note each month REINZ revise previous month and year's sales</t>
  </si>
  <si>
    <t>Per FTE</t>
  </si>
  <si>
    <t>Backdata Dec 2015 to June 2017 revised by Infometrics November 2017</t>
  </si>
  <si>
    <t>NOTE: In Nov 2017 SNZ switched to SAFC and backdated 2011 Q2 to 2017 Q2; the old basis omits approx 1% of sales</t>
  </si>
  <si>
    <t>NOTE: Retail: In Nov 2017 SNZ switched to SAFC and backdated 2011 Q2 to 2017 Q2; the old basis omits approx 1% of sales</t>
  </si>
  <si>
    <t>Full series converted to $Sept 2017 from CGPI (not CPI)</t>
  </si>
  <si>
    <t>2017Q3</t>
  </si>
  <si>
    <t>Full series converted to $Dec 2017 from quarterly CPI</t>
  </si>
  <si>
    <t>Note: Auckland data is now Auckland region same as Stats NZ; all backdata (2001 to March 2017) revised by REINZ in May 2017.</t>
  </si>
  <si>
    <t>recent data is subject to revision by REINZ</t>
  </si>
  <si>
    <t>Note: monthly median sale price of dwellings sold by REINZ members</t>
  </si>
  <si>
    <t>Note: Auckland data is now Auckland region same as Stats NZ; all backdata (2001 to March 2017) revised by REINZ in May 2017; Rest of NZ added.</t>
  </si>
  <si>
    <t>Full backdata converted to $Dec 2017 from CGPI (not CPI)</t>
  </si>
  <si>
    <t>2017Q4</t>
  </si>
  <si>
    <t>Source: Real Estate Institute of NZ (monthly), and SNZ CPI (quarterly)</t>
  </si>
  <si>
    <t>Recent quarters subject to revision</t>
  </si>
  <si>
    <t>Full series converted to $Mar 2018 from quarterly CPI</t>
  </si>
  <si>
    <t>Below is alternate version of graph</t>
  </si>
  <si>
    <t>Above is graph for word doc</t>
  </si>
  <si>
    <t>Full backdata converted to $Mar 2018 from CGPI (not CPI)</t>
  </si>
  <si>
    <t>2018Q1</t>
  </si>
  <si>
    <t>Dwellings consented (LHS)</t>
  </si>
  <si>
    <t>Ease of finding skilled labour:</t>
  </si>
  <si>
    <t>All backdata to Dec 2017 revised by Infometrics in May 2018</t>
  </si>
  <si>
    <t>NOTE: Graph needs manual updating despite auto-date-axis</t>
  </si>
  <si>
    <t>reset range to sept 2008</t>
  </si>
  <si>
    <t>Full backdata converted to $June 2018 from CGPI (not CPI)</t>
  </si>
  <si>
    <t>2018Q2</t>
  </si>
  <si>
    <t>Full series converted to $June 2018 from quarterly CPI</t>
  </si>
  <si>
    <t>Full series converted to $Sept 2018 from quarterly CPI</t>
  </si>
  <si>
    <t>Population index</t>
  </si>
  <si>
    <t>Employment index</t>
  </si>
  <si>
    <t>????</t>
  </si>
  <si>
    <t>From 1/11/2018 Stats NZ stopped collecting arrival/departure cards</t>
  </si>
  <si>
    <t>from Dec 2018 graphs 12 years not 10</t>
  </si>
  <si>
    <t>Source: Infometrics, regional economic profile - quarterly</t>
  </si>
  <si>
    <t>Access to new quarterly GDP data resumed mid 2018</t>
  </si>
  <si>
    <t>Full backdata converted to $Sept 2018 from CGPI (not CPI)</t>
  </si>
  <si>
    <t>2018Q3</t>
  </si>
  <si>
    <t>from Dec 2018 update, graphs 12 years not 10</t>
  </si>
  <si>
    <t>Full series converted to $Dec 2018 from quarterly CPI</t>
  </si>
  <si>
    <t>from Dec 2018, graphs 12 years not 10</t>
  </si>
  <si>
    <t>Moderate changes to 2016/2017/2018 backdata on 28/2/2019</t>
  </si>
  <si>
    <t>Full backdata converted to $Dec 2018 from CGPI (not CPI)</t>
  </si>
  <si>
    <t>Deflated to todays dollars using quarterly CGPI not CPI</t>
  </si>
  <si>
    <t>Full backdata converted to $Dec 2018 from quarterly CGPI (not CPI)</t>
  </si>
  <si>
    <t>2018Q4</t>
  </si>
  <si>
    <t>Projects consented - not necessarily commenced or completed</t>
  </si>
  <si>
    <t>Full series converted to $March 2019 from quarterly CPI</t>
  </si>
  <si>
    <t>Auckland versus Rest of NZ (both excluding non-retail activity)</t>
  </si>
  <si>
    <t>Full backdata converted to $March 2019 from CGPI (not CPI)</t>
  </si>
  <si>
    <t>Full backdata converted to $March 2019 from quarterly CGPI (not CPI)</t>
  </si>
  <si>
    <t>2019Q1</t>
  </si>
  <si>
    <t>Minor changes to 2018 backdata on 10/6/2019</t>
  </si>
  <si>
    <t>Source: Ministry of Business, Innovation and Employment, Regional Rental Prices</t>
  </si>
  <si>
    <t>Monthly Average Weekly Private Rent (Real): Auckland and Rest of NZ</t>
  </si>
  <si>
    <t>Average not median or geometric mean</t>
  </si>
  <si>
    <t>Latest month, Monthly not annual</t>
  </si>
  <si>
    <t>Real $, from nominal rents, each month inflated to latest quarter $ using quarterly CPI</t>
  </si>
  <si>
    <t>Monthly average price of weekly rent</t>
  </si>
  <si>
    <t>All backdata subject to minor revision</t>
  </si>
  <si>
    <t>Real weekly rent:</t>
  </si>
  <si>
    <t>Full series converted to $June 2019 from quarterly CPI</t>
  </si>
  <si>
    <t>and Statistics NZ, CPI (quarterly)</t>
  </si>
  <si>
    <t>Private rental agreement bonds lodged that month</t>
  </si>
  <si>
    <t>Note: August 2018 onwards Number sold axis rebased to 40,000 (was 50,000)</t>
  </si>
  <si>
    <t>retail sales growth % (LHS)</t>
  </si>
  <si>
    <t>consumer conf pp change</t>
  </si>
  <si>
    <t>Note: simple average of quarterly rates</t>
  </si>
  <si>
    <t>Annual 15-19</t>
  </si>
  <si>
    <t>Annual 20-24</t>
  </si>
  <si>
    <t>NOTE: May and June 2019 data revised 30/8/19</t>
  </si>
  <si>
    <t>2019Q2</t>
  </si>
  <si>
    <t>Full backdata converted to $June 2019 from quarterly CGPI (not CPI)</t>
  </si>
  <si>
    <t>Rent series added 14/6/2019 to Updates and keycharts</t>
  </si>
  <si>
    <t>Full series converted to $September 2019 from quarterly CPI</t>
  </si>
  <si>
    <t>but neither is consistent with 2014-2017 backdata;</t>
  </si>
  <si>
    <r>
      <rPr>
        <b/>
        <i/>
        <sz val="11"/>
        <color rgb="FFFF0000"/>
        <rFont val="Calibri"/>
        <family val="2"/>
        <scheme val="minor"/>
      </rPr>
      <t>Nominal</t>
    </r>
    <r>
      <rPr>
        <b/>
        <i/>
        <sz val="11"/>
        <color theme="1"/>
        <rFont val="Calibri"/>
        <family val="2"/>
        <scheme val="minor"/>
      </rPr>
      <t xml:space="preserve"> retail sales (quarterly), annual percent change and consumer confidence</t>
    </r>
  </si>
  <si>
    <t>Retail due</t>
  </si>
  <si>
    <t>WMM CCI due</t>
  </si>
  <si>
    <t>NOTE: 2013-2019Q2 rebased October 2019 by Stats NZ to match revised population estimates; another due April 2020</t>
  </si>
  <si>
    <t>NOTE: RONZ 2013-2019Q2 rebased November 2019 to match Stats NZ revised population estimates; another due April 2020</t>
  </si>
  <si>
    <t>MEDIAN</t>
  </si>
  <si>
    <t>2019Q3</t>
  </si>
  <si>
    <t>Full backdata converted to $Sept 2019 from quarterly CGPI (not CPI)</t>
  </si>
  <si>
    <t>The accommodation survey is no longer produced by Stats NZ. The last results published were for the September 2019 month.</t>
  </si>
  <si>
    <t>Full series converted to $December 2019 from quarterly CPI</t>
  </si>
  <si>
    <t>Previous years' data subject to minor revision</t>
  </si>
  <si>
    <t>NOTE: 2014Q1-2019Q3 re-rebased February 2020 by Stats NZ to match revised population estimates; another due April 2020</t>
  </si>
  <si>
    <t>Note each month REINZ revise previous month's and year-ago's data</t>
  </si>
  <si>
    <t>Full backdata converted to $Dec 2019 from quarterly CGPI (not CPI)</t>
  </si>
  <si>
    <t>2019Q4</t>
  </si>
  <si>
    <t>million</t>
  </si>
  <si>
    <t>2/4/20 graph adjusted</t>
  </si>
  <si>
    <t>Full series converted to $March 2020 from quarterly CPI</t>
  </si>
  <si>
    <t>3/5/20 graph adjusted</t>
  </si>
  <si>
    <t>Auckland domestic versus Auckland international</t>
  </si>
  <si>
    <t>Note: not available after September 2019</t>
  </si>
  <si>
    <t>Full backdata converted to $March 2020 from quarterly CGPI (not CPI)</t>
  </si>
  <si>
    <t>March 2020 data not available until after 2/5/20 deadline</t>
  </si>
  <si>
    <t>2020Q1</t>
  </si>
  <si>
    <t>Source: Marketview-Paymark, from Ministry of Business, Innovation and Employment, COVID19 Response card spend</t>
  </si>
  <si>
    <t>https://mbienz.shinyapps.io/card_spend_covid19/</t>
  </si>
  <si>
    <t>NZ Domestic</t>
  </si>
  <si>
    <t>NZ International</t>
  </si>
  <si>
    <t>EFTPOS spend (Paymark; excl online)</t>
  </si>
  <si>
    <t>EFTPOS series added 29/6/2020 to Updates and keycharts</t>
  </si>
  <si>
    <t>CAVEATS AND DEFINITIONS</t>
  </si>
  <si>
    <t>This 70% is not evenly distributed. Some regions in New Zealand may be more or less represented in the data</t>
  </si>
  <si>
    <t>The Paymark data only includes consumer spending payments through EFTPOS machines (mainly in bricks-and-mortar businesses) and for the most part excludes online spending.</t>
  </si>
  <si>
    <t>Excludes cash, direct online, and Payments via alternative payment networks, such as Verifone, Paypal, AliPay, WeChatPay and ApplePay</t>
  </si>
  <si>
    <t>Total spend:the sum of domestic and international spend</t>
  </si>
  <si>
    <t>International spend:purchases made in New Zealand using cards from overseas financial institutions</t>
  </si>
  <si>
    <t>Domestic spend:purchases made in New Zealand using cards from New Zealand financial institutions (e.g. ASB, BNZ and KiwiBank);</t>
  </si>
  <si>
    <t xml:space="preserve">Some spending are centralised, so they are processed at a centralised source, meaning their activity cannot be attributed directly to a region. </t>
  </si>
  <si>
    <t xml:space="preserve">An example of this is the Blue Bubble taxis, who have arms in most regions of New Zealand, but spending is identified as being in Auckland. </t>
  </si>
  <si>
    <t>Consumer Spending [Marketview-Paymark]</t>
  </si>
  <si>
    <r>
      <t xml:space="preserve">This means that the data potentially </t>
    </r>
    <r>
      <rPr>
        <b/>
        <sz val="11"/>
        <color rgb="FFFF0000"/>
        <rFont val="Calibri"/>
        <family val="2"/>
      </rPr>
      <t>may be over-representing large metro areas [eg Auckland]</t>
    </r>
    <r>
      <rPr>
        <sz val="11"/>
        <rFont val="Calibri"/>
        <family val="2"/>
      </rPr>
      <t>, and under-representing the regions</t>
    </r>
  </si>
  <si>
    <r>
      <t xml:space="preserve">data presented comes </t>
    </r>
    <r>
      <rPr>
        <b/>
        <i/>
        <sz val="11"/>
        <color rgb="FFFF0000"/>
        <rFont val="Calibri"/>
        <family val="2"/>
      </rPr>
      <t>from Paymark’s network which covers more than 70% of the EFTPOS transactions</t>
    </r>
    <r>
      <rPr>
        <sz val="11"/>
        <rFont val="Calibri"/>
        <family val="2"/>
      </rPr>
      <t xml:space="preserve"> around the country and provides a good snapshot of spending patterns in New Zealand. </t>
    </r>
  </si>
  <si>
    <r>
      <t xml:space="preserve">If there has been a significant </t>
    </r>
    <r>
      <rPr>
        <b/>
        <i/>
        <sz val="11"/>
        <color rgb="FFFF0000"/>
        <rFont val="Calibri"/>
        <family val="2"/>
        <scheme val="minor"/>
      </rPr>
      <t>shift towards online payments, then this will not show up</t>
    </r>
    <r>
      <rPr>
        <sz val="11"/>
        <color theme="1"/>
        <rFont val="Calibri"/>
        <family val="2"/>
        <scheme val="minor"/>
      </rPr>
      <t xml:space="preserve"> in the Paymark figures.</t>
    </r>
  </si>
  <si>
    <r>
      <rPr>
        <b/>
        <i/>
        <sz val="11"/>
        <color rgb="FFFF0000"/>
        <rFont val="Calibri"/>
        <family val="2"/>
        <scheme val="minor"/>
      </rPr>
      <t>Some major businesses, such as Countdown, are not included</t>
    </r>
    <r>
      <rPr>
        <sz val="11"/>
        <color theme="1"/>
        <rFont val="Calibri"/>
        <family val="2"/>
        <scheme val="minor"/>
      </rPr>
      <t xml:space="preserve"> in the data as they are processed through a </t>
    </r>
    <r>
      <rPr>
        <b/>
        <i/>
        <sz val="11"/>
        <color rgb="FFFF0000"/>
        <rFont val="Calibri"/>
        <family val="2"/>
        <scheme val="minor"/>
      </rPr>
      <t>different payments provider</t>
    </r>
    <r>
      <rPr>
        <sz val="11"/>
        <color theme="1"/>
        <rFont val="Calibri"/>
        <family val="2"/>
        <scheme val="minor"/>
      </rPr>
      <t>, Verifone</t>
    </r>
  </si>
  <si>
    <t>Auckland spend:  total  purchases made in Auckland, ie the sum of purchases using cards from New Zealand plus overseas financial institutions</t>
  </si>
  <si>
    <t>Auckland versus New Zealand</t>
  </si>
  <si>
    <t xml:space="preserve">% change weekly total vs year ago </t>
  </si>
  <si>
    <t>see below for explanations</t>
  </si>
  <si>
    <t>Full series converted to $June 2020 from quarterly CPI</t>
  </si>
  <si>
    <t>Consumer Spending [Marketview-Paymark] - via MBIE website</t>
  </si>
  <si>
    <t>NOTE: 2018Q1-2020Q1 re-re-re-rebased August 2020 by Stats NZ to match revised population estimates;</t>
  </si>
  <si>
    <t>Full backdata converted to $June 2020 from quarterly CGPI (not CPI)</t>
  </si>
  <si>
    <r>
      <t>Source: Statistics New Zealand, Subregional population estimates (</t>
    </r>
    <r>
      <rPr>
        <b/>
        <sz val="11"/>
        <color rgb="FFFF0000"/>
        <rFont val="Calibri"/>
        <family val="2"/>
        <scheme val="minor"/>
      </rPr>
      <t>as at June</t>
    </r>
    <r>
      <rPr>
        <b/>
        <sz val="11"/>
        <color theme="1"/>
        <rFont val="Calibri"/>
        <family val="2"/>
        <scheme val="minor"/>
      </rPr>
      <t>)</t>
    </r>
  </si>
  <si>
    <t>2020Q2</t>
  </si>
  <si>
    <r>
      <t>Real value of non-residential building construction</t>
    </r>
    <r>
      <rPr>
        <b/>
        <i/>
        <u/>
        <sz val="11"/>
        <color theme="1"/>
        <rFont val="Calibri"/>
        <family val="2"/>
        <scheme val="minor"/>
      </rPr>
      <t xml:space="preserve"> </t>
    </r>
    <r>
      <rPr>
        <b/>
        <i/>
        <u/>
        <sz val="11"/>
        <color rgb="FFFF0000"/>
        <rFont val="Calibri"/>
        <family val="2"/>
        <scheme val="minor"/>
      </rPr>
      <t>consented</t>
    </r>
    <r>
      <rPr>
        <b/>
        <sz val="11"/>
        <color theme="1"/>
        <rFont val="Calibri"/>
        <family val="2"/>
        <scheme val="minor"/>
      </rPr>
      <t>: Auckland, Canterbury and Rest of New Zealand, $2020m</t>
    </r>
  </si>
  <si>
    <t>Note: on 22/10/2020 Stats NZ published estimates for 2020</t>
  </si>
  <si>
    <t>https://www.stats.govt.nz/methods/summary-of-changes-to-subnational-population-estimates-at-30-june-2019-provisional</t>
  </si>
  <si>
    <t>Note: on 23/9/2020 Stats NZ revised national and subnational population estimates for 2013–2020 to match 2018 census.</t>
  </si>
  <si>
    <t>NOTE: on 22/10/2019, 2018 population was revised  and 2019 population released,</t>
  </si>
  <si>
    <t>On 22/10/2019 Stats NZ semi-revised June18 but not 2014-2017;</t>
  </si>
  <si>
    <t>therefore 2014-2017 outdated and not compatible with the rest</t>
  </si>
  <si>
    <t>https://www.stats.govt.nz/news/net-migration-remains-around-50000</t>
  </si>
  <si>
    <t>In March 2020 [delayed to 22/10/20] the 2014-2019 backdata will be re-revised to match 2018 census.</t>
  </si>
  <si>
    <t>Full series converted to $September 2020 from quarterly CPI</t>
  </si>
  <si>
    <t>NOTE: 2013-2020 re-re-re-rebased October 2020 by Stats NZ to match re-revised population estimates;</t>
  </si>
  <si>
    <t>NOTE: RONZ 2013-2020 rebased October 2020 to match Stats NZ re-revised population estimates</t>
  </si>
  <si>
    <t>Full backdata converted to $September 2020 from quarterly CGPI (not CPI)</t>
  </si>
  <si>
    <t>2020Q3</t>
  </si>
  <si>
    <t>[updated Thursdays]</t>
  </si>
  <si>
    <t>Full series converted to $December 2020 from quarterly CPI</t>
  </si>
  <si>
    <t>OLDAuckland</t>
  </si>
  <si>
    <t>2020q3</t>
  </si>
  <si>
    <t>2020q4</t>
  </si>
  <si>
    <t>dates need hand typing and copy format, to maintain formatting</t>
  </si>
  <si>
    <t>Previous quarters' data subject to revision</t>
  </si>
  <si>
    <t>In December 2020 MBIE revised all backdata to match 2018 SA2s</t>
  </si>
  <si>
    <t>Affects March 2021 update onwards</t>
  </si>
  <si>
    <t>2020Q4</t>
  </si>
  <si>
    <t>Full backdata converted to $December 2020 from quarterly CGPI (not CPI)</t>
  </si>
  <si>
    <t>Real wage growth is net of inflation but is per week not per hour worked</t>
  </si>
  <si>
    <t>The accommodation survey is no longer produced by Stats NZ. Last results: September 2019</t>
  </si>
  <si>
    <t>Increase vs M-12</t>
  </si>
  <si>
    <r>
      <t xml:space="preserve">Weekly consumer spend percentage change vs </t>
    </r>
    <r>
      <rPr>
        <b/>
        <i/>
        <u/>
        <sz val="11"/>
        <color rgb="FFFF0000"/>
        <rFont val="Calibri"/>
        <family val="2"/>
        <scheme val="minor"/>
      </rPr>
      <t>two years ago</t>
    </r>
    <r>
      <rPr>
        <b/>
        <sz val="11"/>
        <color theme="1"/>
        <rFont val="Calibri"/>
        <family val="2"/>
        <scheme val="minor"/>
      </rPr>
      <t xml:space="preserve"> (Nominal not Real $): Auckland and Total NZ (including Auckland</t>
    </r>
  </si>
  <si>
    <t>Auckland Domestic</t>
  </si>
  <si>
    <t>Auckland International</t>
  </si>
  <si>
    <t>see graphs above and above-right</t>
  </si>
  <si>
    <t>Full series converted to $March 2021 from quarterly CPI</t>
  </si>
  <si>
    <r>
      <t>Real house prices: Auckland and New Zealand,</t>
    </r>
    <r>
      <rPr>
        <b/>
        <i/>
        <u/>
        <sz val="11"/>
        <color rgb="FFFF0000"/>
        <rFont val="Calibri"/>
        <family val="2"/>
        <scheme val="minor"/>
      </rPr>
      <t xml:space="preserve"> $March 2021</t>
    </r>
  </si>
  <si>
    <t>($March 2021)</t>
  </si>
  <si>
    <t>$2021 March, million</t>
  </si>
  <si>
    <t>Full backdata converted to $March 2021 from quarterly CGPI (not CPI)</t>
  </si>
  <si>
    <t>[$2021 March, million)</t>
  </si>
  <si>
    <t>2021Q1</t>
  </si>
  <si>
    <t>Note 20/5/2021 Merchant list update Total spending between 2019 and 2021 has been revised upwards modestly by this change</t>
  </si>
  <si>
    <t>Note 20/5/2021 Location revisions: Spending from [some]  cards has been reclassified from unknown international spending to domestic spending.</t>
  </si>
  <si>
    <t>International is overseas cards spending in AKL or NZ (excludes online)</t>
  </si>
  <si>
    <t>Downloaded 20/6/2020 onwards</t>
  </si>
  <si>
    <t>NOTE: QES and QEX replaced by QEM 2021Q1 onwards; backdata only to 2019</t>
  </si>
  <si>
    <t>Pending - see note below</t>
  </si>
  <si>
    <t>MBIE revise slightly all backdata each month</t>
  </si>
  <si>
    <t>Note NZ rise includes rise in AKL share of NZ sales!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</si>
</sst>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0.0%"/>
    <numFmt numFmtId="165" formatCode="mmm"/>
    <numFmt numFmtId="166" formatCode="[$-1010409]General"/>
    <numFmt numFmtId="167" formatCode="_-* #,##0_-;\-* #,##0_-;_-* &quot;-&quot;??_-;_-@_-"/>
    <numFmt numFmtId="168" formatCode="[$-1010409]&quot;$&quot;#,##0;\(&quot;$&quot;#,##0\)"/>
    <numFmt numFmtId="169" formatCode="[$-1010409]#,##0;\-#,##0"/>
    <numFmt numFmtId="170" formatCode="[$-10409]#,##0.00000;\-#,##0.00000"/>
    <numFmt numFmtId="171" formatCode="0.0"/>
    <numFmt numFmtId="172" formatCode="#,##0.0"/>
    <numFmt numFmtId="173" formatCode="_(* #,##0.00_);_(* \(#,##0.00\);_(* &quot;-&quot;??_);_(@_)"/>
    <numFmt numFmtId="174" formatCode="[$-1010409]&quot;$&quot;#,##0.00;\(&quot;$&quot;#,##0.00\)"/>
    <numFmt numFmtId="175" formatCode="0.000%"/>
    <numFmt numFmtId="176" formatCode="mmm\-yyyy"/>
    <numFmt numFmtId="177" formatCode="0.000"/>
  </numFmts>
  <fonts count="9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Arial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10"/>
      <color theme="1"/>
      <name val="Arial Mäori"/>
      <family val="2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Arial Mäo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63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u/>
      <sz val="10"/>
      <color theme="10"/>
      <name val="Arial Mäori"/>
      <family val="2"/>
    </font>
    <font>
      <u/>
      <sz val="10"/>
      <color theme="10"/>
      <name val="Arial"/>
      <family val="2"/>
    </font>
    <font>
      <sz val="12"/>
      <color rgb="FF336666"/>
      <name val="Verdana"/>
      <family val="2"/>
    </font>
    <font>
      <b/>
      <sz val="9"/>
      <color rgb="FF336666"/>
      <name val="Verdana"/>
      <family val="2"/>
    </font>
    <font>
      <sz val="1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sz val="10"/>
      <name val="Arial"/>
      <family val="2"/>
    </font>
    <font>
      <sz val="10"/>
      <color theme="1"/>
      <name val="Optimum"/>
    </font>
    <font>
      <b/>
      <i/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Verdana"/>
      <family val="2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indexed="8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i/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rgb="FF7030A0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9ACCCB"/>
      </right>
      <top/>
      <bottom style="medium">
        <color rgb="FF9ACCCB"/>
      </bottom>
      <diagonal/>
    </border>
    <border>
      <left style="medium">
        <color rgb="FFD6E2E2"/>
      </left>
      <right style="medium">
        <color rgb="FF9ACCCB"/>
      </right>
      <top/>
      <bottom style="medium">
        <color rgb="FF9ACCCB"/>
      </bottom>
      <diagonal/>
    </border>
    <border>
      <left/>
      <right style="medium">
        <color rgb="FFD6E2E2"/>
      </right>
      <top/>
      <bottom style="medium">
        <color rgb="FF9ACCCB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75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/>
    <xf numFmtId="0" fontId="11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5" applyNumberFormat="0" applyAlignment="0" applyProtection="0"/>
    <xf numFmtId="0" fontId="21" fillId="6" borderId="6" applyNumberFormat="0" applyAlignment="0" applyProtection="0"/>
    <xf numFmtId="0" fontId="22" fillId="6" borderId="5" applyNumberFormat="0" applyAlignment="0" applyProtection="0"/>
    <xf numFmtId="0" fontId="23" fillId="0" borderId="7" applyNumberFormat="0" applyFill="0" applyAlignment="0" applyProtection="0"/>
    <xf numFmtId="0" fontId="24" fillId="7" borderId="8" applyNumberFormat="0" applyAlignment="0" applyProtection="0"/>
    <xf numFmtId="0" fontId="25" fillId="0" borderId="0" applyNumberFormat="0" applyFill="0" applyBorder="0" applyAlignment="0" applyProtection="0"/>
    <xf numFmtId="0" fontId="5" fillId="8" borderId="9" applyNumberFormat="0" applyFont="0" applyAlignment="0" applyProtection="0"/>
    <xf numFmtId="0" fontId="26" fillId="0" borderId="0" applyNumberFormat="0" applyFill="0" applyBorder="0" applyAlignment="0" applyProtection="0"/>
    <xf numFmtId="0" fontId="6" fillId="0" borderId="10" applyNumberFormat="0" applyFill="0" applyAlignment="0" applyProtection="0"/>
    <xf numFmtId="0" fontId="2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7" fillId="32" borderId="0" applyNumberFormat="0" applyBorder="0" applyAlignment="0" applyProtection="0"/>
    <xf numFmtId="0" fontId="11" fillId="0" borderId="0"/>
    <xf numFmtId="0" fontId="29" fillId="0" borderId="0" applyNumberFormat="0" applyFill="0" applyBorder="0" applyAlignment="0" applyProtection="0">
      <alignment vertical="top"/>
      <protection locked="0"/>
    </xf>
    <xf numFmtId="170" fontId="5" fillId="0" borderId="0"/>
    <xf numFmtId="0" fontId="30" fillId="0" borderId="0"/>
    <xf numFmtId="9" fontId="11" fillId="0" borderId="0" applyFont="0" applyFill="0" applyBorder="0" applyAlignment="0" applyProtection="0"/>
    <xf numFmtId="170" fontId="9" fillId="0" borderId="0" applyNumberFormat="0" applyFill="0" applyBorder="0" applyAlignment="0" applyProtection="0">
      <alignment vertical="top"/>
      <protection locked="0"/>
    </xf>
    <xf numFmtId="173" fontId="32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170" fontId="32" fillId="0" borderId="0"/>
    <xf numFmtId="170" fontId="32" fillId="0" borderId="0"/>
    <xf numFmtId="170" fontId="32" fillId="0" borderId="0"/>
    <xf numFmtId="170" fontId="32" fillId="0" borderId="0"/>
    <xf numFmtId="0" fontId="11" fillId="0" borderId="0"/>
    <xf numFmtId="170" fontId="11" fillId="0" borderId="0"/>
    <xf numFmtId="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32" fillId="0" borderId="0"/>
    <xf numFmtId="170" fontId="32" fillId="0" borderId="0"/>
    <xf numFmtId="170" fontId="33" fillId="0" borderId="0"/>
    <xf numFmtId="170" fontId="32" fillId="0" borderId="0"/>
    <xf numFmtId="170" fontId="33" fillId="0" borderId="0"/>
    <xf numFmtId="170" fontId="33" fillId="0" borderId="0"/>
    <xf numFmtId="170" fontId="33" fillId="0" borderId="0"/>
    <xf numFmtId="170" fontId="32" fillId="0" borderId="0"/>
    <xf numFmtId="170" fontId="32" fillId="0" borderId="0"/>
    <xf numFmtId="170" fontId="33" fillId="0" borderId="0"/>
    <xf numFmtId="170" fontId="33" fillId="0" borderId="0"/>
    <xf numFmtId="170" fontId="33" fillId="0" borderId="0"/>
    <xf numFmtId="170" fontId="33" fillId="0" borderId="0"/>
    <xf numFmtId="170" fontId="33" fillId="0" borderId="0"/>
    <xf numFmtId="170" fontId="33" fillId="0" borderId="0"/>
    <xf numFmtId="170" fontId="33" fillId="0" borderId="0"/>
    <xf numFmtId="170" fontId="32" fillId="0" borderId="0"/>
    <xf numFmtId="170" fontId="33" fillId="0" borderId="0"/>
    <xf numFmtId="170" fontId="32" fillId="0" borderId="0"/>
    <xf numFmtId="170" fontId="32" fillId="0" borderId="0"/>
    <xf numFmtId="170" fontId="32" fillId="0" borderId="0"/>
    <xf numFmtId="170" fontId="33" fillId="0" borderId="0"/>
    <xf numFmtId="170" fontId="33" fillId="0" borderId="0"/>
    <xf numFmtId="170" fontId="32" fillId="0" borderId="0"/>
    <xf numFmtId="170" fontId="32" fillId="0" borderId="0"/>
    <xf numFmtId="170" fontId="33" fillId="0" borderId="0"/>
    <xf numFmtId="170" fontId="33" fillId="0" borderId="0"/>
    <xf numFmtId="170" fontId="33" fillId="0" borderId="0"/>
    <xf numFmtId="170" fontId="31" fillId="0" borderId="0"/>
    <xf numFmtId="170" fontId="31" fillId="0" borderId="0"/>
    <xf numFmtId="170" fontId="11" fillId="0" borderId="0"/>
    <xf numFmtId="170" fontId="11" fillId="0" borderId="0"/>
    <xf numFmtId="170" fontId="11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8" fillId="0" borderId="0"/>
    <xf numFmtId="0" fontId="33" fillId="0" borderId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0" borderId="0" applyNumberFormat="0" applyBorder="0" applyAlignment="0" applyProtection="0"/>
    <xf numFmtId="0" fontId="38" fillId="43" borderId="0" applyNumberFormat="0" applyBorder="0" applyAlignment="0" applyProtection="0"/>
    <xf numFmtId="0" fontId="38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4" borderId="0" applyNumberFormat="0" applyBorder="0" applyAlignment="0" applyProtection="0"/>
    <xf numFmtId="0" fontId="40" fillId="45" borderId="0" applyNumberFormat="0" applyBorder="0" applyAlignment="0" applyProtection="0"/>
    <xf numFmtId="0" fontId="40" fillId="48" borderId="0" applyNumberFormat="0" applyBorder="0" applyAlignment="0" applyProtection="0"/>
    <xf numFmtId="0" fontId="40" fillId="49" borderId="0" applyNumberFormat="0" applyBorder="0" applyAlignment="0" applyProtection="0"/>
    <xf numFmtId="0" fontId="40" fillId="50" borderId="0" applyNumberFormat="0" applyBorder="0" applyAlignment="0" applyProtection="0"/>
    <xf numFmtId="0" fontId="40" fillId="51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40" fillId="48" borderId="0" applyNumberFormat="0" applyBorder="0" applyAlignment="0" applyProtection="0"/>
    <xf numFmtId="0" fontId="40" fillId="49" borderId="0" applyNumberFormat="0" applyBorder="0" applyAlignment="0" applyProtection="0"/>
    <xf numFmtId="0" fontId="40" fillId="54" borderId="0" applyNumberFormat="0" applyBorder="0" applyAlignment="0" applyProtection="0"/>
    <xf numFmtId="0" fontId="41" fillId="38" borderId="0" applyNumberFormat="0" applyBorder="0" applyAlignment="0" applyProtection="0"/>
    <xf numFmtId="0" fontId="42" fillId="55" borderId="15" applyNumberFormat="0" applyAlignment="0" applyProtection="0"/>
    <xf numFmtId="0" fontId="43" fillId="56" borderId="16" applyNumberFormat="0" applyAlignment="0" applyProtection="0"/>
    <xf numFmtId="0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46" fillId="0" borderId="17" applyNumberFormat="0" applyFill="0" applyAlignment="0" applyProtection="0"/>
    <xf numFmtId="0" fontId="47" fillId="0" borderId="18" applyNumberFormat="0" applyFill="0" applyAlignment="0" applyProtection="0"/>
    <xf numFmtId="0" fontId="48" fillId="0" borderId="19" applyNumberFormat="0" applyFill="0" applyAlignment="0" applyProtection="0"/>
    <xf numFmtId="0" fontId="48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49" fillId="42" borderId="15" applyNumberFormat="0" applyAlignment="0" applyProtection="0"/>
    <xf numFmtId="0" fontId="50" fillId="0" borderId="20" applyNumberFormat="0" applyFill="0" applyAlignment="0" applyProtection="0"/>
    <xf numFmtId="0" fontId="51" fillId="57" borderId="0" applyNumberFormat="0" applyBorder="0" applyAlignment="0" applyProtection="0"/>
    <xf numFmtId="0" fontId="33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38" fillId="58" borderId="21" applyNumberFormat="0" applyFont="0" applyAlignment="0" applyProtection="0"/>
    <xf numFmtId="0" fontId="39" fillId="55" borderId="22" applyNumberFormat="0" applyAlignment="0" applyProtection="0"/>
    <xf numFmtId="9" fontId="33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37" fillId="0" borderId="23" applyNumberFormat="0" applyFill="0" applyAlignment="0" applyProtection="0"/>
    <xf numFmtId="0" fontId="53" fillId="0" borderId="0" applyNumberFormat="0" applyFill="0" applyBorder="0" applyAlignment="0" applyProtection="0"/>
    <xf numFmtId="0" fontId="30" fillId="0" borderId="0"/>
    <xf numFmtId="0" fontId="58" fillId="0" borderId="0"/>
    <xf numFmtId="0" fontId="4" fillId="0" borderId="0"/>
    <xf numFmtId="0" fontId="59" fillId="0" borderId="2" applyNumberFormat="0" applyFill="0" applyAlignment="0" applyProtection="0"/>
    <xf numFmtId="0" fontId="60" fillId="0" borderId="3" applyNumberFormat="0" applyFill="0" applyAlignment="0" applyProtection="0"/>
    <xf numFmtId="0" fontId="61" fillId="0" borderId="4" applyNumberFormat="0" applyFill="0" applyAlignment="0" applyProtection="0"/>
    <xf numFmtId="0" fontId="61" fillId="0" borderId="0" applyNumberFormat="0" applyFill="0" applyBorder="0" applyAlignment="0" applyProtection="0"/>
    <xf numFmtId="0" fontId="62" fillId="2" borderId="0" applyNumberFormat="0" applyBorder="0" applyAlignment="0" applyProtection="0"/>
    <xf numFmtId="0" fontId="63" fillId="3" borderId="0" applyNumberFormat="0" applyBorder="0" applyAlignment="0" applyProtection="0"/>
    <xf numFmtId="0" fontId="64" fillId="4" borderId="0" applyNumberFormat="0" applyBorder="0" applyAlignment="0" applyProtection="0"/>
    <xf numFmtId="0" fontId="65" fillId="5" borderId="5" applyNumberFormat="0" applyAlignment="0" applyProtection="0"/>
    <xf numFmtId="0" fontId="66" fillId="6" borderId="6" applyNumberFormat="0" applyAlignment="0" applyProtection="0"/>
    <xf numFmtId="0" fontId="67" fillId="6" borderId="5" applyNumberFormat="0" applyAlignment="0" applyProtection="0"/>
    <xf numFmtId="0" fontId="68" fillId="0" borderId="7" applyNumberFormat="0" applyFill="0" applyAlignment="0" applyProtection="0"/>
    <xf numFmtId="0" fontId="69" fillId="7" borderId="8" applyNumberFormat="0" applyAlignment="0" applyProtection="0"/>
    <xf numFmtId="0" fontId="70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71" fillId="0" borderId="0" applyNumberFormat="0" applyFill="0" applyBorder="0" applyAlignment="0" applyProtection="0"/>
    <xf numFmtId="0" fontId="72" fillId="0" borderId="10" applyNumberFormat="0" applyFill="0" applyAlignment="0" applyProtection="0"/>
    <xf numFmtId="0" fontId="73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73" fillId="12" borderId="0" applyNumberFormat="0" applyBorder="0" applyAlignment="0" applyProtection="0"/>
    <xf numFmtId="0" fontId="7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73" fillId="16" borderId="0" applyNumberFormat="0" applyBorder="0" applyAlignment="0" applyProtection="0"/>
    <xf numFmtId="0" fontId="7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73" fillId="20" borderId="0" applyNumberFormat="0" applyBorder="0" applyAlignment="0" applyProtection="0"/>
    <xf numFmtId="0" fontId="7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73" fillId="24" borderId="0" applyNumberFormat="0" applyBorder="0" applyAlignment="0" applyProtection="0"/>
    <xf numFmtId="0" fontId="7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73" fillId="28" borderId="0" applyNumberFormat="0" applyBorder="0" applyAlignment="0" applyProtection="0"/>
    <xf numFmtId="0" fontId="7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73" fillId="32" borderId="0" applyNumberFormat="0" applyBorder="0" applyAlignment="0" applyProtection="0"/>
    <xf numFmtId="0" fontId="74" fillId="0" borderId="0" applyNumberFormat="0" applyFill="0" applyBorder="0" applyAlignment="0" applyProtection="0"/>
    <xf numFmtId="0" fontId="33" fillId="0" borderId="0"/>
    <xf numFmtId="43" fontId="33" fillId="0" borderId="0" applyFon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3" fillId="0" borderId="0" applyFont="0" applyFill="0" applyBorder="0" applyAlignment="0" applyProtection="0"/>
    <xf numFmtId="0" fontId="3" fillId="8" borderId="9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75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27" fillId="12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9" borderId="0" applyNumberFormat="0" applyBorder="0" applyAlignment="0" applyProtection="0"/>
    <xf numFmtId="0" fontId="27" fillId="13" borderId="0" applyNumberFormat="0" applyBorder="0" applyAlignment="0" applyProtection="0"/>
    <xf numFmtId="0" fontId="27" fillId="17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18" fillId="3" borderId="0" applyNumberFormat="0" applyBorder="0" applyAlignment="0" applyProtection="0"/>
    <xf numFmtId="0" fontId="22" fillId="6" borderId="5" applyNumberFormat="0" applyAlignment="0" applyProtection="0"/>
    <xf numFmtId="0" fontId="24" fillId="7" borderId="8" applyNumberFormat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176" fontId="81" fillId="0" borderId="0">
      <alignment vertical="center"/>
    </xf>
    <xf numFmtId="0" fontId="20" fillId="5" borderId="5" applyNumberFormat="0" applyAlignment="0" applyProtection="0"/>
    <xf numFmtId="0" fontId="23" fillId="0" borderId="7" applyNumberFormat="0" applyFill="0" applyAlignment="0" applyProtection="0"/>
    <xf numFmtId="0" fontId="19" fillId="4" borderId="0" applyNumberFormat="0" applyBorder="0" applyAlignment="0" applyProtection="0"/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5" fillId="0" borderId="0"/>
    <xf numFmtId="0" fontId="5" fillId="0" borderId="0"/>
    <xf numFmtId="0" fontId="5" fillId="8" borderId="9" applyNumberFormat="0" applyFont="0" applyAlignment="0" applyProtection="0"/>
    <xf numFmtId="0" fontId="21" fillId="6" borderId="6" applyNumberFormat="0" applyAlignment="0" applyProtection="0"/>
    <xf numFmtId="0" fontId="81" fillId="0" borderId="0">
      <alignment vertical="center" wrapText="1"/>
    </xf>
    <xf numFmtId="0" fontId="6" fillId="0" borderId="10" applyNumberFormat="0" applyFill="0" applyAlignment="0" applyProtection="0"/>
    <xf numFmtId="0" fontId="25" fillId="0" borderId="0" applyNumberFormat="0" applyFill="0" applyBorder="0" applyAlignment="0" applyProtection="0"/>
    <xf numFmtId="0" fontId="1" fillId="0" borderId="0"/>
    <xf numFmtId="9" fontId="11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4" fillId="4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95" fillId="0" borderId="0" applyNumberFormat="0" applyFill="0" applyBorder="0" applyAlignment="0" applyProtection="0"/>
  </cellStyleXfs>
  <cellXfs count="205">
    <xf numFmtId="0" fontId="0" fillId="0" borderId="0" xfId="0"/>
    <xf numFmtId="0" fontId="0" fillId="0" borderId="0" xfId="0"/>
    <xf numFmtId="0" fontId="0" fillId="0" borderId="1" xfId="0" applyBorder="1"/>
    <xf numFmtId="164" fontId="7" fillId="0" borderId="0" xfId="2" applyNumberFormat="1" applyFont="1"/>
    <xf numFmtId="3" fontId="0" fillId="0" borderId="0" xfId="0" applyNumberFormat="1" applyFill="1"/>
    <xf numFmtId="0" fontId="6" fillId="0" borderId="1" xfId="0" applyFont="1" applyBorder="1"/>
    <xf numFmtId="167" fontId="0" fillId="0" borderId="0" xfId="1" applyNumberFormat="1" applyFont="1"/>
    <xf numFmtId="1" fontId="0" fillId="0" borderId="0" xfId="0" applyNumberFormat="1" applyFont="1"/>
    <xf numFmtId="166" fontId="12" fillId="0" borderId="0" xfId="107" applyNumberFormat="1" applyFont="1" applyFill="1" applyBorder="1" applyAlignment="1">
      <alignment horizontal="right" vertical="top" wrapText="1"/>
    </xf>
    <xf numFmtId="17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Font="1" applyFill="1"/>
    <xf numFmtId="17" fontId="0" fillId="0" borderId="0" xfId="0" applyNumberFormat="1" applyFont="1" applyFill="1"/>
    <xf numFmtId="17" fontId="0" fillId="0" borderId="0" xfId="0" applyNumberFormat="1" applyFont="1"/>
    <xf numFmtId="0" fontId="0" fillId="0" borderId="0" xfId="0" applyFont="1"/>
    <xf numFmtId="3" fontId="7" fillId="0" borderId="0" xfId="0" applyNumberFormat="1" applyFont="1" applyFill="1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0" xfId="0" quotePrefix="1"/>
    <xf numFmtId="0" fontId="0" fillId="0" borderId="0" xfId="0" applyFill="1"/>
    <xf numFmtId="17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/>
    <xf numFmtId="17" fontId="0" fillId="0" borderId="0" xfId="0" applyNumberFormat="1"/>
    <xf numFmtId="0" fontId="0" fillId="0" borderId="1" xfId="0" applyBorder="1"/>
    <xf numFmtId="164" fontId="0" fillId="0" borderId="0" xfId="2" applyNumberFormat="1" applyFont="1"/>
    <xf numFmtId="164" fontId="0" fillId="0" borderId="0" xfId="0" applyNumberFormat="1"/>
    <xf numFmtId="168" fontId="28" fillId="0" borderId="0" xfId="107" applyNumberFormat="1" applyFont="1" applyFill="1" applyBorder="1" applyAlignment="1">
      <alignment vertical="top" wrapText="1"/>
    </xf>
    <xf numFmtId="164" fontId="7" fillId="0" borderId="0" xfId="2" applyNumberFormat="1" applyFont="1" applyFill="1"/>
    <xf numFmtId="0" fontId="7" fillId="0" borderId="0" xfId="0" applyNumberFormat="1" applyFont="1" applyFill="1"/>
    <xf numFmtId="3" fontId="0" fillId="0" borderId="0" xfId="0" applyNumberFormat="1"/>
    <xf numFmtId="49" fontId="0" fillId="0" borderId="0" xfId="0" applyNumberFormat="1" applyAlignment="1">
      <alignment vertical="center" wrapText="1"/>
    </xf>
    <xf numFmtId="0" fontId="0" fillId="33" borderId="0" xfId="0" applyFill="1"/>
    <xf numFmtId="17" fontId="0" fillId="33" borderId="0" xfId="0" applyNumberFormat="1" applyFill="1"/>
    <xf numFmtId="49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3" fontId="7" fillId="0" borderId="0" xfId="0" applyNumberFormat="1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169" fontId="28" fillId="0" borderId="0" xfId="107" applyNumberFormat="1" applyFont="1" applyFill="1" applyBorder="1" applyAlignment="1">
      <alignment vertical="top" wrapText="1"/>
    </xf>
    <xf numFmtId="0" fontId="6" fillId="0" borderId="0" xfId="0" applyFont="1" applyAlignment="1">
      <alignment wrapText="1"/>
    </xf>
    <xf numFmtId="49" fontId="0" fillId="0" borderId="0" xfId="0" applyNumberFormat="1" applyAlignment="1">
      <alignment wrapText="1"/>
    </xf>
    <xf numFmtId="1" fontId="0" fillId="0" borderId="0" xfId="0" applyNumberFormat="1"/>
    <xf numFmtId="167" fontId="0" fillId="0" borderId="0" xfId="0" applyNumberFormat="1"/>
    <xf numFmtId="171" fontId="7" fillId="0" borderId="0" xfId="0" applyNumberFormat="1" applyFont="1"/>
    <xf numFmtId="0" fontId="7" fillId="0" borderId="0" xfId="0" applyFont="1"/>
    <xf numFmtId="10" fontId="0" fillId="0" borderId="0" xfId="0" applyNumberFormat="1"/>
    <xf numFmtId="3" fontId="0" fillId="33" borderId="0" xfId="0" applyNumberFormat="1" applyFill="1"/>
    <xf numFmtId="0" fontId="0" fillId="0" borderId="0" xfId="0" applyAlignment="1">
      <alignment wrapText="1"/>
    </xf>
    <xf numFmtId="0" fontId="29" fillId="0" borderId="0" xfId="182" applyAlignment="1" applyProtection="1">
      <alignment wrapText="1"/>
    </xf>
    <xf numFmtId="49" fontId="0" fillId="0" borderId="0" xfId="0" applyNumberFormat="1" applyAlignment="1">
      <alignment wrapText="1"/>
    </xf>
    <xf numFmtId="164" fontId="0" fillId="0" borderId="0" xfId="2" applyNumberFormat="1" applyFont="1" applyAlignment="1">
      <alignment horizontal="left" wrapText="1"/>
    </xf>
    <xf numFmtId="0" fontId="35" fillId="0" borderId="14" xfId="0" applyFont="1" applyBorder="1"/>
    <xf numFmtId="49" fontId="6" fillId="34" borderId="0" xfId="0" applyNumberFormat="1" applyFont="1" applyFill="1" applyAlignment="1">
      <alignment horizontal="center" vertical="center" wrapText="1"/>
    </xf>
    <xf numFmtId="49" fontId="6" fillId="36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6" fillId="36" borderId="0" xfId="0" applyNumberFormat="1" applyFont="1" applyFill="1" applyAlignment="1">
      <alignment vertical="center" wrapText="1"/>
    </xf>
    <xf numFmtId="49" fontId="6" fillId="35" borderId="0" xfId="0" applyNumberFormat="1" applyFont="1" applyFill="1" applyAlignment="1">
      <alignment vertical="center" wrapText="1"/>
    </xf>
    <xf numFmtId="49" fontId="6" fillId="0" borderId="0" xfId="0" applyNumberFormat="1" applyFont="1" applyAlignment="1">
      <alignment vertical="center" wrapText="1"/>
    </xf>
    <xf numFmtId="172" fontId="36" fillId="0" borderId="0" xfId="53" applyNumberFormat="1" applyFont="1" applyBorder="1" applyAlignment="1">
      <alignment horizontal="right" vertical="center"/>
    </xf>
    <xf numFmtId="0" fontId="34" fillId="0" borderId="0" xfId="0" applyFont="1"/>
    <xf numFmtId="171" fontId="0" fillId="0" borderId="0" xfId="0" applyNumberFormat="1"/>
    <xf numFmtId="4" fontId="0" fillId="0" borderId="0" xfId="0" applyNumberFormat="1"/>
    <xf numFmtId="17" fontId="8" fillId="0" borderId="11" xfId="0" applyNumberFormat="1" applyFont="1" applyBorder="1"/>
    <xf numFmtId="172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29" fillId="0" borderId="0" xfId="182" applyAlignment="1" applyProtection="1">
      <alignment wrapText="1"/>
    </xf>
    <xf numFmtId="164" fontId="0" fillId="0" borderId="0" xfId="2" applyNumberFormat="1" applyFont="1"/>
    <xf numFmtId="0" fontId="0" fillId="0" borderId="0" xfId="0"/>
    <xf numFmtId="3" fontId="0" fillId="0" borderId="0" xfId="0" applyNumberFormat="1"/>
    <xf numFmtId="164" fontId="7" fillId="0" borderId="0" xfId="2" applyNumberFormat="1" applyFont="1"/>
    <xf numFmtId="0" fontId="56" fillId="59" borderId="24" xfId="0" applyFont="1" applyFill="1" applyBorder="1" applyAlignment="1">
      <alignment horizontal="right" vertical="center"/>
    </xf>
    <xf numFmtId="3" fontId="56" fillId="59" borderId="24" xfId="0" applyNumberFormat="1" applyFont="1" applyFill="1" applyBorder="1" applyAlignment="1">
      <alignment horizontal="right" vertical="center"/>
    </xf>
    <xf numFmtId="0" fontId="56" fillId="59" borderId="25" xfId="0" applyFont="1" applyFill="1" applyBorder="1" applyAlignment="1">
      <alignment horizontal="right" vertical="center"/>
    </xf>
    <xf numFmtId="0" fontId="57" fillId="59" borderId="25" xfId="0" applyFont="1" applyFill="1" applyBorder="1" applyAlignment="1">
      <alignment horizontal="left" vertical="center" wrapText="1"/>
    </xf>
    <xf numFmtId="3" fontId="56" fillId="59" borderId="26" xfId="0" applyNumberFormat="1" applyFont="1" applyFill="1" applyBorder="1" applyAlignment="1">
      <alignment horizontal="right" vertical="center"/>
    </xf>
    <xf numFmtId="0" fontId="35" fillId="0" borderId="0" xfId="0" applyFont="1"/>
    <xf numFmtId="0" fontId="4" fillId="0" borderId="0" xfId="346"/>
    <xf numFmtId="3" fontId="4" fillId="0" borderId="0" xfId="346" applyNumberFormat="1"/>
    <xf numFmtId="0" fontId="4" fillId="0" borderId="0" xfId="346"/>
    <xf numFmtId="168" fontId="28" fillId="0" borderId="0" xfId="107" applyNumberFormat="1" applyFont="1" applyFill="1" applyBorder="1" applyAlignment="1">
      <alignment vertical="top" wrapText="1"/>
    </xf>
    <xf numFmtId="3" fontId="0" fillId="0" borderId="0" xfId="0" applyNumberFormat="1"/>
    <xf numFmtId="0" fontId="0" fillId="0" borderId="0" xfId="0"/>
    <xf numFmtId="169" fontId="28" fillId="0" borderId="0" xfId="107" applyNumberFormat="1" applyFont="1" applyFill="1" applyBorder="1" applyAlignment="1">
      <alignment vertical="top" wrapText="1"/>
    </xf>
    <xf numFmtId="174" fontId="28" fillId="0" borderId="0" xfId="107" applyNumberFormat="1" applyFont="1" applyFill="1" applyBorder="1" applyAlignment="1">
      <alignment vertical="top" wrapText="1"/>
    </xf>
    <xf numFmtId="0" fontId="4" fillId="0" borderId="0" xfId="346" applyFill="1"/>
    <xf numFmtId="9" fontId="0" fillId="0" borderId="0" xfId="2" applyFont="1"/>
    <xf numFmtId="0" fontId="0" fillId="0" borderId="0" xfId="0"/>
    <xf numFmtId="0" fontId="35" fillId="0" borderId="14" xfId="0" applyFont="1" applyBorder="1"/>
    <xf numFmtId="0" fontId="0" fillId="0" borderId="0" xfId="0" applyAlignment="1">
      <alignment wrapText="1"/>
    </xf>
    <xf numFmtId="0" fontId="0" fillId="0" borderId="11" xfId="0" applyBorder="1"/>
    <xf numFmtId="4" fontId="0" fillId="0" borderId="0" xfId="0" applyNumberFormat="1" applyAlignment="1">
      <alignment horizontal="right" wrapText="1"/>
    </xf>
    <xf numFmtId="0" fontId="0" fillId="0" borderId="0" xfId="0" applyAlignment="1">
      <alignment wrapText="1"/>
    </xf>
    <xf numFmtId="49" fontId="6" fillId="0" borderId="0" xfId="0" applyNumberFormat="1" applyFont="1" applyAlignment="1">
      <alignment horizontal="center" vertical="center" wrapText="1"/>
    </xf>
    <xf numFmtId="0" fontId="6" fillId="0" borderId="0" xfId="0" quotePrefix="1" applyFont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11" xfId="0" applyFill="1" applyBorder="1"/>
    <xf numFmtId="164" fontId="0" fillId="0" borderId="0" xfId="2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76" fillId="0" borderId="0" xfId="0" applyFont="1"/>
    <xf numFmtId="0" fontId="0" fillId="0" borderId="0" xfId="0"/>
    <xf numFmtId="0" fontId="35" fillId="0" borderId="14" xfId="0" applyFont="1" applyBorder="1"/>
    <xf numFmtId="0" fontId="0" fillId="0" borderId="0" xfId="0"/>
    <xf numFmtId="0" fontId="35" fillId="0" borderId="14" xfId="0" applyFont="1" applyBorder="1"/>
    <xf numFmtId="0" fontId="77" fillId="0" borderId="0" xfId="0" applyFont="1"/>
    <xf numFmtId="175" fontId="0" fillId="0" borderId="0" xfId="0" applyNumberFormat="1"/>
    <xf numFmtId="0" fontId="0" fillId="0" borderId="0" xfId="0" applyFill="1" applyBorder="1"/>
    <xf numFmtId="0" fontId="80" fillId="0" borderId="12" xfId="0" applyFont="1" applyBorder="1" applyAlignment="1">
      <alignment horizontal="centerContinuous" vertical="center" wrapText="1"/>
    </xf>
    <xf numFmtId="0" fontId="80" fillId="0" borderId="13" xfId="0" applyFont="1" applyBorder="1" applyAlignment="1">
      <alignment horizontal="centerContinuous" vertical="center" wrapText="1"/>
    </xf>
    <xf numFmtId="0" fontId="80" fillId="0" borderId="14" xfId="0" applyFont="1" applyFill="1" applyBorder="1" applyAlignment="1">
      <alignment horizontal="centerContinuous" vertical="center" wrapText="1"/>
    </xf>
    <xf numFmtId="0" fontId="80" fillId="0" borderId="12" xfId="0" applyFont="1" applyFill="1" applyBorder="1" applyAlignment="1">
      <alignment horizontal="centerContinuous" vertical="center" wrapText="1"/>
    </xf>
    <xf numFmtId="0" fontId="80" fillId="0" borderId="27" xfId="0" applyFont="1" applyFill="1" applyBorder="1" applyAlignment="1">
      <alignment horizontal="centerContinuous" vertical="center" wrapText="1"/>
    </xf>
    <xf numFmtId="10" fontId="35" fillId="0" borderId="14" xfId="2" applyNumberFormat="1" applyFont="1" applyBorder="1"/>
    <xf numFmtId="0" fontId="0" fillId="0" borderId="0" xfId="0" applyAlignment="1">
      <alignment wrapText="1"/>
    </xf>
    <xf numFmtId="14" fontId="0" fillId="0" borderId="0" xfId="0" applyNumberFormat="1"/>
    <xf numFmtId="17" fontId="0" fillId="0" borderId="0" xfId="0" applyNumberFormat="1" applyFill="1" applyBorder="1"/>
    <xf numFmtId="0" fontId="6" fillId="33" borderId="0" xfId="0" applyFont="1" applyFill="1" applyAlignment="1">
      <alignment vertical="center" wrapText="1"/>
    </xf>
    <xf numFmtId="14" fontId="0" fillId="33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left" vertical="center"/>
    </xf>
    <xf numFmtId="0" fontId="82" fillId="0" borderId="0" xfId="0" applyFont="1"/>
    <xf numFmtId="0" fontId="0" fillId="0" borderId="0" xfId="0" applyAlignment="1">
      <alignment wrapText="1"/>
    </xf>
    <xf numFmtId="17" fontId="8" fillId="0" borderId="11" xfId="0" applyNumberFormat="1" applyFont="1" applyFill="1" applyBorder="1"/>
    <xf numFmtId="0" fontId="0" fillId="0" borderId="0" xfId="0" applyAlignment="1">
      <alignment wrapText="1"/>
    </xf>
    <xf numFmtId="0" fontId="83" fillId="0" borderId="0" xfId="0" applyFont="1"/>
    <xf numFmtId="0" fontId="0" fillId="0" borderId="0" xfId="0" applyAlignment="1">
      <alignment wrapText="1"/>
    </xf>
    <xf numFmtId="3" fontId="8" fillId="0" borderId="0" xfId="0" applyNumberFormat="1" applyFont="1"/>
    <xf numFmtId="0" fontId="82" fillId="33" borderId="0" xfId="0" applyFont="1" applyFill="1"/>
    <xf numFmtId="164" fontId="8" fillId="0" borderId="0" xfId="2" applyNumberFormat="1" applyFont="1" applyFill="1"/>
    <xf numFmtId="0" fontId="0" fillId="0" borderId="0" xfId="0" applyAlignment="1">
      <alignment horizontal="left"/>
    </xf>
    <xf numFmtId="17" fontId="6" fillId="33" borderId="0" xfId="0" applyNumberFormat="1" applyFont="1" applyFill="1"/>
    <xf numFmtId="164" fontId="6" fillId="33" borderId="0" xfId="2" applyNumberFormat="1" applyFont="1" applyFill="1"/>
    <xf numFmtId="0" fontId="6" fillId="33" borderId="0" xfId="0" applyFont="1" applyFill="1"/>
    <xf numFmtId="164" fontId="6" fillId="33" borderId="0" xfId="2" applyNumberFormat="1" applyFont="1" applyFill="1" applyAlignment="1">
      <alignment horizontal="right"/>
    </xf>
    <xf numFmtId="0" fontId="6" fillId="0" borderId="0" xfId="0" applyFont="1" applyBorder="1"/>
    <xf numFmtId="16" fontId="0" fillId="0" borderId="0" xfId="0" applyNumberFormat="1"/>
    <xf numFmtId="0" fontId="84" fillId="0" borderId="0" xfId="0" applyFont="1"/>
    <xf numFmtId="0" fontId="85" fillId="0" borderId="0" xfId="0" applyFont="1"/>
    <xf numFmtId="168" fontId="86" fillId="0" borderId="0" xfId="107" applyNumberFormat="1" applyFont="1" applyFill="1" applyBorder="1" applyAlignment="1">
      <alignment vertical="top" wrapText="1"/>
    </xf>
    <xf numFmtId="10" fontId="0" fillId="0" borderId="14" xfId="2" applyNumberFormat="1" applyFont="1" applyBorder="1"/>
    <xf numFmtId="164" fontId="2" fillId="0" borderId="0" xfId="2" applyNumberFormat="1" applyFont="1"/>
    <xf numFmtId="164" fontId="5" fillId="0" borderId="0" xfId="2" applyNumberFormat="1" applyFont="1" applyFill="1"/>
    <xf numFmtId="164" fontId="5" fillId="0" borderId="14" xfId="2" applyNumberFormat="1" applyFont="1" applyBorder="1"/>
    <xf numFmtId="164" fontId="5" fillId="0" borderId="0" xfId="0" applyNumberFormat="1" applyFont="1"/>
    <xf numFmtId="0" fontId="25" fillId="0" borderId="0" xfId="0" applyFont="1"/>
    <xf numFmtId="10" fontId="0" fillId="0" borderId="0" xfId="2" applyNumberFormat="1" applyFont="1"/>
    <xf numFmtId="175" fontId="0" fillId="0" borderId="0" xfId="2" applyNumberFormat="1" applyFont="1"/>
    <xf numFmtId="0" fontId="6" fillId="0" borderId="0" xfId="0" applyFont="1" applyAlignment="1"/>
    <xf numFmtId="164" fontId="0" fillId="33" borderId="0" xfId="2" applyNumberFormat="1" applyFont="1" applyFill="1"/>
    <xf numFmtId="0" fontId="79" fillId="33" borderId="0" xfId="0" applyFont="1" applyFill="1"/>
    <xf numFmtId="167" fontId="0" fillId="0" borderId="0" xfId="1" applyNumberFormat="1" applyFont="1" applyFill="1"/>
    <xf numFmtId="164" fontId="82" fillId="0" borderId="0" xfId="2" applyNumberFormat="1" applyFont="1"/>
    <xf numFmtId="168" fontId="0" fillId="0" borderId="0" xfId="0" applyNumberFormat="1"/>
    <xf numFmtId="10" fontId="35" fillId="0" borderId="14" xfId="0" applyNumberFormat="1" applyFont="1" applyBorder="1"/>
    <xf numFmtId="14" fontId="77" fillId="0" borderId="0" xfId="0" applyNumberFormat="1" applyFont="1"/>
    <xf numFmtId="171" fontId="0" fillId="0" borderId="0" xfId="0" applyNumberFormat="1" applyFill="1"/>
    <xf numFmtId="10" fontId="7" fillId="0" borderId="0" xfId="2" applyNumberFormat="1" applyFont="1"/>
    <xf numFmtId="171" fontId="0" fillId="0" borderId="0" xfId="0" applyNumberFormat="1" applyFont="1"/>
    <xf numFmtId="2" fontId="0" fillId="0" borderId="0" xfId="0" applyNumberFormat="1" applyFont="1" applyFill="1"/>
    <xf numFmtId="2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Alignment="1">
      <alignment horizontal="right"/>
    </xf>
    <xf numFmtId="3" fontId="88" fillId="0" borderId="0" xfId="0" applyNumberFormat="1" applyFont="1" applyFill="1" applyBorder="1"/>
    <xf numFmtId="0" fontId="6" fillId="0" borderId="0" xfId="0" applyFont="1" applyAlignment="1">
      <alignment wrapText="1"/>
    </xf>
    <xf numFmtId="0" fontId="77" fillId="33" borderId="0" xfId="0" applyFont="1" applyFill="1"/>
    <xf numFmtId="164" fontId="0" fillId="0" borderId="0" xfId="465" applyNumberFormat="1" applyFont="1"/>
    <xf numFmtId="164" fontId="0" fillId="0" borderId="0" xfId="465" applyNumberFormat="1" applyFont="1" applyFill="1"/>
    <xf numFmtId="164" fontId="0" fillId="0" borderId="0" xfId="465" applyNumberFormat="1" applyFont="1" applyFill="1" applyBorder="1"/>
    <xf numFmtId="2" fontId="0" fillId="33" borderId="0" xfId="0" applyNumberFormat="1" applyFill="1"/>
    <xf numFmtId="0" fontId="0" fillId="60" borderId="0" xfId="0" applyFill="1"/>
    <xf numFmtId="14" fontId="77" fillId="60" borderId="0" xfId="0" applyNumberFormat="1" applyFont="1" applyFill="1"/>
    <xf numFmtId="0" fontId="77" fillId="60" borderId="0" xfId="0" applyFont="1" applyFill="1"/>
    <xf numFmtId="177" fontId="0" fillId="33" borderId="0" xfId="0" applyNumberFormat="1" applyFill="1"/>
    <xf numFmtId="0" fontId="29" fillId="0" borderId="0" xfId="182" applyFill="1" applyBorder="1" applyAlignment="1" applyProtection="1"/>
    <xf numFmtId="0" fontId="89" fillId="0" borderId="0" xfId="0" applyFont="1"/>
    <xf numFmtId="0" fontId="90" fillId="0" borderId="0" xfId="0" applyFont="1"/>
    <xf numFmtId="0" fontId="91" fillId="0" borderId="0" xfId="0" applyFont="1"/>
    <xf numFmtId="14" fontId="77" fillId="33" borderId="0" xfId="0" applyNumberFormat="1" applyFont="1" applyFill="1"/>
    <xf numFmtId="0" fontId="9" fillId="0" borderId="0" xfId="3" applyAlignment="1" applyProtection="1"/>
    <xf numFmtId="0" fontId="9" fillId="0" borderId="0" xfId="3" applyAlignment="1" applyProtection="1">
      <alignment vertical="center"/>
    </xf>
    <xf numFmtId="0" fontId="87" fillId="0" borderId="0" xfId="0" applyFont="1"/>
    <xf numFmtId="0" fontId="87" fillId="33" borderId="0" xfId="0" applyFont="1" applyFill="1"/>
    <xf numFmtId="0" fontId="0" fillId="0" borderId="0" xfId="0"/>
    <xf numFmtId="3" fontId="0" fillId="0" borderId="0" xfId="0" applyNumberFormat="1"/>
    <xf numFmtId="0" fontId="91" fillId="0" borderId="0" xfId="0" applyFont="1" applyAlignment="1">
      <alignment horizontal="right"/>
    </xf>
    <xf numFmtId="10" fontId="86" fillId="0" borderId="0" xfId="2" applyNumberFormat="1" applyFont="1" applyFill="1" applyBorder="1" applyAlignment="1">
      <alignment vertical="top" wrapText="1"/>
    </xf>
    <xf numFmtId="16" fontId="0" fillId="33" borderId="0" xfId="0" applyNumberFormat="1" applyFill="1"/>
    <xf numFmtId="0" fontId="96" fillId="33" borderId="0" xfId="0" applyFont="1" applyFill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49" fontId="0" fillId="0" borderId="0" xfId="0" applyNumberFormat="1" applyAlignment="1">
      <alignment wrapText="1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</cellXfs>
  <cellStyles count="475">
    <cellStyle name="20% - Accent1" xfId="158" builtinId="30" customBuiltin="1"/>
    <cellStyle name="20% - Accent1 2" xfId="265" xr:uid="{00000000-0005-0000-0000-000001000000}"/>
    <cellStyle name="20% - Accent1 2 2" xfId="411" xr:uid="{00000000-0005-0000-0000-000002000000}"/>
    <cellStyle name="20% - Accent1 3" xfId="364" xr:uid="{00000000-0005-0000-0000-000003000000}"/>
    <cellStyle name="20% - Accent1 4" xfId="394" xr:uid="{00000000-0005-0000-0000-000004000000}"/>
    <cellStyle name="20% - Accent2" xfId="162" builtinId="34" customBuiltin="1"/>
    <cellStyle name="20% - Accent2 2" xfId="266" xr:uid="{00000000-0005-0000-0000-000006000000}"/>
    <cellStyle name="20% - Accent2 2 2" xfId="412" xr:uid="{00000000-0005-0000-0000-000007000000}"/>
    <cellStyle name="20% - Accent2 3" xfId="368" xr:uid="{00000000-0005-0000-0000-000008000000}"/>
    <cellStyle name="20% - Accent2 4" xfId="396" xr:uid="{00000000-0005-0000-0000-000009000000}"/>
    <cellStyle name="20% - Accent3" xfId="166" builtinId="38" customBuiltin="1"/>
    <cellStyle name="20% - Accent3 2" xfId="267" xr:uid="{00000000-0005-0000-0000-00000B000000}"/>
    <cellStyle name="20% - Accent3 2 2" xfId="413" xr:uid="{00000000-0005-0000-0000-00000C000000}"/>
    <cellStyle name="20% - Accent3 3" xfId="372" xr:uid="{00000000-0005-0000-0000-00000D000000}"/>
    <cellStyle name="20% - Accent3 4" xfId="398" xr:uid="{00000000-0005-0000-0000-00000E000000}"/>
    <cellStyle name="20% - Accent4" xfId="170" builtinId="42" customBuiltin="1"/>
    <cellStyle name="20% - Accent4 2" xfId="268" xr:uid="{00000000-0005-0000-0000-000010000000}"/>
    <cellStyle name="20% - Accent4 2 2" xfId="414" xr:uid="{00000000-0005-0000-0000-000011000000}"/>
    <cellStyle name="20% - Accent4 3" xfId="376" xr:uid="{00000000-0005-0000-0000-000012000000}"/>
    <cellStyle name="20% - Accent4 4" xfId="400" xr:uid="{00000000-0005-0000-0000-000013000000}"/>
    <cellStyle name="20% - Accent5" xfId="174" builtinId="46" customBuiltin="1"/>
    <cellStyle name="20% - Accent5 2" xfId="269" xr:uid="{00000000-0005-0000-0000-000015000000}"/>
    <cellStyle name="20% - Accent5 2 2" xfId="415" xr:uid="{00000000-0005-0000-0000-000016000000}"/>
    <cellStyle name="20% - Accent5 3" xfId="380" xr:uid="{00000000-0005-0000-0000-000017000000}"/>
    <cellStyle name="20% - Accent5 4" xfId="402" xr:uid="{00000000-0005-0000-0000-000018000000}"/>
    <cellStyle name="20% - Accent6" xfId="178" builtinId="50" customBuiltin="1"/>
    <cellStyle name="20% - Accent6 2" xfId="270" xr:uid="{00000000-0005-0000-0000-00001A000000}"/>
    <cellStyle name="20% - Accent6 2 2" xfId="416" xr:uid="{00000000-0005-0000-0000-00001B000000}"/>
    <cellStyle name="20% - Accent6 3" xfId="384" xr:uid="{00000000-0005-0000-0000-00001C000000}"/>
    <cellStyle name="20% - Accent6 4" xfId="404" xr:uid="{00000000-0005-0000-0000-00001D000000}"/>
    <cellStyle name="40% - Accent1" xfId="159" builtinId="31" customBuiltin="1"/>
    <cellStyle name="40% - Accent1 2" xfId="271" xr:uid="{00000000-0005-0000-0000-00001F000000}"/>
    <cellStyle name="40% - Accent1 2 2" xfId="417" xr:uid="{00000000-0005-0000-0000-000020000000}"/>
    <cellStyle name="40% - Accent1 3" xfId="365" xr:uid="{00000000-0005-0000-0000-000021000000}"/>
    <cellStyle name="40% - Accent1 4" xfId="395" xr:uid="{00000000-0005-0000-0000-000022000000}"/>
    <cellStyle name="40% - Accent2" xfId="163" builtinId="35" customBuiltin="1"/>
    <cellStyle name="40% - Accent2 2" xfId="272" xr:uid="{00000000-0005-0000-0000-000024000000}"/>
    <cellStyle name="40% - Accent2 2 2" xfId="418" xr:uid="{00000000-0005-0000-0000-000025000000}"/>
    <cellStyle name="40% - Accent2 3" xfId="369" xr:uid="{00000000-0005-0000-0000-000026000000}"/>
    <cellStyle name="40% - Accent2 4" xfId="397" xr:uid="{00000000-0005-0000-0000-000027000000}"/>
    <cellStyle name="40% - Accent3" xfId="167" builtinId="39" customBuiltin="1"/>
    <cellStyle name="40% - Accent3 2" xfId="273" xr:uid="{00000000-0005-0000-0000-000029000000}"/>
    <cellStyle name="40% - Accent3 2 2" xfId="419" xr:uid="{00000000-0005-0000-0000-00002A000000}"/>
    <cellStyle name="40% - Accent3 3" xfId="373" xr:uid="{00000000-0005-0000-0000-00002B000000}"/>
    <cellStyle name="40% - Accent3 4" xfId="399" xr:uid="{00000000-0005-0000-0000-00002C000000}"/>
    <cellStyle name="40% - Accent4" xfId="171" builtinId="43" customBuiltin="1"/>
    <cellStyle name="40% - Accent4 2" xfId="274" xr:uid="{00000000-0005-0000-0000-00002E000000}"/>
    <cellStyle name="40% - Accent4 2 2" xfId="420" xr:uid="{00000000-0005-0000-0000-00002F000000}"/>
    <cellStyle name="40% - Accent4 3" xfId="377" xr:uid="{00000000-0005-0000-0000-000030000000}"/>
    <cellStyle name="40% - Accent4 4" xfId="401" xr:uid="{00000000-0005-0000-0000-000031000000}"/>
    <cellStyle name="40% - Accent5" xfId="175" builtinId="47" customBuiltin="1"/>
    <cellStyle name="40% - Accent5 2" xfId="275" xr:uid="{00000000-0005-0000-0000-000033000000}"/>
    <cellStyle name="40% - Accent5 2 2" xfId="421" xr:uid="{00000000-0005-0000-0000-000034000000}"/>
    <cellStyle name="40% - Accent5 3" xfId="381" xr:uid="{00000000-0005-0000-0000-000035000000}"/>
    <cellStyle name="40% - Accent5 4" xfId="403" xr:uid="{00000000-0005-0000-0000-000036000000}"/>
    <cellStyle name="40% - Accent6" xfId="179" builtinId="51" customBuiltin="1"/>
    <cellStyle name="40% - Accent6 2" xfId="276" xr:uid="{00000000-0005-0000-0000-000038000000}"/>
    <cellStyle name="40% - Accent6 2 2" xfId="422" xr:uid="{00000000-0005-0000-0000-000039000000}"/>
    <cellStyle name="40% - Accent6 3" xfId="385" xr:uid="{00000000-0005-0000-0000-00003A000000}"/>
    <cellStyle name="40% - Accent6 4" xfId="405" xr:uid="{00000000-0005-0000-0000-00003B000000}"/>
    <cellStyle name="60% - Accent1" xfId="160" builtinId="32" customBuiltin="1"/>
    <cellStyle name="60% - Accent1 2" xfId="277" xr:uid="{00000000-0005-0000-0000-00003D000000}"/>
    <cellStyle name="60% - Accent1 2 2" xfId="423" xr:uid="{00000000-0005-0000-0000-00003E000000}"/>
    <cellStyle name="60% - Accent1 3" xfId="366" xr:uid="{00000000-0005-0000-0000-00003F000000}"/>
    <cellStyle name="60% - Accent1 4" xfId="468" xr:uid="{1F2B3698-4A36-4813-A59E-41D4D5E30F41}"/>
    <cellStyle name="60% - Accent2" xfId="164" builtinId="36" customBuiltin="1"/>
    <cellStyle name="60% - Accent2 2" xfId="278" xr:uid="{00000000-0005-0000-0000-000041000000}"/>
    <cellStyle name="60% - Accent2 2 2" xfId="424" xr:uid="{00000000-0005-0000-0000-000042000000}"/>
    <cellStyle name="60% - Accent2 3" xfId="370" xr:uid="{00000000-0005-0000-0000-000043000000}"/>
    <cellStyle name="60% - Accent2 4" xfId="469" xr:uid="{2EBA815C-413E-4568-B37A-8AB56F039DD5}"/>
    <cellStyle name="60% - Accent3" xfId="168" builtinId="40" customBuiltin="1"/>
    <cellStyle name="60% - Accent3 2" xfId="279" xr:uid="{00000000-0005-0000-0000-000045000000}"/>
    <cellStyle name="60% - Accent3 2 2" xfId="425" xr:uid="{00000000-0005-0000-0000-000046000000}"/>
    <cellStyle name="60% - Accent3 3" xfId="374" xr:uid="{00000000-0005-0000-0000-000047000000}"/>
    <cellStyle name="60% - Accent3 4" xfId="470" xr:uid="{E9C2B980-2379-4E9D-BFBC-1B82A90D5887}"/>
    <cellStyle name="60% - Accent4" xfId="172" builtinId="44" customBuiltin="1"/>
    <cellStyle name="60% - Accent4 2" xfId="280" xr:uid="{00000000-0005-0000-0000-000049000000}"/>
    <cellStyle name="60% - Accent4 2 2" xfId="426" xr:uid="{00000000-0005-0000-0000-00004A000000}"/>
    <cellStyle name="60% - Accent4 3" xfId="378" xr:uid="{00000000-0005-0000-0000-00004B000000}"/>
    <cellStyle name="60% - Accent4 4" xfId="471" xr:uid="{A9752CF2-3F5C-4414-B566-00A8803DF73C}"/>
    <cellStyle name="60% - Accent5" xfId="176" builtinId="48" customBuiltin="1"/>
    <cellStyle name="60% - Accent5 2" xfId="281" xr:uid="{00000000-0005-0000-0000-00004D000000}"/>
    <cellStyle name="60% - Accent5 2 2" xfId="427" xr:uid="{00000000-0005-0000-0000-00004E000000}"/>
    <cellStyle name="60% - Accent5 3" xfId="382" xr:uid="{00000000-0005-0000-0000-00004F000000}"/>
    <cellStyle name="60% - Accent5 4" xfId="472" xr:uid="{6EC92469-C987-497C-907E-7C43D5320CC6}"/>
    <cellStyle name="60% - Accent6" xfId="180" builtinId="52" customBuiltin="1"/>
    <cellStyle name="60% - Accent6 2" xfId="282" xr:uid="{00000000-0005-0000-0000-000051000000}"/>
    <cellStyle name="60% - Accent6 2 2" xfId="428" xr:uid="{00000000-0005-0000-0000-000052000000}"/>
    <cellStyle name="60% - Accent6 3" xfId="386" xr:uid="{00000000-0005-0000-0000-000053000000}"/>
    <cellStyle name="60% - Accent6 4" xfId="473" xr:uid="{4A671124-5333-4DD6-86EB-2E31B8E6A7A1}"/>
    <cellStyle name="Accent1" xfId="157" builtinId="29" customBuiltin="1"/>
    <cellStyle name="Accent1 2" xfId="283" xr:uid="{00000000-0005-0000-0000-000055000000}"/>
    <cellStyle name="Accent1 2 2" xfId="429" xr:uid="{00000000-0005-0000-0000-000056000000}"/>
    <cellStyle name="Accent1 3" xfId="363" xr:uid="{00000000-0005-0000-0000-000057000000}"/>
    <cellStyle name="Accent2" xfId="161" builtinId="33" customBuiltin="1"/>
    <cellStyle name="Accent2 2" xfId="284" xr:uid="{00000000-0005-0000-0000-000059000000}"/>
    <cellStyle name="Accent2 2 2" xfId="430" xr:uid="{00000000-0005-0000-0000-00005A000000}"/>
    <cellStyle name="Accent2 3" xfId="367" xr:uid="{00000000-0005-0000-0000-00005B000000}"/>
    <cellStyle name="Accent3" xfId="165" builtinId="37" customBuiltin="1"/>
    <cellStyle name="Accent3 2" xfId="285" xr:uid="{00000000-0005-0000-0000-00005D000000}"/>
    <cellStyle name="Accent3 2 2" xfId="431" xr:uid="{00000000-0005-0000-0000-00005E000000}"/>
    <cellStyle name="Accent3 3" xfId="371" xr:uid="{00000000-0005-0000-0000-00005F000000}"/>
    <cellStyle name="Accent4" xfId="169" builtinId="41" customBuiltin="1"/>
    <cellStyle name="Accent4 2" xfId="286" xr:uid="{00000000-0005-0000-0000-000061000000}"/>
    <cellStyle name="Accent4 2 2" xfId="432" xr:uid="{00000000-0005-0000-0000-000062000000}"/>
    <cellStyle name="Accent4 3" xfId="375" xr:uid="{00000000-0005-0000-0000-000063000000}"/>
    <cellStyle name="Accent5" xfId="173" builtinId="45" customBuiltin="1"/>
    <cellStyle name="Accent5 2" xfId="287" xr:uid="{00000000-0005-0000-0000-000065000000}"/>
    <cellStyle name="Accent5 2 2" xfId="433" xr:uid="{00000000-0005-0000-0000-000066000000}"/>
    <cellStyle name="Accent5 3" xfId="379" xr:uid="{00000000-0005-0000-0000-000067000000}"/>
    <cellStyle name="Accent6" xfId="177" builtinId="49" customBuiltin="1"/>
    <cellStyle name="Accent6 2" xfId="288" xr:uid="{00000000-0005-0000-0000-000069000000}"/>
    <cellStyle name="Accent6 2 2" xfId="434" xr:uid="{00000000-0005-0000-0000-00006A000000}"/>
    <cellStyle name="Accent6 3" xfId="383" xr:uid="{00000000-0005-0000-0000-00006B000000}"/>
    <cellStyle name="Bad" xfId="146" builtinId="27" customBuiltin="1"/>
    <cellStyle name="Bad 2" xfId="289" xr:uid="{00000000-0005-0000-0000-00006D000000}"/>
    <cellStyle name="Bad 2 2" xfId="435" xr:uid="{00000000-0005-0000-0000-00006E000000}"/>
    <cellStyle name="Bad 3" xfId="352" xr:uid="{00000000-0005-0000-0000-00006F000000}"/>
    <cellStyle name="Calculation" xfId="150" builtinId="22" customBuiltin="1"/>
    <cellStyle name="Calculation 2" xfId="290" xr:uid="{00000000-0005-0000-0000-000071000000}"/>
    <cellStyle name="Calculation 2 2" xfId="436" xr:uid="{00000000-0005-0000-0000-000072000000}"/>
    <cellStyle name="Calculation 3" xfId="356" xr:uid="{00000000-0005-0000-0000-000073000000}"/>
    <cellStyle name="Check Cell" xfId="152" builtinId="23" customBuiltin="1"/>
    <cellStyle name="Check Cell 2" xfId="291" xr:uid="{00000000-0005-0000-0000-000075000000}"/>
    <cellStyle name="Check Cell 2 2" xfId="437" xr:uid="{00000000-0005-0000-0000-000076000000}"/>
    <cellStyle name="Check Cell 3" xfId="358" xr:uid="{00000000-0005-0000-0000-000077000000}"/>
    <cellStyle name="Comma" xfId="1" builtinId="3"/>
    <cellStyle name="Comma 2" xfId="187" xr:uid="{00000000-0005-0000-0000-000079000000}"/>
    <cellStyle name="Comma 2 2" xfId="292" xr:uid="{00000000-0005-0000-0000-00007A000000}"/>
    <cellStyle name="Comma 2 3" xfId="389" xr:uid="{00000000-0005-0000-0000-00007B000000}"/>
    <cellStyle name="Comma 3" xfId="293" xr:uid="{00000000-0005-0000-0000-00007C000000}"/>
    <cellStyle name="Comma 4" xfId="438" xr:uid="{00000000-0005-0000-0000-00007D000000}"/>
    <cellStyle name="Comma 5" xfId="439" xr:uid="{00000000-0005-0000-0000-00007E000000}"/>
    <cellStyle name="Comma 6" xfId="440" xr:uid="{00000000-0005-0000-0000-00007F000000}"/>
    <cellStyle name="Explanatory Text" xfId="155" builtinId="53" customBuiltin="1"/>
    <cellStyle name="Explanatory Text 2" xfId="294" xr:uid="{00000000-0005-0000-0000-000081000000}"/>
    <cellStyle name="Explanatory Text 2 2" xfId="441" xr:uid="{00000000-0005-0000-0000-000082000000}"/>
    <cellStyle name="Explanatory Text 3" xfId="361" xr:uid="{00000000-0005-0000-0000-000083000000}"/>
    <cellStyle name="Good" xfId="145" builtinId="26" customBuiltin="1"/>
    <cellStyle name="Good 2" xfId="295" xr:uid="{00000000-0005-0000-0000-000085000000}"/>
    <cellStyle name="Good 2 2" xfId="442" xr:uid="{00000000-0005-0000-0000-000086000000}"/>
    <cellStyle name="Good 3" xfId="351" xr:uid="{00000000-0005-0000-0000-000087000000}"/>
    <cellStyle name="Heading 1" xfId="141" builtinId="16" customBuiltin="1"/>
    <cellStyle name="Heading 1 2" xfId="296" xr:uid="{00000000-0005-0000-0000-000089000000}"/>
    <cellStyle name="Heading 1 2 2" xfId="443" xr:uid="{00000000-0005-0000-0000-00008A000000}"/>
    <cellStyle name="Heading 1 3" xfId="347" xr:uid="{00000000-0005-0000-0000-00008B000000}"/>
    <cellStyle name="Heading 2" xfId="142" builtinId="17" customBuiltin="1"/>
    <cellStyle name="Heading 2 2" xfId="297" xr:uid="{00000000-0005-0000-0000-00008D000000}"/>
    <cellStyle name="Heading 2 2 2" xfId="444" xr:uid="{00000000-0005-0000-0000-00008E000000}"/>
    <cellStyle name="Heading 2 3" xfId="348" xr:uid="{00000000-0005-0000-0000-00008F000000}"/>
    <cellStyle name="Heading 3" xfId="143" builtinId="18" customBuiltin="1"/>
    <cellStyle name="Heading 3 2" xfId="298" xr:uid="{00000000-0005-0000-0000-000091000000}"/>
    <cellStyle name="Heading 3 2 2" xfId="445" xr:uid="{00000000-0005-0000-0000-000092000000}"/>
    <cellStyle name="Heading 3 3" xfId="349" xr:uid="{00000000-0005-0000-0000-000093000000}"/>
    <cellStyle name="Heading 4" xfId="144" builtinId="19" customBuiltin="1"/>
    <cellStyle name="Heading 4 2" xfId="299" xr:uid="{00000000-0005-0000-0000-000095000000}"/>
    <cellStyle name="Heading 4 2 2" xfId="446" xr:uid="{00000000-0005-0000-0000-000096000000}"/>
    <cellStyle name="Heading 4 3" xfId="350" xr:uid="{00000000-0005-0000-0000-000097000000}"/>
    <cellStyle name="Hyperlink" xfId="182" builtinId="8"/>
    <cellStyle name="Hyperlink 2" xfId="3" xr:uid="{00000000-0005-0000-0000-000099000000}"/>
    <cellStyle name="Hyperlink 2 2" xfId="301" xr:uid="{00000000-0005-0000-0000-00009A000000}"/>
    <cellStyle name="Hyperlink 2 3" xfId="390" xr:uid="{00000000-0005-0000-0000-00009B000000}"/>
    <cellStyle name="Hyperlink 3" xfId="186" xr:uid="{00000000-0005-0000-0000-00009C000000}"/>
    <cellStyle name="Hyperlink 3 2" xfId="300" xr:uid="{00000000-0005-0000-0000-00009D000000}"/>
    <cellStyle name="Hyperlink 4" xfId="188" xr:uid="{00000000-0005-0000-0000-00009E000000}"/>
    <cellStyle name="Hyperlink 5" xfId="387" xr:uid="{00000000-0005-0000-0000-00009F000000}"/>
    <cellStyle name="Hyperlink 6" xfId="474" xr:uid="{818015B8-F7B0-4504-8372-4D25A614AB98}"/>
    <cellStyle name="IdentifierStyle" xfId="447" xr:uid="{00000000-0005-0000-0000-0000A0000000}"/>
    <cellStyle name="Input" xfId="148" builtinId="20" customBuiltin="1"/>
    <cellStyle name="Input 2" xfId="302" xr:uid="{00000000-0005-0000-0000-0000A2000000}"/>
    <cellStyle name="Input 2 2" xfId="448" xr:uid="{00000000-0005-0000-0000-0000A3000000}"/>
    <cellStyle name="Input 3" xfId="354" xr:uid="{00000000-0005-0000-0000-0000A4000000}"/>
    <cellStyle name="Linked Cell" xfId="151" builtinId="24" customBuiltin="1"/>
    <cellStyle name="Linked Cell 2" xfId="303" xr:uid="{00000000-0005-0000-0000-0000A6000000}"/>
    <cellStyle name="Linked Cell 2 2" xfId="449" xr:uid="{00000000-0005-0000-0000-0000A7000000}"/>
    <cellStyle name="Linked Cell 3" xfId="357" xr:uid="{00000000-0005-0000-0000-0000A8000000}"/>
    <cellStyle name="mmm" xfId="4" xr:uid="{00000000-0005-0000-0000-0000A9000000}"/>
    <cellStyle name="Neutral" xfId="147" builtinId="28" customBuiltin="1"/>
    <cellStyle name="Neutral 2" xfId="304" xr:uid="{00000000-0005-0000-0000-0000AB000000}"/>
    <cellStyle name="Neutral 2 2" xfId="450" xr:uid="{00000000-0005-0000-0000-0000AC000000}"/>
    <cellStyle name="Neutral 3" xfId="353" xr:uid="{00000000-0005-0000-0000-0000AD000000}"/>
    <cellStyle name="Neutral 4" xfId="467" xr:uid="{E990A4C5-B949-4C5F-9E3C-C77AC744511C}"/>
    <cellStyle name="Normal" xfId="0" builtinId="0"/>
    <cellStyle name="Normal 10" xfId="5" xr:uid="{00000000-0005-0000-0000-0000AF000000}"/>
    <cellStyle name="Normal 10 2" xfId="6" xr:uid="{00000000-0005-0000-0000-0000B0000000}"/>
    <cellStyle name="Normal 10 2 2" xfId="189" xr:uid="{00000000-0005-0000-0000-0000B1000000}"/>
    <cellStyle name="Normal 10 2 2 2" xfId="306" xr:uid="{00000000-0005-0000-0000-0000B2000000}"/>
    <cellStyle name="Normal 10 3" xfId="7" xr:uid="{00000000-0005-0000-0000-0000B3000000}"/>
    <cellStyle name="Normal 10 4" xfId="8" xr:uid="{00000000-0005-0000-0000-0000B4000000}"/>
    <cellStyle name="Normal 10 5" xfId="190" xr:uid="{00000000-0005-0000-0000-0000B5000000}"/>
    <cellStyle name="Normal 10 5 2" xfId="305" xr:uid="{00000000-0005-0000-0000-0000B6000000}"/>
    <cellStyle name="Normal 10 6" xfId="191" xr:uid="{00000000-0005-0000-0000-0000B7000000}"/>
    <cellStyle name="Normal 10 7" xfId="192" xr:uid="{00000000-0005-0000-0000-0000B8000000}"/>
    <cellStyle name="Normal 100" xfId="260" xr:uid="{00000000-0005-0000-0000-0000B9000000}"/>
    <cellStyle name="Normal 11" xfId="9" xr:uid="{00000000-0005-0000-0000-0000BA000000}"/>
    <cellStyle name="Normal 11 2" xfId="10" xr:uid="{00000000-0005-0000-0000-0000BB000000}"/>
    <cellStyle name="Normal 11 3" xfId="11" xr:uid="{00000000-0005-0000-0000-0000BC000000}"/>
    <cellStyle name="Normal 11 4" xfId="12" xr:uid="{00000000-0005-0000-0000-0000BD000000}"/>
    <cellStyle name="Normal 11 5" xfId="307" xr:uid="{00000000-0005-0000-0000-0000BE000000}"/>
    <cellStyle name="Normal 11 6" xfId="451" xr:uid="{00000000-0005-0000-0000-0000BF000000}"/>
    <cellStyle name="Normal 12" xfId="13" xr:uid="{00000000-0005-0000-0000-0000C0000000}"/>
    <cellStyle name="Normal 12 2" xfId="14" xr:uid="{00000000-0005-0000-0000-0000C1000000}"/>
    <cellStyle name="Normal 12 2 2" xfId="452" xr:uid="{00000000-0005-0000-0000-0000C2000000}"/>
    <cellStyle name="Normal 12 3" xfId="15" xr:uid="{00000000-0005-0000-0000-0000C3000000}"/>
    <cellStyle name="Normal 12 3 2" xfId="453" xr:uid="{00000000-0005-0000-0000-0000C4000000}"/>
    <cellStyle name="Normal 12 4" xfId="16" xr:uid="{00000000-0005-0000-0000-0000C5000000}"/>
    <cellStyle name="Normal 12 5" xfId="308" xr:uid="{00000000-0005-0000-0000-0000C6000000}"/>
    <cellStyle name="Normal 13" xfId="17" xr:uid="{00000000-0005-0000-0000-0000C7000000}"/>
    <cellStyle name="Normal 13 2" xfId="18" xr:uid="{00000000-0005-0000-0000-0000C8000000}"/>
    <cellStyle name="Normal 13 3" xfId="19" xr:uid="{00000000-0005-0000-0000-0000C9000000}"/>
    <cellStyle name="Normal 13 4" xfId="20" xr:uid="{00000000-0005-0000-0000-0000CA000000}"/>
    <cellStyle name="Normal 13 5" xfId="309" xr:uid="{00000000-0005-0000-0000-0000CB000000}"/>
    <cellStyle name="Normal 13 6" xfId="407" xr:uid="{00000000-0005-0000-0000-0000CC000000}"/>
    <cellStyle name="Normal 14" xfId="21" xr:uid="{00000000-0005-0000-0000-0000CD000000}"/>
    <cellStyle name="Normal 14 2" xfId="22" xr:uid="{00000000-0005-0000-0000-0000CE000000}"/>
    <cellStyle name="Normal 14 2 2" xfId="454" xr:uid="{00000000-0005-0000-0000-0000CF000000}"/>
    <cellStyle name="Normal 14 3" xfId="23" xr:uid="{00000000-0005-0000-0000-0000D0000000}"/>
    <cellStyle name="Normal 14 4" xfId="24" xr:uid="{00000000-0005-0000-0000-0000D1000000}"/>
    <cellStyle name="Normal 14 5" xfId="193" xr:uid="{00000000-0005-0000-0000-0000D2000000}"/>
    <cellStyle name="Normal 14 5 2" xfId="310" xr:uid="{00000000-0005-0000-0000-0000D3000000}"/>
    <cellStyle name="Normal 15" xfId="25" xr:uid="{00000000-0005-0000-0000-0000D4000000}"/>
    <cellStyle name="Normal 15 2" xfId="26" xr:uid="{00000000-0005-0000-0000-0000D5000000}"/>
    <cellStyle name="Normal 15 3" xfId="27" xr:uid="{00000000-0005-0000-0000-0000D6000000}"/>
    <cellStyle name="Normal 15 4" xfId="28" xr:uid="{00000000-0005-0000-0000-0000D7000000}"/>
    <cellStyle name="Normal 16" xfId="29" xr:uid="{00000000-0005-0000-0000-0000D8000000}"/>
    <cellStyle name="Normal 16 2" xfId="30" xr:uid="{00000000-0005-0000-0000-0000D9000000}"/>
    <cellStyle name="Normal 16 3" xfId="31" xr:uid="{00000000-0005-0000-0000-0000DA000000}"/>
    <cellStyle name="Normal 16 4" xfId="32" xr:uid="{00000000-0005-0000-0000-0000DB000000}"/>
    <cellStyle name="Normal 17" xfId="33" xr:uid="{00000000-0005-0000-0000-0000DC000000}"/>
    <cellStyle name="Normal 17 2" xfId="34" xr:uid="{00000000-0005-0000-0000-0000DD000000}"/>
    <cellStyle name="Normal 17 3" xfId="35" xr:uid="{00000000-0005-0000-0000-0000DE000000}"/>
    <cellStyle name="Normal 17 4" xfId="36" xr:uid="{00000000-0005-0000-0000-0000DF000000}"/>
    <cellStyle name="Normal 18" xfId="37" xr:uid="{00000000-0005-0000-0000-0000E0000000}"/>
    <cellStyle name="Normal 18 2" xfId="38" xr:uid="{00000000-0005-0000-0000-0000E1000000}"/>
    <cellStyle name="Normal 18 3" xfId="39" xr:uid="{00000000-0005-0000-0000-0000E2000000}"/>
    <cellStyle name="Normal 18 4" xfId="40" xr:uid="{00000000-0005-0000-0000-0000E3000000}"/>
    <cellStyle name="Normal 19" xfId="41" xr:uid="{00000000-0005-0000-0000-0000E4000000}"/>
    <cellStyle name="Normal 19 2" xfId="455" xr:uid="{00000000-0005-0000-0000-0000E5000000}"/>
    <cellStyle name="Normal 2" xfId="42" xr:uid="{00000000-0005-0000-0000-0000E6000000}"/>
    <cellStyle name="Normal 2 10" xfId="43" xr:uid="{00000000-0005-0000-0000-0000E7000000}"/>
    <cellStyle name="Normal 2 10 2" xfId="194" xr:uid="{00000000-0005-0000-0000-0000E8000000}"/>
    <cellStyle name="Normal 2 10 3" xfId="195" xr:uid="{00000000-0005-0000-0000-0000E9000000}"/>
    <cellStyle name="Normal 2 11" xfId="44" xr:uid="{00000000-0005-0000-0000-0000EA000000}"/>
    <cellStyle name="Normal 2 12" xfId="45" xr:uid="{00000000-0005-0000-0000-0000EB000000}"/>
    <cellStyle name="Normal 2 13" xfId="46" xr:uid="{00000000-0005-0000-0000-0000EC000000}"/>
    <cellStyle name="Normal 2 14" xfId="47" xr:uid="{00000000-0005-0000-0000-0000ED000000}"/>
    <cellStyle name="Normal 2 15" xfId="48" xr:uid="{00000000-0005-0000-0000-0000EE000000}"/>
    <cellStyle name="Normal 2 16" xfId="49" xr:uid="{00000000-0005-0000-0000-0000EF000000}"/>
    <cellStyle name="Normal 2 17" xfId="50" xr:uid="{00000000-0005-0000-0000-0000F0000000}"/>
    <cellStyle name="Normal 2 18" xfId="51" xr:uid="{00000000-0005-0000-0000-0000F1000000}"/>
    <cellStyle name="Normal 2 19" xfId="52" xr:uid="{00000000-0005-0000-0000-0000F2000000}"/>
    <cellStyle name="Normal 2 2" xfId="53" xr:uid="{00000000-0005-0000-0000-0000F3000000}"/>
    <cellStyle name="Normal 2 2 2" xfId="196" xr:uid="{00000000-0005-0000-0000-0000F4000000}"/>
    <cellStyle name="Normal 2 2 2 2" xfId="197" xr:uid="{00000000-0005-0000-0000-0000F5000000}"/>
    <cellStyle name="Normal 2 2 2 2 2" xfId="198" xr:uid="{00000000-0005-0000-0000-0000F6000000}"/>
    <cellStyle name="Normal 2 2 2 2 3" xfId="199" xr:uid="{00000000-0005-0000-0000-0000F7000000}"/>
    <cellStyle name="Normal 2 2 2 2 4" xfId="200" xr:uid="{00000000-0005-0000-0000-0000F8000000}"/>
    <cellStyle name="Normal 2 2 2 3" xfId="201" xr:uid="{00000000-0005-0000-0000-0000F9000000}"/>
    <cellStyle name="Normal 2 2 2 4" xfId="202" xr:uid="{00000000-0005-0000-0000-0000FA000000}"/>
    <cellStyle name="Normal 2 2 2 5" xfId="312" xr:uid="{00000000-0005-0000-0000-0000FB000000}"/>
    <cellStyle name="Normal 2 2 3" xfId="203" xr:uid="{00000000-0005-0000-0000-0000FC000000}"/>
    <cellStyle name="Normal 2 2 4" xfId="204" xr:uid="{00000000-0005-0000-0000-0000FD000000}"/>
    <cellStyle name="Normal 2 2 5" xfId="205" xr:uid="{00000000-0005-0000-0000-0000FE000000}"/>
    <cellStyle name="Normal 2 2 6" xfId="206" xr:uid="{00000000-0005-0000-0000-0000FF000000}"/>
    <cellStyle name="Normal 2 2 7" xfId="207" xr:uid="{00000000-0005-0000-0000-000000010000}"/>
    <cellStyle name="Normal 2 20" xfId="54" xr:uid="{00000000-0005-0000-0000-000001010000}"/>
    <cellStyle name="Normal 2 21" xfId="55" xr:uid="{00000000-0005-0000-0000-000002010000}"/>
    <cellStyle name="Normal 2 22" xfId="56" xr:uid="{00000000-0005-0000-0000-000003010000}"/>
    <cellStyle name="Normal 2 23" xfId="57" xr:uid="{00000000-0005-0000-0000-000004010000}"/>
    <cellStyle name="Normal 2 24" xfId="58" xr:uid="{00000000-0005-0000-0000-000005010000}"/>
    <cellStyle name="Normal 2 25" xfId="59" xr:uid="{00000000-0005-0000-0000-000006010000}"/>
    <cellStyle name="Normal 2 26" xfId="181" xr:uid="{00000000-0005-0000-0000-000007010000}"/>
    <cellStyle name="Normal 2 26 2" xfId="311" xr:uid="{00000000-0005-0000-0000-000008010000}"/>
    <cellStyle name="Normal 2 27" xfId="261" xr:uid="{00000000-0005-0000-0000-000009010000}"/>
    <cellStyle name="Normal 2 3" xfId="60" xr:uid="{00000000-0005-0000-0000-00000A010000}"/>
    <cellStyle name="Normal 2 3 2" xfId="408" xr:uid="{00000000-0005-0000-0000-00000B010000}"/>
    <cellStyle name="Normal 2 3 3" xfId="456" xr:uid="{00000000-0005-0000-0000-00000C010000}"/>
    <cellStyle name="Normal 2 4" xfId="61" xr:uid="{00000000-0005-0000-0000-00000D010000}"/>
    <cellStyle name="Normal 2 4 2" xfId="409" xr:uid="{00000000-0005-0000-0000-00000E010000}"/>
    <cellStyle name="Normal 2 5" xfId="62" xr:uid="{00000000-0005-0000-0000-00000F010000}"/>
    <cellStyle name="Normal 2 6" xfId="63" xr:uid="{00000000-0005-0000-0000-000010010000}"/>
    <cellStyle name="Normal 2 7" xfId="64" xr:uid="{00000000-0005-0000-0000-000011010000}"/>
    <cellStyle name="Normal 2 7 2" xfId="208" xr:uid="{00000000-0005-0000-0000-000012010000}"/>
    <cellStyle name="Normal 2 7 2 2" xfId="209" xr:uid="{00000000-0005-0000-0000-000013010000}"/>
    <cellStyle name="Normal 2 7 2 3" xfId="210" xr:uid="{00000000-0005-0000-0000-000014010000}"/>
    <cellStyle name="Normal 2 7 2 4" xfId="211" xr:uid="{00000000-0005-0000-0000-000015010000}"/>
    <cellStyle name="Normal 2 7 3" xfId="212" xr:uid="{00000000-0005-0000-0000-000016010000}"/>
    <cellStyle name="Normal 2 7 4" xfId="213" xr:uid="{00000000-0005-0000-0000-000017010000}"/>
    <cellStyle name="Normal 2 8" xfId="65" xr:uid="{00000000-0005-0000-0000-000018010000}"/>
    <cellStyle name="Normal 2 9" xfId="66" xr:uid="{00000000-0005-0000-0000-000019010000}"/>
    <cellStyle name="Normal 20" xfId="67" xr:uid="{00000000-0005-0000-0000-00001A010000}"/>
    <cellStyle name="Normal 20 2" xfId="68" xr:uid="{00000000-0005-0000-0000-00001B010000}"/>
    <cellStyle name="Normal 20 3" xfId="69" xr:uid="{00000000-0005-0000-0000-00001C010000}"/>
    <cellStyle name="Normal 20 4" xfId="70" xr:uid="{00000000-0005-0000-0000-00001D010000}"/>
    <cellStyle name="Normal 21" xfId="71" xr:uid="{00000000-0005-0000-0000-00001E010000}"/>
    <cellStyle name="Normal 21 2" xfId="72" xr:uid="{00000000-0005-0000-0000-00001F010000}"/>
    <cellStyle name="Normal 21 3" xfId="73" xr:uid="{00000000-0005-0000-0000-000020010000}"/>
    <cellStyle name="Normal 21 4" xfId="74" xr:uid="{00000000-0005-0000-0000-000021010000}"/>
    <cellStyle name="Normal 22" xfId="75" xr:uid="{00000000-0005-0000-0000-000022010000}"/>
    <cellStyle name="Normal 22 2" xfId="76" xr:uid="{00000000-0005-0000-0000-000023010000}"/>
    <cellStyle name="Normal 22 3" xfId="77" xr:uid="{00000000-0005-0000-0000-000024010000}"/>
    <cellStyle name="Normal 22 4" xfId="78" xr:uid="{00000000-0005-0000-0000-000025010000}"/>
    <cellStyle name="Normal 23" xfId="79" xr:uid="{00000000-0005-0000-0000-000026010000}"/>
    <cellStyle name="Normal 23 2" xfId="80" xr:uid="{00000000-0005-0000-0000-000027010000}"/>
    <cellStyle name="Normal 23 3" xfId="81" xr:uid="{00000000-0005-0000-0000-000028010000}"/>
    <cellStyle name="Normal 23 4" xfId="82" xr:uid="{00000000-0005-0000-0000-000029010000}"/>
    <cellStyle name="Normal 24" xfId="83" xr:uid="{00000000-0005-0000-0000-00002A010000}"/>
    <cellStyle name="Normal 24 2" xfId="84" xr:uid="{00000000-0005-0000-0000-00002B010000}"/>
    <cellStyle name="Normal 24 3" xfId="85" xr:uid="{00000000-0005-0000-0000-00002C010000}"/>
    <cellStyle name="Normal 24 4" xfId="86" xr:uid="{00000000-0005-0000-0000-00002D010000}"/>
    <cellStyle name="Normal 25" xfId="87" xr:uid="{00000000-0005-0000-0000-00002E010000}"/>
    <cellStyle name="Normal 25 2" xfId="88" xr:uid="{00000000-0005-0000-0000-00002F010000}"/>
    <cellStyle name="Normal 25 3" xfId="89" xr:uid="{00000000-0005-0000-0000-000030010000}"/>
    <cellStyle name="Normal 25 4" xfId="90" xr:uid="{00000000-0005-0000-0000-000031010000}"/>
    <cellStyle name="Normal 26" xfId="91" xr:uid="{00000000-0005-0000-0000-000032010000}"/>
    <cellStyle name="Normal 26 2" xfId="92" xr:uid="{00000000-0005-0000-0000-000033010000}"/>
    <cellStyle name="Normal 26 3" xfId="93" xr:uid="{00000000-0005-0000-0000-000034010000}"/>
    <cellStyle name="Normal 26 4" xfId="94" xr:uid="{00000000-0005-0000-0000-000035010000}"/>
    <cellStyle name="Normal 27" xfId="95" xr:uid="{00000000-0005-0000-0000-000036010000}"/>
    <cellStyle name="Normal 27 2" xfId="96" xr:uid="{00000000-0005-0000-0000-000037010000}"/>
    <cellStyle name="Normal 27 3" xfId="97" xr:uid="{00000000-0005-0000-0000-000038010000}"/>
    <cellStyle name="Normal 27 4" xfId="98" xr:uid="{00000000-0005-0000-0000-000039010000}"/>
    <cellStyle name="Normal 28" xfId="99" xr:uid="{00000000-0005-0000-0000-00003A010000}"/>
    <cellStyle name="Normal 28 2" xfId="100" xr:uid="{00000000-0005-0000-0000-00003B010000}"/>
    <cellStyle name="Normal 28 3" xfId="101" xr:uid="{00000000-0005-0000-0000-00003C010000}"/>
    <cellStyle name="Normal 28 4" xfId="102" xr:uid="{00000000-0005-0000-0000-00003D010000}"/>
    <cellStyle name="Normal 29" xfId="103" xr:uid="{00000000-0005-0000-0000-00003E010000}"/>
    <cellStyle name="Normal 29 2" xfId="104" xr:uid="{00000000-0005-0000-0000-00003F010000}"/>
    <cellStyle name="Normal 29 3" xfId="105" xr:uid="{00000000-0005-0000-0000-000040010000}"/>
    <cellStyle name="Normal 29 4" xfId="106" xr:uid="{00000000-0005-0000-0000-000041010000}"/>
    <cellStyle name="Normal 3" xfId="107" xr:uid="{00000000-0005-0000-0000-000042010000}"/>
    <cellStyle name="Normal 3 2" xfId="108" xr:uid="{00000000-0005-0000-0000-000043010000}"/>
    <cellStyle name="Normal 3 2 2" xfId="315" xr:uid="{00000000-0005-0000-0000-000044010000}"/>
    <cellStyle name="Normal 3 2 3" xfId="316" xr:uid="{00000000-0005-0000-0000-000045010000}"/>
    <cellStyle name="Normal 3 2 4" xfId="314" xr:uid="{00000000-0005-0000-0000-000046010000}"/>
    <cellStyle name="Normal 3 2 5" xfId="457" xr:uid="{00000000-0005-0000-0000-000047010000}"/>
    <cellStyle name="Normal 3 3" xfId="109" xr:uid="{00000000-0005-0000-0000-000048010000}"/>
    <cellStyle name="Normal 3 3 2" xfId="317" xr:uid="{00000000-0005-0000-0000-000049010000}"/>
    <cellStyle name="Normal 3 4" xfId="110" xr:uid="{00000000-0005-0000-0000-00004A010000}"/>
    <cellStyle name="Normal 3 5" xfId="214" xr:uid="{00000000-0005-0000-0000-00004B010000}"/>
    <cellStyle name="Normal 3 5 2" xfId="313" xr:uid="{00000000-0005-0000-0000-00004C010000}"/>
    <cellStyle name="Normal 3 6" xfId="215" xr:uid="{00000000-0005-0000-0000-00004D010000}"/>
    <cellStyle name="Normal 3 7" xfId="216" xr:uid="{00000000-0005-0000-0000-00004E010000}"/>
    <cellStyle name="Normal 30" xfId="111" xr:uid="{00000000-0005-0000-0000-00004F010000}"/>
    <cellStyle name="Normal 31" xfId="183" xr:uid="{00000000-0005-0000-0000-000050010000}"/>
    <cellStyle name="Normal 31 2" xfId="262" xr:uid="{00000000-0005-0000-0000-000051010000}"/>
    <cellStyle name="Normal 31 3" xfId="388" xr:uid="{00000000-0005-0000-0000-000052010000}"/>
    <cellStyle name="Normal 32" xfId="184" xr:uid="{00000000-0005-0000-0000-000053010000}"/>
    <cellStyle name="Normal 32 2" xfId="263" xr:uid="{00000000-0005-0000-0000-000054010000}"/>
    <cellStyle name="Normal 33" xfId="264" xr:uid="{00000000-0005-0000-0000-000055010000}"/>
    <cellStyle name="Normal 34" xfId="344" xr:uid="{00000000-0005-0000-0000-000056010000}"/>
    <cellStyle name="Normal 35" xfId="345" xr:uid="{00000000-0005-0000-0000-000057010000}"/>
    <cellStyle name="Normal 36" xfId="346" xr:uid="{00000000-0005-0000-0000-000058010000}"/>
    <cellStyle name="Normal 37" xfId="391" xr:uid="{00000000-0005-0000-0000-000059010000}"/>
    <cellStyle name="Normal 38" xfId="406" xr:uid="{00000000-0005-0000-0000-00005A010000}"/>
    <cellStyle name="Normal 4" xfId="112" xr:uid="{00000000-0005-0000-0000-00005B010000}"/>
    <cellStyle name="Normal 4 10" xfId="217" xr:uid="{00000000-0005-0000-0000-00005C010000}"/>
    <cellStyle name="Normal 4 11" xfId="218" xr:uid="{00000000-0005-0000-0000-00005D010000}"/>
    <cellStyle name="Normal 4 2" xfId="113" xr:uid="{00000000-0005-0000-0000-00005E010000}"/>
    <cellStyle name="Normal 4 2 2" xfId="219" xr:uid="{00000000-0005-0000-0000-00005F010000}"/>
    <cellStyle name="Normal 4 2 2 2" xfId="220" xr:uid="{00000000-0005-0000-0000-000060010000}"/>
    <cellStyle name="Normal 4 2 2 2 2" xfId="221" xr:uid="{00000000-0005-0000-0000-000061010000}"/>
    <cellStyle name="Normal 4 2 2 2 3" xfId="222" xr:uid="{00000000-0005-0000-0000-000062010000}"/>
    <cellStyle name="Normal 4 2 2 2 4" xfId="223" xr:uid="{00000000-0005-0000-0000-000063010000}"/>
    <cellStyle name="Normal 4 2 2 3" xfId="224" xr:uid="{00000000-0005-0000-0000-000064010000}"/>
    <cellStyle name="Normal 4 2 2 4" xfId="225" xr:uid="{00000000-0005-0000-0000-000065010000}"/>
    <cellStyle name="Normal 4 2 2 5" xfId="319" xr:uid="{00000000-0005-0000-0000-000066010000}"/>
    <cellStyle name="Normal 4 2 3" xfId="226" xr:uid="{00000000-0005-0000-0000-000067010000}"/>
    <cellStyle name="Normal 4 2 4" xfId="227" xr:uid="{00000000-0005-0000-0000-000068010000}"/>
    <cellStyle name="Normal 4 2 5" xfId="228" xr:uid="{00000000-0005-0000-0000-000069010000}"/>
    <cellStyle name="Normal 4 2 6" xfId="229" xr:uid="{00000000-0005-0000-0000-00006A010000}"/>
    <cellStyle name="Normal 4 2 7" xfId="230" xr:uid="{00000000-0005-0000-0000-00006B010000}"/>
    <cellStyle name="Normal 4 3" xfId="114" xr:uid="{00000000-0005-0000-0000-00006C010000}"/>
    <cellStyle name="Normal 4 3 2" xfId="320" xr:uid="{00000000-0005-0000-0000-00006D010000}"/>
    <cellStyle name="Normal 4 4" xfId="115" xr:uid="{00000000-0005-0000-0000-00006E010000}"/>
    <cellStyle name="Normal 4 5" xfId="231" xr:uid="{00000000-0005-0000-0000-00006F010000}"/>
    <cellStyle name="Normal 4 5 2" xfId="318" xr:uid="{00000000-0005-0000-0000-000070010000}"/>
    <cellStyle name="Normal 4 6" xfId="232" xr:uid="{00000000-0005-0000-0000-000071010000}"/>
    <cellStyle name="Normal 4 7" xfId="233" xr:uid="{00000000-0005-0000-0000-000072010000}"/>
    <cellStyle name="Normal 4 7 2" xfId="234" xr:uid="{00000000-0005-0000-0000-000073010000}"/>
    <cellStyle name="Normal 4 7 2 2" xfId="235" xr:uid="{00000000-0005-0000-0000-000074010000}"/>
    <cellStyle name="Normal 4 7 2 3" xfId="236" xr:uid="{00000000-0005-0000-0000-000075010000}"/>
    <cellStyle name="Normal 4 7 2 4" xfId="237" xr:uid="{00000000-0005-0000-0000-000076010000}"/>
    <cellStyle name="Normal 4 7 3" xfId="238" xr:uid="{00000000-0005-0000-0000-000077010000}"/>
    <cellStyle name="Normal 4 7 4" xfId="239" xr:uid="{00000000-0005-0000-0000-000078010000}"/>
    <cellStyle name="Normal 4 8" xfId="240" xr:uid="{00000000-0005-0000-0000-000079010000}"/>
    <cellStyle name="Normal 4 9" xfId="241" xr:uid="{00000000-0005-0000-0000-00007A010000}"/>
    <cellStyle name="Normal 45" xfId="464" xr:uid="{00000000-0005-0000-0000-00007B010000}"/>
    <cellStyle name="Normal 5" xfId="116" xr:uid="{00000000-0005-0000-0000-00007C010000}"/>
    <cellStyle name="Normal 5 2" xfId="117" xr:uid="{00000000-0005-0000-0000-00007D010000}"/>
    <cellStyle name="Normal 5 2 2" xfId="322" xr:uid="{00000000-0005-0000-0000-00007E010000}"/>
    <cellStyle name="Normal 5 3" xfId="118" xr:uid="{00000000-0005-0000-0000-00007F010000}"/>
    <cellStyle name="Normal 5 3 2" xfId="323" xr:uid="{00000000-0005-0000-0000-000080010000}"/>
    <cellStyle name="Normal 5 4" xfId="119" xr:uid="{00000000-0005-0000-0000-000081010000}"/>
    <cellStyle name="Normal 5 5" xfId="242" xr:uid="{00000000-0005-0000-0000-000082010000}"/>
    <cellStyle name="Normal 5 5 2" xfId="321" xr:uid="{00000000-0005-0000-0000-000083010000}"/>
    <cellStyle name="Normal 5 6" xfId="243" xr:uid="{00000000-0005-0000-0000-000084010000}"/>
    <cellStyle name="Normal 5 7" xfId="244" xr:uid="{00000000-0005-0000-0000-000085010000}"/>
    <cellStyle name="Normal 55" xfId="245" xr:uid="{00000000-0005-0000-0000-000086010000}"/>
    <cellStyle name="Normal 56" xfId="246" xr:uid="{00000000-0005-0000-0000-000087010000}"/>
    <cellStyle name="Normal 6" xfId="120" xr:uid="{00000000-0005-0000-0000-000088010000}"/>
    <cellStyle name="Normal 6 2" xfId="121" xr:uid="{00000000-0005-0000-0000-000089010000}"/>
    <cellStyle name="Normal 6 2 2" xfId="325" xr:uid="{00000000-0005-0000-0000-00008A010000}"/>
    <cellStyle name="Normal 6 3" xfId="122" xr:uid="{00000000-0005-0000-0000-00008B010000}"/>
    <cellStyle name="Normal 6 3 2" xfId="326" xr:uid="{00000000-0005-0000-0000-00008C010000}"/>
    <cellStyle name="Normal 6 4" xfId="123" xr:uid="{00000000-0005-0000-0000-00008D010000}"/>
    <cellStyle name="Normal 6 5" xfId="247" xr:uid="{00000000-0005-0000-0000-00008E010000}"/>
    <cellStyle name="Normal 6 5 2" xfId="324" xr:uid="{00000000-0005-0000-0000-00008F010000}"/>
    <cellStyle name="Normal 6 6" xfId="248" xr:uid="{00000000-0005-0000-0000-000090010000}"/>
    <cellStyle name="Normal 6 7" xfId="249" xr:uid="{00000000-0005-0000-0000-000091010000}"/>
    <cellStyle name="Normal 7" xfId="124" xr:uid="{00000000-0005-0000-0000-000092010000}"/>
    <cellStyle name="Normal 7 2" xfId="125" xr:uid="{00000000-0005-0000-0000-000093010000}"/>
    <cellStyle name="Normal 7 2 2" xfId="328" xr:uid="{00000000-0005-0000-0000-000094010000}"/>
    <cellStyle name="Normal 7 3" xfId="126" xr:uid="{00000000-0005-0000-0000-000095010000}"/>
    <cellStyle name="Normal 7 3 2" xfId="329" xr:uid="{00000000-0005-0000-0000-000096010000}"/>
    <cellStyle name="Normal 7 4" xfId="127" xr:uid="{00000000-0005-0000-0000-000097010000}"/>
    <cellStyle name="Normal 7 4 2" xfId="330" xr:uid="{00000000-0005-0000-0000-000098010000}"/>
    <cellStyle name="Normal 7 5" xfId="250" xr:uid="{00000000-0005-0000-0000-000099010000}"/>
    <cellStyle name="Normal 7 5 2" xfId="327" xr:uid="{00000000-0005-0000-0000-00009A010000}"/>
    <cellStyle name="Normal 7 6" xfId="251" xr:uid="{00000000-0005-0000-0000-00009B010000}"/>
    <cellStyle name="Normal 7 7" xfId="252" xr:uid="{00000000-0005-0000-0000-00009C010000}"/>
    <cellStyle name="Normal 8" xfId="128" xr:uid="{00000000-0005-0000-0000-00009D010000}"/>
    <cellStyle name="Normal 8 2" xfId="129" xr:uid="{00000000-0005-0000-0000-00009E010000}"/>
    <cellStyle name="Normal 8 3" xfId="130" xr:uid="{00000000-0005-0000-0000-00009F010000}"/>
    <cellStyle name="Normal 8 4" xfId="131" xr:uid="{00000000-0005-0000-0000-0000A0010000}"/>
    <cellStyle name="Normal 8 5" xfId="253" xr:uid="{00000000-0005-0000-0000-0000A1010000}"/>
    <cellStyle name="Normal 8 5 2" xfId="331" xr:uid="{00000000-0005-0000-0000-0000A2010000}"/>
    <cellStyle name="Normal 8 6" xfId="254" xr:uid="{00000000-0005-0000-0000-0000A3010000}"/>
    <cellStyle name="Normal 8 7" xfId="255" xr:uid="{00000000-0005-0000-0000-0000A4010000}"/>
    <cellStyle name="Normal 9" xfId="132" xr:uid="{00000000-0005-0000-0000-0000A5010000}"/>
    <cellStyle name="Normal 9 2" xfId="133" xr:uid="{00000000-0005-0000-0000-0000A6010000}"/>
    <cellStyle name="Normal 9 2 2" xfId="332" xr:uid="{00000000-0005-0000-0000-0000A7010000}"/>
    <cellStyle name="Normal 9 3" xfId="134" xr:uid="{00000000-0005-0000-0000-0000A8010000}"/>
    <cellStyle name="Normal 9 3 2" xfId="334" xr:uid="{00000000-0005-0000-0000-0000A9010000}"/>
    <cellStyle name="Normal 9 3 2 2" xfId="458" xr:uid="{00000000-0005-0000-0000-0000AA010000}"/>
    <cellStyle name="Normal 9 3 3" xfId="333" xr:uid="{00000000-0005-0000-0000-0000AB010000}"/>
    <cellStyle name="Normal 9 4" xfId="135" xr:uid="{00000000-0005-0000-0000-0000AC010000}"/>
    <cellStyle name="Normal 9 4 2" xfId="335" xr:uid="{00000000-0005-0000-0000-0000AD010000}"/>
    <cellStyle name="Normal 9 5" xfId="256" xr:uid="{00000000-0005-0000-0000-0000AE010000}"/>
    <cellStyle name="Normal 9 5 2" xfId="336" xr:uid="{00000000-0005-0000-0000-0000AF010000}"/>
    <cellStyle name="Normal 9 6" xfId="257" xr:uid="{00000000-0005-0000-0000-0000B0010000}"/>
    <cellStyle name="Normal 9 6 2" xfId="337" xr:uid="{00000000-0005-0000-0000-0000B1010000}"/>
    <cellStyle name="Normal 9 7" xfId="258" xr:uid="{00000000-0005-0000-0000-0000B2010000}"/>
    <cellStyle name="Normal 99" xfId="259" xr:uid="{00000000-0005-0000-0000-0000B3010000}"/>
    <cellStyle name="Note" xfId="154" builtinId="10" customBuiltin="1"/>
    <cellStyle name="Note 2" xfId="338" xr:uid="{00000000-0005-0000-0000-0000B5010000}"/>
    <cellStyle name="Note 2 2" xfId="459" xr:uid="{00000000-0005-0000-0000-0000B6010000}"/>
    <cellStyle name="Note 3" xfId="360" xr:uid="{00000000-0005-0000-0000-0000B7010000}"/>
    <cellStyle name="Note 4" xfId="393" xr:uid="{00000000-0005-0000-0000-0000B8010000}"/>
    <cellStyle name="NumericCellStyle" xfId="410" xr:uid="{00000000-0005-0000-0000-0000B9010000}"/>
    <cellStyle name="Output" xfId="149" builtinId="21" customBuiltin="1"/>
    <cellStyle name="Output 2" xfId="339" xr:uid="{00000000-0005-0000-0000-0000BB010000}"/>
    <cellStyle name="Output 2 2" xfId="460" xr:uid="{00000000-0005-0000-0000-0000BC010000}"/>
    <cellStyle name="Output 3" xfId="355" xr:uid="{00000000-0005-0000-0000-0000BD010000}"/>
    <cellStyle name="Percent" xfId="2" builtinId="5"/>
    <cellStyle name="Percent 2" xfId="185" xr:uid="{00000000-0005-0000-0000-0000BF010000}"/>
    <cellStyle name="Percent 2 2" xfId="340" xr:uid="{00000000-0005-0000-0000-0000C0010000}"/>
    <cellStyle name="Percent 2 3" xfId="465" xr:uid="{6B6B0C94-ADA1-4B8D-9E58-C8ED846747E7}"/>
    <cellStyle name="Percent 3" xfId="392" xr:uid="{00000000-0005-0000-0000-0000C1010000}"/>
    <cellStyle name="procent" xfId="136" xr:uid="{00000000-0005-0000-0000-0000C2010000}"/>
    <cellStyle name="procent 2" xfId="137" xr:uid="{00000000-0005-0000-0000-0000C3010000}"/>
    <cellStyle name="procent 3" xfId="138" xr:uid="{00000000-0005-0000-0000-0000C4010000}"/>
    <cellStyle name="procent 4" xfId="139" xr:uid="{00000000-0005-0000-0000-0000C5010000}"/>
    <cellStyle name="Title" xfId="140" builtinId="15" customBuiltin="1"/>
    <cellStyle name="Title 2" xfId="341" xr:uid="{00000000-0005-0000-0000-0000C7010000}"/>
    <cellStyle name="Title 3" xfId="466" xr:uid="{B73C8ED9-2B68-4BC5-A5D2-464FF5A5F027}"/>
    <cellStyle name="TitleStyle" xfId="461" xr:uid="{00000000-0005-0000-0000-0000C8010000}"/>
    <cellStyle name="Total" xfId="156" builtinId="25" customBuiltin="1"/>
    <cellStyle name="Total 2" xfId="342" xr:uid="{00000000-0005-0000-0000-0000CA010000}"/>
    <cellStyle name="Total 2 2" xfId="462" xr:uid="{00000000-0005-0000-0000-0000CB010000}"/>
    <cellStyle name="Total 3" xfId="362" xr:uid="{00000000-0005-0000-0000-0000CC010000}"/>
    <cellStyle name="Warning Text" xfId="153" builtinId="11" customBuiltin="1"/>
    <cellStyle name="Warning Text 2" xfId="343" xr:uid="{00000000-0005-0000-0000-0000CE010000}"/>
    <cellStyle name="Warning Text 2 2" xfId="463" xr:uid="{00000000-0005-0000-0000-0000CF010000}"/>
    <cellStyle name="Warning Text 3" xfId="359" xr:uid="{00000000-0005-0000-0000-0000D0010000}"/>
  </cellStyles>
  <dxfs count="0"/>
  <tableStyles count="0" defaultTableStyle="TableStyleMedium9" defaultPivotStyle="PivotStyleLight16"/>
  <colors>
    <mruColors>
      <color rgb="FF9537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 sz="1600"/>
              <a:t>Annual New Dwelling Consents Issued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Consents!$B$5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Consents!DwellingsDateSeries</c:f>
              <c:numCache>
                <c:formatCode>mmm\-yy</c:formatCode>
                <c:ptCount val="121"/>
                <c:pt idx="0">
                  <c:v>40695</c:v>
                </c:pt>
                <c:pt idx="1">
                  <c:v>40725</c:v>
                </c:pt>
                <c:pt idx="2">
                  <c:v>40756</c:v>
                </c:pt>
                <c:pt idx="3">
                  <c:v>40787</c:v>
                </c:pt>
                <c:pt idx="4">
                  <c:v>40817</c:v>
                </c:pt>
                <c:pt idx="5">
                  <c:v>40848</c:v>
                </c:pt>
                <c:pt idx="6">
                  <c:v>40878</c:v>
                </c:pt>
                <c:pt idx="7">
                  <c:v>40909</c:v>
                </c:pt>
                <c:pt idx="8">
                  <c:v>40940</c:v>
                </c:pt>
                <c:pt idx="9">
                  <c:v>40969</c:v>
                </c:pt>
                <c:pt idx="10">
                  <c:v>41000</c:v>
                </c:pt>
                <c:pt idx="11">
                  <c:v>41030</c:v>
                </c:pt>
                <c:pt idx="12">
                  <c:v>41061</c:v>
                </c:pt>
                <c:pt idx="13">
                  <c:v>41091</c:v>
                </c:pt>
                <c:pt idx="14">
                  <c:v>41122</c:v>
                </c:pt>
                <c:pt idx="15">
                  <c:v>41153</c:v>
                </c:pt>
                <c:pt idx="16">
                  <c:v>41183</c:v>
                </c:pt>
                <c:pt idx="17">
                  <c:v>41214</c:v>
                </c:pt>
                <c:pt idx="18">
                  <c:v>41244</c:v>
                </c:pt>
                <c:pt idx="19">
                  <c:v>41275</c:v>
                </c:pt>
                <c:pt idx="20">
                  <c:v>41306</c:v>
                </c:pt>
                <c:pt idx="21">
                  <c:v>41334</c:v>
                </c:pt>
                <c:pt idx="22">
                  <c:v>41365</c:v>
                </c:pt>
                <c:pt idx="23">
                  <c:v>41395</c:v>
                </c:pt>
                <c:pt idx="24">
                  <c:v>41426</c:v>
                </c:pt>
                <c:pt idx="25">
                  <c:v>41456</c:v>
                </c:pt>
                <c:pt idx="26">
                  <c:v>41487</c:v>
                </c:pt>
                <c:pt idx="27">
                  <c:v>41518</c:v>
                </c:pt>
                <c:pt idx="28">
                  <c:v>41548</c:v>
                </c:pt>
                <c:pt idx="29">
                  <c:v>41579</c:v>
                </c:pt>
                <c:pt idx="30">
                  <c:v>41609</c:v>
                </c:pt>
                <c:pt idx="31">
                  <c:v>41640</c:v>
                </c:pt>
                <c:pt idx="32">
                  <c:v>41671</c:v>
                </c:pt>
                <c:pt idx="33">
                  <c:v>41699</c:v>
                </c:pt>
                <c:pt idx="34">
                  <c:v>41730</c:v>
                </c:pt>
                <c:pt idx="35">
                  <c:v>41760</c:v>
                </c:pt>
                <c:pt idx="36">
                  <c:v>41791</c:v>
                </c:pt>
                <c:pt idx="37">
                  <c:v>41821</c:v>
                </c:pt>
                <c:pt idx="38">
                  <c:v>41852</c:v>
                </c:pt>
                <c:pt idx="39">
                  <c:v>41883</c:v>
                </c:pt>
                <c:pt idx="40">
                  <c:v>41913</c:v>
                </c:pt>
                <c:pt idx="41">
                  <c:v>41944</c:v>
                </c:pt>
                <c:pt idx="42">
                  <c:v>41974</c:v>
                </c:pt>
                <c:pt idx="43">
                  <c:v>42005</c:v>
                </c:pt>
                <c:pt idx="44">
                  <c:v>42036</c:v>
                </c:pt>
                <c:pt idx="45">
                  <c:v>42064</c:v>
                </c:pt>
                <c:pt idx="46">
                  <c:v>42095</c:v>
                </c:pt>
                <c:pt idx="47">
                  <c:v>42125</c:v>
                </c:pt>
                <c:pt idx="48">
                  <c:v>42156</c:v>
                </c:pt>
                <c:pt idx="49">
                  <c:v>42186</c:v>
                </c:pt>
                <c:pt idx="50">
                  <c:v>42217</c:v>
                </c:pt>
                <c:pt idx="51">
                  <c:v>42248</c:v>
                </c:pt>
                <c:pt idx="52">
                  <c:v>42278</c:v>
                </c:pt>
                <c:pt idx="53">
                  <c:v>42309</c:v>
                </c:pt>
                <c:pt idx="54">
                  <c:v>42339</c:v>
                </c:pt>
                <c:pt idx="55">
                  <c:v>42370</c:v>
                </c:pt>
                <c:pt idx="56">
                  <c:v>42401</c:v>
                </c:pt>
                <c:pt idx="57">
                  <c:v>42430</c:v>
                </c:pt>
                <c:pt idx="58">
                  <c:v>42461</c:v>
                </c:pt>
                <c:pt idx="59">
                  <c:v>42491</c:v>
                </c:pt>
                <c:pt idx="60">
                  <c:v>42522</c:v>
                </c:pt>
                <c:pt idx="61">
                  <c:v>42552</c:v>
                </c:pt>
                <c:pt idx="62">
                  <c:v>42583</c:v>
                </c:pt>
                <c:pt idx="63">
                  <c:v>42614</c:v>
                </c:pt>
                <c:pt idx="64">
                  <c:v>42644</c:v>
                </c:pt>
                <c:pt idx="65">
                  <c:v>42675</c:v>
                </c:pt>
                <c:pt idx="66">
                  <c:v>42705</c:v>
                </c:pt>
                <c:pt idx="67">
                  <c:v>42736</c:v>
                </c:pt>
                <c:pt idx="68">
                  <c:v>42767</c:v>
                </c:pt>
                <c:pt idx="69">
                  <c:v>42795</c:v>
                </c:pt>
                <c:pt idx="70">
                  <c:v>42826</c:v>
                </c:pt>
                <c:pt idx="71">
                  <c:v>42856</c:v>
                </c:pt>
                <c:pt idx="72">
                  <c:v>42887</c:v>
                </c:pt>
                <c:pt idx="73">
                  <c:v>42917</c:v>
                </c:pt>
                <c:pt idx="74">
                  <c:v>42948</c:v>
                </c:pt>
                <c:pt idx="75">
                  <c:v>42979</c:v>
                </c:pt>
                <c:pt idx="76">
                  <c:v>43009</c:v>
                </c:pt>
                <c:pt idx="77">
                  <c:v>43040</c:v>
                </c:pt>
                <c:pt idx="78">
                  <c:v>43070</c:v>
                </c:pt>
                <c:pt idx="79">
                  <c:v>43101</c:v>
                </c:pt>
                <c:pt idx="80">
                  <c:v>43132</c:v>
                </c:pt>
                <c:pt idx="81">
                  <c:v>43160</c:v>
                </c:pt>
                <c:pt idx="82">
                  <c:v>43191</c:v>
                </c:pt>
                <c:pt idx="83">
                  <c:v>43221</c:v>
                </c:pt>
                <c:pt idx="84">
                  <c:v>43252</c:v>
                </c:pt>
                <c:pt idx="85">
                  <c:v>43282</c:v>
                </c:pt>
                <c:pt idx="86">
                  <c:v>43313</c:v>
                </c:pt>
                <c:pt idx="87">
                  <c:v>43344</c:v>
                </c:pt>
                <c:pt idx="88">
                  <c:v>43374</c:v>
                </c:pt>
                <c:pt idx="89">
                  <c:v>43405</c:v>
                </c:pt>
                <c:pt idx="90">
                  <c:v>43435</c:v>
                </c:pt>
                <c:pt idx="91">
                  <c:v>43466</c:v>
                </c:pt>
                <c:pt idx="92">
                  <c:v>43497</c:v>
                </c:pt>
                <c:pt idx="93">
                  <c:v>43525</c:v>
                </c:pt>
                <c:pt idx="94">
                  <c:v>43556</c:v>
                </c:pt>
                <c:pt idx="95">
                  <c:v>43586</c:v>
                </c:pt>
                <c:pt idx="96">
                  <c:v>43617</c:v>
                </c:pt>
                <c:pt idx="97">
                  <c:v>43647</c:v>
                </c:pt>
                <c:pt idx="98">
                  <c:v>43678</c:v>
                </c:pt>
                <c:pt idx="99">
                  <c:v>43709</c:v>
                </c:pt>
                <c:pt idx="100">
                  <c:v>43739</c:v>
                </c:pt>
                <c:pt idx="101">
                  <c:v>43770</c:v>
                </c:pt>
                <c:pt idx="102">
                  <c:v>43800</c:v>
                </c:pt>
                <c:pt idx="103">
                  <c:v>43831</c:v>
                </c:pt>
                <c:pt idx="104">
                  <c:v>43862</c:v>
                </c:pt>
                <c:pt idx="105">
                  <c:v>43891</c:v>
                </c:pt>
                <c:pt idx="106">
                  <c:v>43922</c:v>
                </c:pt>
                <c:pt idx="107">
                  <c:v>43952</c:v>
                </c:pt>
                <c:pt idx="108">
                  <c:v>43983</c:v>
                </c:pt>
                <c:pt idx="109">
                  <c:v>44013</c:v>
                </c:pt>
                <c:pt idx="110">
                  <c:v>44044</c:v>
                </c:pt>
                <c:pt idx="111">
                  <c:v>44075</c:v>
                </c:pt>
                <c:pt idx="112">
                  <c:v>44105</c:v>
                </c:pt>
                <c:pt idx="113">
                  <c:v>44136</c:v>
                </c:pt>
                <c:pt idx="114">
                  <c:v>44166</c:v>
                </c:pt>
                <c:pt idx="115">
                  <c:v>44197</c:v>
                </c:pt>
                <c:pt idx="116">
                  <c:v>44228</c:v>
                </c:pt>
                <c:pt idx="117">
                  <c:v>44256</c:v>
                </c:pt>
                <c:pt idx="118">
                  <c:v>44287</c:v>
                </c:pt>
                <c:pt idx="119">
                  <c:v>44317</c:v>
                </c:pt>
              </c:numCache>
            </c:numRef>
          </c:cat>
          <c:val>
            <c:numRef>
              <c:f>Consents!DwellingsAucklandSeries</c:f>
              <c:numCache>
                <c:formatCode>General</c:formatCode>
                <c:ptCount val="121"/>
                <c:pt idx="0">
                  <c:v>3397</c:v>
                </c:pt>
                <c:pt idx="1">
                  <c:v>3422</c:v>
                </c:pt>
                <c:pt idx="2">
                  <c:v>3480</c:v>
                </c:pt>
                <c:pt idx="3">
                  <c:v>3478</c:v>
                </c:pt>
                <c:pt idx="4">
                  <c:v>3606</c:v>
                </c:pt>
                <c:pt idx="5">
                  <c:v>3673</c:v>
                </c:pt>
                <c:pt idx="6">
                  <c:v>3772</c:v>
                </c:pt>
                <c:pt idx="7">
                  <c:v>3745</c:v>
                </c:pt>
                <c:pt idx="8">
                  <c:v>3763</c:v>
                </c:pt>
                <c:pt idx="9">
                  <c:v>3976</c:v>
                </c:pt>
                <c:pt idx="10">
                  <c:v>4077</c:v>
                </c:pt>
                <c:pt idx="11">
                  <c:v>4202</c:v>
                </c:pt>
                <c:pt idx="12">
                  <c:v>4197</c:v>
                </c:pt>
                <c:pt idx="13">
                  <c:v>4262</c:v>
                </c:pt>
                <c:pt idx="14">
                  <c:v>4259</c:v>
                </c:pt>
                <c:pt idx="15">
                  <c:v>4411</c:v>
                </c:pt>
                <c:pt idx="16">
                  <c:v>4440</c:v>
                </c:pt>
                <c:pt idx="17">
                  <c:v>4442</c:v>
                </c:pt>
                <c:pt idx="18">
                  <c:v>4582</c:v>
                </c:pt>
                <c:pt idx="19">
                  <c:v>4722</c:v>
                </c:pt>
                <c:pt idx="20">
                  <c:v>4882</c:v>
                </c:pt>
                <c:pt idx="21">
                  <c:v>4764</c:v>
                </c:pt>
                <c:pt idx="22">
                  <c:v>4835</c:v>
                </c:pt>
                <c:pt idx="23">
                  <c:v>5102</c:v>
                </c:pt>
                <c:pt idx="24">
                  <c:v>5343</c:v>
                </c:pt>
                <c:pt idx="25">
                  <c:v>5491</c:v>
                </c:pt>
                <c:pt idx="26">
                  <c:v>5616</c:v>
                </c:pt>
                <c:pt idx="27">
                  <c:v>5648</c:v>
                </c:pt>
                <c:pt idx="28">
                  <c:v>5691</c:v>
                </c:pt>
                <c:pt idx="29">
                  <c:v>6038</c:v>
                </c:pt>
                <c:pt idx="30">
                  <c:v>6310</c:v>
                </c:pt>
                <c:pt idx="31">
                  <c:v>6371</c:v>
                </c:pt>
                <c:pt idx="32">
                  <c:v>6362</c:v>
                </c:pt>
                <c:pt idx="33">
                  <c:v>6530</c:v>
                </c:pt>
                <c:pt idx="34">
                  <c:v>6796</c:v>
                </c:pt>
                <c:pt idx="35">
                  <c:v>6779</c:v>
                </c:pt>
                <c:pt idx="36">
                  <c:v>6873</c:v>
                </c:pt>
                <c:pt idx="37">
                  <c:v>7166</c:v>
                </c:pt>
                <c:pt idx="38">
                  <c:v>7356</c:v>
                </c:pt>
                <c:pt idx="39">
                  <c:v>7403</c:v>
                </c:pt>
                <c:pt idx="40">
                  <c:v>7518</c:v>
                </c:pt>
                <c:pt idx="41">
                  <c:v>7706</c:v>
                </c:pt>
                <c:pt idx="42">
                  <c:v>7632</c:v>
                </c:pt>
                <c:pt idx="43">
                  <c:v>7681</c:v>
                </c:pt>
                <c:pt idx="44">
                  <c:v>7745</c:v>
                </c:pt>
                <c:pt idx="45">
                  <c:v>7940</c:v>
                </c:pt>
                <c:pt idx="46">
                  <c:v>8155</c:v>
                </c:pt>
                <c:pt idx="47">
                  <c:v>8195</c:v>
                </c:pt>
                <c:pt idx="48">
                  <c:v>8299</c:v>
                </c:pt>
                <c:pt idx="49">
                  <c:v>8562</c:v>
                </c:pt>
                <c:pt idx="50">
                  <c:v>8609</c:v>
                </c:pt>
                <c:pt idx="51">
                  <c:v>8713</c:v>
                </c:pt>
                <c:pt idx="52">
                  <c:v>8927</c:v>
                </c:pt>
                <c:pt idx="53">
                  <c:v>8926</c:v>
                </c:pt>
                <c:pt idx="54">
                  <c:v>9243</c:v>
                </c:pt>
                <c:pt idx="55">
                  <c:v>9267</c:v>
                </c:pt>
                <c:pt idx="56">
                  <c:v>9526</c:v>
                </c:pt>
                <c:pt idx="57">
                  <c:v>9558</c:v>
                </c:pt>
                <c:pt idx="58">
                  <c:v>9345</c:v>
                </c:pt>
                <c:pt idx="59">
                  <c:v>9426</c:v>
                </c:pt>
                <c:pt idx="60">
                  <c:v>9644</c:v>
                </c:pt>
                <c:pt idx="61">
                  <c:v>9619</c:v>
                </c:pt>
                <c:pt idx="62">
                  <c:v>9849</c:v>
                </c:pt>
                <c:pt idx="63">
                  <c:v>10024</c:v>
                </c:pt>
                <c:pt idx="64">
                  <c:v>10011</c:v>
                </c:pt>
                <c:pt idx="65">
                  <c:v>10233</c:v>
                </c:pt>
                <c:pt idx="66">
                  <c:v>10026</c:v>
                </c:pt>
                <c:pt idx="67">
                  <c:v>10032</c:v>
                </c:pt>
                <c:pt idx="68">
                  <c:v>10045</c:v>
                </c:pt>
                <c:pt idx="69">
                  <c:v>10199</c:v>
                </c:pt>
                <c:pt idx="70">
                  <c:v>10226</c:v>
                </c:pt>
                <c:pt idx="71">
                  <c:v>10379</c:v>
                </c:pt>
                <c:pt idx="72">
                  <c:v>10364</c:v>
                </c:pt>
                <c:pt idx="73">
                  <c:v>10051</c:v>
                </c:pt>
                <c:pt idx="74">
                  <c:v>10265</c:v>
                </c:pt>
                <c:pt idx="75">
                  <c:v>10317</c:v>
                </c:pt>
                <c:pt idx="76">
                  <c:v>10469</c:v>
                </c:pt>
                <c:pt idx="77">
                  <c:v>10731</c:v>
                </c:pt>
                <c:pt idx="78">
                  <c:v>10867</c:v>
                </c:pt>
                <c:pt idx="79">
                  <c:v>11073</c:v>
                </c:pt>
                <c:pt idx="80">
                  <c:v>11052</c:v>
                </c:pt>
                <c:pt idx="81">
                  <c:v>11192</c:v>
                </c:pt>
                <c:pt idx="82">
                  <c:v>11629</c:v>
                </c:pt>
                <c:pt idx="83">
                  <c:v>12274</c:v>
                </c:pt>
                <c:pt idx="84">
                  <c:v>12369</c:v>
                </c:pt>
                <c:pt idx="85">
                  <c:v>12845</c:v>
                </c:pt>
                <c:pt idx="86">
                  <c:v>12959</c:v>
                </c:pt>
                <c:pt idx="87">
                  <c:v>12945</c:v>
                </c:pt>
                <c:pt idx="88">
                  <c:v>13078</c:v>
                </c:pt>
                <c:pt idx="89">
                  <c:v>12800</c:v>
                </c:pt>
                <c:pt idx="90">
                  <c:v>12862</c:v>
                </c:pt>
                <c:pt idx="91">
                  <c:v>13272</c:v>
                </c:pt>
                <c:pt idx="92">
                  <c:v>13847</c:v>
                </c:pt>
                <c:pt idx="93">
                  <c:v>13874</c:v>
                </c:pt>
                <c:pt idx="94">
                  <c:v>13754</c:v>
                </c:pt>
                <c:pt idx="95">
                  <c:v>13881</c:v>
                </c:pt>
                <c:pt idx="96">
                  <c:v>14032</c:v>
                </c:pt>
                <c:pt idx="97">
                  <c:v>14236</c:v>
                </c:pt>
                <c:pt idx="98">
                  <c:v>14345</c:v>
                </c:pt>
                <c:pt idx="99">
                  <c:v>14634</c:v>
                </c:pt>
                <c:pt idx="100">
                  <c:v>14918</c:v>
                </c:pt>
                <c:pt idx="101">
                  <c:v>14866</c:v>
                </c:pt>
                <c:pt idx="102">
                  <c:v>15154</c:v>
                </c:pt>
                <c:pt idx="103">
                  <c:v>14976</c:v>
                </c:pt>
                <c:pt idx="104">
                  <c:v>14854</c:v>
                </c:pt>
                <c:pt idx="105">
                  <c:v>14932</c:v>
                </c:pt>
                <c:pt idx="106">
                  <c:v>14783</c:v>
                </c:pt>
                <c:pt idx="107">
                  <c:v>14493</c:v>
                </c:pt>
                <c:pt idx="108">
                  <c:v>14780</c:v>
                </c:pt>
                <c:pt idx="109">
                  <c:v>14895</c:v>
                </c:pt>
                <c:pt idx="110">
                  <c:v>14879</c:v>
                </c:pt>
                <c:pt idx="111">
                  <c:v>15470</c:v>
                </c:pt>
                <c:pt idx="112">
                  <c:v>15673</c:v>
                </c:pt>
                <c:pt idx="113">
                  <c:v>16293</c:v>
                </c:pt>
                <c:pt idx="114">
                  <c:v>16656</c:v>
                </c:pt>
                <c:pt idx="115">
                  <c:v>17116</c:v>
                </c:pt>
                <c:pt idx="116">
                  <c:v>17060</c:v>
                </c:pt>
                <c:pt idx="117">
                  <c:v>17495</c:v>
                </c:pt>
                <c:pt idx="118">
                  <c:v>18224</c:v>
                </c:pt>
                <c:pt idx="119">
                  <c:v>18565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0-4002-A4D2-CB35D96F58D7}"/>
            </c:ext>
          </c:extLst>
        </c:ser>
        <c:ser>
          <c:idx val="1"/>
          <c:order val="1"/>
          <c:tx>
            <c:strRef>
              <c:f>Consents!$C$5</c:f>
              <c:strCache>
                <c:ptCount val="1"/>
                <c:pt idx="0">
                  <c:v>Canterbury</c:v>
                </c:pt>
              </c:strCache>
            </c:strRef>
          </c:tx>
          <c:marker>
            <c:symbol val="none"/>
          </c:marker>
          <c:cat>
            <c:numRef>
              <c:f>Consents!DwellingsDateSeries</c:f>
              <c:numCache>
                <c:formatCode>mmm\-yy</c:formatCode>
                <c:ptCount val="121"/>
                <c:pt idx="0">
                  <c:v>40695</c:v>
                </c:pt>
                <c:pt idx="1">
                  <c:v>40725</c:v>
                </c:pt>
                <c:pt idx="2">
                  <c:v>40756</c:v>
                </c:pt>
                <c:pt idx="3">
                  <c:v>40787</c:v>
                </c:pt>
                <c:pt idx="4">
                  <c:v>40817</c:v>
                </c:pt>
                <c:pt idx="5">
                  <c:v>40848</c:v>
                </c:pt>
                <c:pt idx="6">
                  <c:v>40878</c:v>
                </c:pt>
                <c:pt idx="7">
                  <c:v>40909</c:v>
                </c:pt>
                <c:pt idx="8">
                  <c:v>40940</c:v>
                </c:pt>
                <c:pt idx="9">
                  <c:v>40969</c:v>
                </c:pt>
                <c:pt idx="10">
                  <c:v>41000</c:v>
                </c:pt>
                <c:pt idx="11">
                  <c:v>41030</c:v>
                </c:pt>
                <c:pt idx="12">
                  <c:v>41061</c:v>
                </c:pt>
                <c:pt idx="13">
                  <c:v>41091</c:v>
                </c:pt>
                <c:pt idx="14">
                  <c:v>41122</c:v>
                </c:pt>
                <c:pt idx="15">
                  <c:v>41153</c:v>
                </c:pt>
                <c:pt idx="16">
                  <c:v>41183</c:v>
                </c:pt>
                <c:pt idx="17">
                  <c:v>41214</c:v>
                </c:pt>
                <c:pt idx="18">
                  <c:v>41244</c:v>
                </c:pt>
                <c:pt idx="19">
                  <c:v>41275</c:v>
                </c:pt>
                <c:pt idx="20">
                  <c:v>41306</c:v>
                </c:pt>
                <c:pt idx="21">
                  <c:v>41334</c:v>
                </c:pt>
                <c:pt idx="22">
                  <c:v>41365</c:v>
                </c:pt>
                <c:pt idx="23">
                  <c:v>41395</c:v>
                </c:pt>
                <c:pt idx="24">
                  <c:v>41426</c:v>
                </c:pt>
                <c:pt idx="25">
                  <c:v>41456</c:v>
                </c:pt>
                <c:pt idx="26">
                  <c:v>41487</c:v>
                </c:pt>
                <c:pt idx="27">
                  <c:v>41518</c:v>
                </c:pt>
                <c:pt idx="28">
                  <c:v>41548</c:v>
                </c:pt>
                <c:pt idx="29">
                  <c:v>41579</c:v>
                </c:pt>
                <c:pt idx="30">
                  <c:v>41609</c:v>
                </c:pt>
                <c:pt idx="31">
                  <c:v>41640</c:v>
                </c:pt>
                <c:pt idx="32">
                  <c:v>41671</c:v>
                </c:pt>
                <c:pt idx="33">
                  <c:v>41699</c:v>
                </c:pt>
                <c:pt idx="34">
                  <c:v>41730</c:v>
                </c:pt>
                <c:pt idx="35">
                  <c:v>41760</c:v>
                </c:pt>
                <c:pt idx="36">
                  <c:v>41791</c:v>
                </c:pt>
                <c:pt idx="37">
                  <c:v>41821</c:v>
                </c:pt>
                <c:pt idx="38">
                  <c:v>41852</c:v>
                </c:pt>
                <c:pt idx="39">
                  <c:v>41883</c:v>
                </c:pt>
                <c:pt idx="40">
                  <c:v>41913</c:v>
                </c:pt>
                <c:pt idx="41">
                  <c:v>41944</c:v>
                </c:pt>
                <c:pt idx="42">
                  <c:v>41974</c:v>
                </c:pt>
                <c:pt idx="43">
                  <c:v>42005</c:v>
                </c:pt>
                <c:pt idx="44">
                  <c:v>42036</c:v>
                </c:pt>
                <c:pt idx="45">
                  <c:v>42064</c:v>
                </c:pt>
                <c:pt idx="46">
                  <c:v>42095</c:v>
                </c:pt>
                <c:pt idx="47">
                  <c:v>42125</c:v>
                </c:pt>
                <c:pt idx="48">
                  <c:v>42156</c:v>
                </c:pt>
                <c:pt idx="49">
                  <c:v>42186</c:v>
                </c:pt>
                <c:pt idx="50">
                  <c:v>42217</c:v>
                </c:pt>
                <c:pt idx="51">
                  <c:v>42248</c:v>
                </c:pt>
                <c:pt idx="52">
                  <c:v>42278</c:v>
                </c:pt>
                <c:pt idx="53">
                  <c:v>42309</c:v>
                </c:pt>
                <c:pt idx="54">
                  <c:v>42339</c:v>
                </c:pt>
                <c:pt idx="55">
                  <c:v>42370</c:v>
                </c:pt>
                <c:pt idx="56">
                  <c:v>42401</c:v>
                </c:pt>
                <c:pt idx="57">
                  <c:v>42430</c:v>
                </c:pt>
                <c:pt idx="58">
                  <c:v>42461</c:v>
                </c:pt>
                <c:pt idx="59">
                  <c:v>42491</c:v>
                </c:pt>
                <c:pt idx="60">
                  <c:v>42522</c:v>
                </c:pt>
                <c:pt idx="61">
                  <c:v>42552</c:v>
                </c:pt>
                <c:pt idx="62">
                  <c:v>42583</c:v>
                </c:pt>
                <c:pt idx="63">
                  <c:v>42614</c:v>
                </c:pt>
                <c:pt idx="64">
                  <c:v>42644</c:v>
                </c:pt>
                <c:pt idx="65">
                  <c:v>42675</c:v>
                </c:pt>
                <c:pt idx="66">
                  <c:v>42705</c:v>
                </c:pt>
                <c:pt idx="67">
                  <c:v>42736</c:v>
                </c:pt>
                <c:pt idx="68">
                  <c:v>42767</c:v>
                </c:pt>
                <c:pt idx="69">
                  <c:v>42795</c:v>
                </c:pt>
                <c:pt idx="70">
                  <c:v>42826</c:v>
                </c:pt>
                <c:pt idx="71">
                  <c:v>42856</c:v>
                </c:pt>
                <c:pt idx="72">
                  <c:v>42887</c:v>
                </c:pt>
                <c:pt idx="73">
                  <c:v>42917</c:v>
                </c:pt>
                <c:pt idx="74">
                  <c:v>42948</c:v>
                </c:pt>
                <c:pt idx="75">
                  <c:v>42979</c:v>
                </c:pt>
                <c:pt idx="76">
                  <c:v>43009</c:v>
                </c:pt>
                <c:pt idx="77">
                  <c:v>43040</c:v>
                </c:pt>
                <c:pt idx="78">
                  <c:v>43070</c:v>
                </c:pt>
                <c:pt idx="79">
                  <c:v>43101</c:v>
                </c:pt>
                <c:pt idx="80">
                  <c:v>43132</c:v>
                </c:pt>
                <c:pt idx="81">
                  <c:v>43160</c:v>
                </c:pt>
                <c:pt idx="82">
                  <c:v>43191</c:v>
                </c:pt>
                <c:pt idx="83">
                  <c:v>43221</c:v>
                </c:pt>
                <c:pt idx="84">
                  <c:v>43252</c:v>
                </c:pt>
                <c:pt idx="85">
                  <c:v>43282</c:v>
                </c:pt>
                <c:pt idx="86">
                  <c:v>43313</c:v>
                </c:pt>
                <c:pt idx="87">
                  <c:v>43344</c:v>
                </c:pt>
                <c:pt idx="88">
                  <c:v>43374</c:v>
                </c:pt>
                <c:pt idx="89">
                  <c:v>43405</c:v>
                </c:pt>
                <c:pt idx="90">
                  <c:v>43435</c:v>
                </c:pt>
                <c:pt idx="91">
                  <c:v>43466</c:v>
                </c:pt>
                <c:pt idx="92">
                  <c:v>43497</c:v>
                </c:pt>
                <c:pt idx="93">
                  <c:v>43525</c:v>
                </c:pt>
                <c:pt idx="94">
                  <c:v>43556</c:v>
                </c:pt>
                <c:pt idx="95">
                  <c:v>43586</c:v>
                </c:pt>
                <c:pt idx="96">
                  <c:v>43617</c:v>
                </c:pt>
                <c:pt idx="97">
                  <c:v>43647</c:v>
                </c:pt>
                <c:pt idx="98">
                  <c:v>43678</c:v>
                </c:pt>
                <c:pt idx="99">
                  <c:v>43709</c:v>
                </c:pt>
                <c:pt idx="100">
                  <c:v>43739</c:v>
                </c:pt>
                <c:pt idx="101">
                  <c:v>43770</c:v>
                </c:pt>
                <c:pt idx="102">
                  <c:v>43800</c:v>
                </c:pt>
                <c:pt idx="103">
                  <c:v>43831</c:v>
                </c:pt>
                <c:pt idx="104">
                  <c:v>43862</c:v>
                </c:pt>
                <c:pt idx="105">
                  <c:v>43891</c:v>
                </c:pt>
                <c:pt idx="106">
                  <c:v>43922</c:v>
                </c:pt>
                <c:pt idx="107">
                  <c:v>43952</c:v>
                </c:pt>
                <c:pt idx="108">
                  <c:v>43983</c:v>
                </c:pt>
                <c:pt idx="109">
                  <c:v>44013</c:v>
                </c:pt>
                <c:pt idx="110">
                  <c:v>44044</c:v>
                </c:pt>
                <c:pt idx="111">
                  <c:v>44075</c:v>
                </c:pt>
                <c:pt idx="112">
                  <c:v>44105</c:v>
                </c:pt>
                <c:pt idx="113">
                  <c:v>44136</c:v>
                </c:pt>
                <c:pt idx="114">
                  <c:v>44166</c:v>
                </c:pt>
                <c:pt idx="115">
                  <c:v>44197</c:v>
                </c:pt>
                <c:pt idx="116">
                  <c:v>44228</c:v>
                </c:pt>
                <c:pt idx="117">
                  <c:v>44256</c:v>
                </c:pt>
                <c:pt idx="118">
                  <c:v>44287</c:v>
                </c:pt>
                <c:pt idx="119">
                  <c:v>44317</c:v>
                </c:pt>
              </c:numCache>
            </c:numRef>
          </c:cat>
          <c:val>
            <c:numRef>
              <c:f>Consents!DwellingsCanterburySeries</c:f>
              <c:numCache>
                <c:formatCode>[$-1010409]General</c:formatCode>
                <c:ptCount val="121"/>
                <c:pt idx="0">
                  <c:v>2373</c:v>
                </c:pt>
                <c:pt idx="1">
                  <c:v>2271</c:v>
                </c:pt>
                <c:pt idx="2">
                  <c:v>2396</c:v>
                </c:pt>
                <c:pt idx="3">
                  <c:v>2420</c:v>
                </c:pt>
                <c:pt idx="4">
                  <c:v>2419</c:v>
                </c:pt>
                <c:pt idx="5">
                  <c:v>2363</c:v>
                </c:pt>
                <c:pt idx="6">
                  <c:v>2395</c:v>
                </c:pt>
                <c:pt idx="7">
                  <c:v>2627</c:v>
                </c:pt>
                <c:pt idx="8">
                  <c:v>2739</c:v>
                </c:pt>
                <c:pt idx="9">
                  <c:v>2854</c:v>
                </c:pt>
                <c:pt idx="10">
                  <c:v>2938</c:v>
                </c:pt>
                <c:pt idx="11">
                  <c:v>3038</c:v>
                </c:pt>
                <c:pt idx="12">
                  <c:v>3201</c:v>
                </c:pt>
                <c:pt idx="13" formatCode="General">
                  <c:v>3408</c:v>
                </c:pt>
                <c:pt idx="14" formatCode="General">
                  <c:v>3486</c:v>
                </c:pt>
                <c:pt idx="15" formatCode="General">
                  <c:v>3662</c:v>
                </c:pt>
                <c:pt idx="16" formatCode="General">
                  <c:v>3784</c:v>
                </c:pt>
                <c:pt idx="17" formatCode="General">
                  <c:v>3955</c:v>
                </c:pt>
                <c:pt idx="18" formatCode="General">
                  <c:v>4037</c:v>
                </c:pt>
                <c:pt idx="19" formatCode="General">
                  <c:v>4036</c:v>
                </c:pt>
                <c:pt idx="20" formatCode="General">
                  <c:v>4176</c:v>
                </c:pt>
                <c:pt idx="21" formatCode="General">
                  <c:v>4339</c:v>
                </c:pt>
                <c:pt idx="22" formatCode="General">
                  <c:v>4454</c:v>
                </c:pt>
                <c:pt idx="23" formatCode="General">
                  <c:v>4597</c:v>
                </c:pt>
                <c:pt idx="24" formatCode="General">
                  <c:v>4670</c:v>
                </c:pt>
                <c:pt idx="25" formatCode="General">
                  <c:v>4806</c:v>
                </c:pt>
                <c:pt idx="26" formatCode="General">
                  <c:v>4878</c:v>
                </c:pt>
                <c:pt idx="27" formatCode="General">
                  <c:v>5081</c:v>
                </c:pt>
                <c:pt idx="28" formatCode="General">
                  <c:v>5320</c:v>
                </c:pt>
                <c:pt idx="29" formatCode="General">
                  <c:v>5459</c:v>
                </c:pt>
                <c:pt idx="30" formatCode="General">
                  <c:v>5759</c:v>
                </c:pt>
                <c:pt idx="31" formatCode="General">
                  <c:v>5901</c:v>
                </c:pt>
                <c:pt idx="32" formatCode="General">
                  <c:v>6031</c:v>
                </c:pt>
                <c:pt idx="33" formatCode="General">
                  <c:v>6191</c:v>
                </c:pt>
                <c:pt idx="34" formatCode="General">
                  <c:v>6348</c:v>
                </c:pt>
                <c:pt idx="35" formatCode="General">
                  <c:v>6459</c:v>
                </c:pt>
                <c:pt idx="36" formatCode="General">
                  <c:v>6713</c:v>
                </c:pt>
                <c:pt idx="37" formatCode="General">
                  <c:v>6815</c:v>
                </c:pt>
                <c:pt idx="38" formatCode="General">
                  <c:v>6889</c:v>
                </c:pt>
                <c:pt idx="39" formatCode="General">
                  <c:v>6869</c:v>
                </c:pt>
                <c:pt idx="40" formatCode="General">
                  <c:v>6983</c:v>
                </c:pt>
                <c:pt idx="41" formatCode="General">
                  <c:v>7157</c:v>
                </c:pt>
                <c:pt idx="42" formatCode="General">
                  <c:v>7308</c:v>
                </c:pt>
                <c:pt idx="43" formatCode="General">
                  <c:v>7255</c:v>
                </c:pt>
                <c:pt idx="44" formatCode="General">
                  <c:v>7242</c:v>
                </c:pt>
                <c:pt idx="45" formatCode="General">
                  <c:v>7226</c:v>
                </c:pt>
                <c:pt idx="46" formatCode="General">
                  <c:v>7099</c:v>
                </c:pt>
                <c:pt idx="47" formatCode="General">
                  <c:v>7043</c:v>
                </c:pt>
                <c:pt idx="48" formatCode="General">
                  <c:v>6964</c:v>
                </c:pt>
                <c:pt idx="49" formatCode="General">
                  <c:v>7007</c:v>
                </c:pt>
                <c:pt idx="50" formatCode="General">
                  <c:v>7063</c:v>
                </c:pt>
                <c:pt idx="51" formatCode="General">
                  <c:v>7010</c:v>
                </c:pt>
                <c:pt idx="52" formatCode="General">
                  <c:v>6813</c:v>
                </c:pt>
                <c:pt idx="53" formatCode="General">
                  <c:v>6660</c:v>
                </c:pt>
                <c:pt idx="54" formatCode="General">
                  <c:v>6492</c:v>
                </c:pt>
                <c:pt idx="55" formatCode="General">
                  <c:v>6314</c:v>
                </c:pt>
                <c:pt idx="56" formatCode="General">
                  <c:v>6322</c:v>
                </c:pt>
                <c:pt idx="57" formatCode="General">
                  <c:v>6254</c:v>
                </c:pt>
                <c:pt idx="58" formatCode="General">
                  <c:v>6483</c:v>
                </c:pt>
                <c:pt idx="59" formatCode="General">
                  <c:v>6552</c:v>
                </c:pt>
                <c:pt idx="60" formatCode="General">
                  <c:v>6475</c:v>
                </c:pt>
                <c:pt idx="61" formatCode="General">
                  <c:v>6366</c:v>
                </c:pt>
                <c:pt idx="62" formatCode="General">
                  <c:v>6338</c:v>
                </c:pt>
                <c:pt idx="63" formatCode="General">
                  <c:v>6270</c:v>
                </c:pt>
                <c:pt idx="64" formatCode="General">
                  <c:v>6168</c:v>
                </c:pt>
                <c:pt idx="65" formatCode="General">
                  <c:v>6054</c:v>
                </c:pt>
                <c:pt idx="66" formatCode="General">
                  <c:v>5903</c:v>
                </c:pt>
                <c:pt idx="67" formatCode="General">
                  <c:v>5962</c:v>
                </c:pt>
                <c:pt idx="68" formatCode="General">
                  <c:v>5798</c:v>
                </c:pt>
                <c:pt idx="69" formatCode="General">
                  <c:v>5769</c:v>
                </c:pt>
                <c:pt idx="70" formatCode="General">
                  <c:v>5446</c:v>
                </c:pt>
                <c:pt idx="71" formatCode="General">
                  <c:v>5305</c:v>
                </c:pt>
                <c:pt idx="72" formatCode="General">
                  <c:v>5180</c:v>
                </c:pt>
                <c:pt idx="73" formatCode="General">
                  <c:v>5180</c:v>
                </c:pt>
                <c:pt idx="74" formatCode="General">
                  <c:v>5110</c:v>
                </c:pt>
                <c:pt idx="75" formatCode="General">
                  <c:v>5122</c:v>
                </c:pt>
                <c:pt idx="76" formatCode="General">
                  <c:v>5156</c:v>
                </c:pt>
                <c:pt idx="77" formatCode="General">
                  <c:v>5119</c:v>
                </c:pt>
                <c:pt idx="78" formatCode="General">
                  <c:v>5004</c:v>
                </c:pt>
                <c:pt idx="79" formatCode="General">
                  <c:v>4948</c:v>
                </c:pt>
                <c:pt idx="80" formatCode="General">
                  <c:v>4962</c:v>
                </c:pt>
                <c:pt idx="81" formatCode="General">
                  <c:v>4906</c:v>
                </c:pt>
                <c:pt idx="82" formatCode="General">
                  <c:v>4941</c:v>
                </c:pt>
                <c:pt idx="83" formatCode="General">
                  <c:v>4912</c:v>
                </c:pt>
                <c:pt idx="84" formatCode="General">
                  <c:v>4962</c:v>
                </c:pt>
                <c:pt idx="85" formatCode="General">
                  <c:v>4728</c:v>
                </c:pt>
                <c:pt idx="86" formatCode="General">
                  <c:v>4624</c:v>
                </c:pt>
                <c:pt idx="87" formatCode="General">
                  <c:v>4629</c:v>
                </c:pt>
                <c:pt idx="88" formatCode="General">
                  <c:v>4641</c:v>
                </c:pt>
                <c:pt idx="89" formatCode="General">
                  <c:v>4668</c:v>
                </c:pt>
                <c:pt idx="90" formatCode="General">
                  <c:v>4769</c:v>
                </c:pt>
                <c:pt idx="91" formatCode="General">
                  <c:v>4791</c:v>
                </c:pt>
                <c:pt idx="92" formatCode="General">
                  <c:v>4864</c:v>
                </c:pt>
                <c:pt idx="93" formatCode="General">
                  <c:v>4915</c:v>
                </c:pt>
                <c:pt idx="94" formatCode="General">
                  <c:v>4958</c:v>
                </c:pt>
                <c:pt idx="95" formatCode="General">
                  <c:v>4954</c:v>
                </c:pt>
                <c:pt idx="96" formatCode="General">
                  <c:v>4959</c:v>
                </c:pt>
                <c:pt idx="97" formatCode="General">
                  <c:v>5081</c:v>
                </c:pt>
                <c:pt idx="98" formatCode="General">
                  <c:v>5198</c:v>
                </c:pt>
                <c:pt idx="99" formatCode="General">
                  <c:v>5195</c:v>
                </c:pt>
                <c:pt idx="100" formatCode="General">
                  <c:v>5233</c:v>
                </c:pt>
                <c:pt idx="101" formatCode="General">
                  <c:v>5310</c:v>
                </c:pt>
                <c:pt idx="102" formatCode="General">
                  <c:v>5308</c:v>
                </c:pt>
                <c:pt idx="103" formatCode="General">
                  <c:v>5463</c:v>
                </c:pt>
                <c:pt idx="104" formatCode="General">
                  <c:v>5466</c:v>
                </c:pt>
                <c:pt idx="105" formatCode="General">
                  <c:v>5446</c:v>
                </c:pt>
                <c:pt idx="106" formatCode="General">
                  <c:v>5432</c:v>
                </c:pt>
                <c:pt idx="107" formatCode="General">
                  <c:v>5655</c:v>
                </c:pt>
                <c:pt idx="108" formatCode="General">
                  <c:v>5771</c:v>
                </c:pt>
                <c:pt idx="109" formatCode="General">
                  <c:v>5729</c:v>
                </c:pt>
                <c:pt idx="110" formatCode="General">
                  <c:v>5653</c:v>
                </c:pt>
                <c:pt idx="111" formatCode="General">
                  <c:v>5618</c:v>
                </c:pt>
                <c:pt idx="112" formatCode="General">
                  <c:v>5723</c:v>
                </c:pt>
                <c:pt idx="113" formatCode="General">
                  <c:v>5793</c:v>
                </c:pt>
                <c:pt idx="114" formatCode="General">
                  <c:v>5896</c:v>
                </c:pt>
                <c:pt idx="115" formatCode="General">
                  <c:v>5852</c:v>
                </c:pt>
                <c:pt idx="116" formatCode="General">
                  <c:v>5859</c:v>
                </c:pt>
                <c:pt idx="117" formatCode="General">
                  <c:v>6083</c:v>
                </c:pt>
                <c:pt idx="118" formatCode="General">
                  <c:v>6334</c:v>
                </c:pt>
                <c:pt idx="119" formatCode="General">
                  <c:v>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0-4002-A4D2-CB35D96F58D7}"/>
            </c:ext>
          </c:extLst>
        </c:ser>
        <c:ser>
          <c:idx val="2"/>
          <c:order val="2"/>
          <c:tx>
            <c:strRef>
              <c:f>Consents!$D$5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Consents!DwellingsDateSeries</c:f>
              <c:numCache>
                <c:formatCode>mmm\-yy</c:formatCode>
                <c:ptCount val="121"/>
                <c:pt idx="0">
                  <c:v>40695</c:v>
                </c:pt>
                <c:pt idx="1">
                  <c:v>40725</c:v>
                </c:pt>
                <c:pt idx="2">
                  <c:v>40756</c:v>
                </c:pt>
                <c:pt idx="3">
                  <c:v>40787</c:v>
                </c:pt>
                <c:pt idx="4">
                  <c:v>40817</c:v>
                </c:pt>
                <c:pt idx="5">
                  <c:v>40848</c:v>
                </c:pt>
                <c:pt idx="6">
                  <c:v>40878</c:v>
                </c:pt>
                <c:pt idx="7">
                  <c:v>40909</c:v>
                </c:pt>
                <c:pt idx="8">
                  <c:v>40940</c:v>
                </c:pt>
                <c:pt idx="9">
                  <c:v>40969</c:v>
                </c:pt>
                <c:pt idx="10">
                  <c:v>41000</c:v>
                </c:pt>
                <c:pt idx="11">
                  <c:v>41030</c:v>
                </c:pt>
                <c:pt idx="12">
                  <c:v>41061</c:v>
                </c:pt>
                <c:pt idx="13">
                  <c:v>41091</c:v>
                </c:pt>
                <c:pt idx="14">
                  <c:v>41122</c:v>
                </c:pt>
                <c:pt idx="15">
                  <c:v>41153</c:v>
                </c:pt>
                <c:pt idx="16">
                  <c:v>41183</c:v>
                </c:pt>
                <c:pt idx="17">
                  <c:v>41214</c:v>
                </c:pt>
                <c:pt idx="18">
                  <c:v>41244</c:v>
                </c:pt>
                <c:pt idx="19">
                  <c:v>41275</c:v>
                </c:pt>
                <c:pt idx="20">
                  <c:v>41306</c:v>
                </c:pt>
                <c:pt idx="21">
                  <c:v>41334</c:v>
                </c:pt>
                <c:pt idx="22">
                  <c:v>41365</c:v>
                </c:pt>
                <c:pt idx="23">
                  <c:v>41395</c:v>
                </c:pt>
                <c:pt idx="24">
                  <c:v>41426</c:v>
                </c:pt>
                <c:pt idx="25">
                  <c:v>41456</c:v>
                </c:pt>
                <c:pt idx="26">
                  <c:v>41487</c:v>
                </c:pt>
                <c:pt idx="27">
                  <c:v>41518</c:v>
                </c:pt>
                <c:pt idx="28">
                  <c:v>41548</c:v>
                </c:pt>
                <c:pt idx="29">
                  <c:v>41579</c:v>
                </c:pt>
                <c:pt idx="30">
                  <c:v>41609</c:v>
                </c:pt>
                <c:pt idx="31">
                  <c:v>41640</c:v>
                </c:pt>
                <c:pt idx="32">
                  <c:v>41671</c:v>
                </c:pt>
                <c:pt idx="33">
                  <c:v>41699</c:v>
                </c:pt>
                <c:pt idx="34">
                  <c:v>41730</c:v>
                </c:pt>
                <c:pt idx="35">
                  <c:v>41760</c:v>
                </c:pt>
                <c:pt idx="36">
                  <c:v>41791</c:v>
                </c:pt>
                <c:pt idx="37">
                  <c:v>41821</c:v>
                </c:pt>
                <c:pt idx="38">
                  <c:v>41852</c:v>
                </c:pt>
                <c:pt idx="39">
                  <c:v>41883</c:v>
                </c:pt>
                <c:pt idx="40">
                  <c:v>41913</c:v>
                </c:pt>
                <c:pt idx="41">
                  <c:v>41944</c:v>
                </c:pt>
                <c:pt idx="42">
                  <c:v>41974</c:v>
                </c:pt>
                <c:pt idx="43">
                  <c:v>42005</c:v>
                </c:pt>
                <c:pt idx="44">
                  <c:v>42036</c:v>
                </c:pt>
                <c:pt idx="45">
                  <c:v>42064</c:v>
                </c:pt>
                <c:pt idx="46">
                  <c:v>42095</c:v>
                </c:pt>
                <c:pt idx="47">
                  <c:v>42125</c:v>
                </c:pt>
                <c:pt idx="48">
                  <c:v>42156</c:v>
                </c:pt>
                <c:pt idx="49">
                  <c:v>42186</c:v>
                </c:pt>
                <c:pt idx="50">
                  <c:v>42217</c:v>
                </c:pt>
                <c:pt idx="51">
                  <c:v>42248</c:v>
                </c:pt>
                <c:pt idx="52">
                  <c:v>42278</c:v>
                </c:pt>
                <c:pt idx="53">
                  <c:v>42309</c:v>
                </c:pt>
                <c:pt idx="54">
                  <c:v>42339</c:v>
                </c:pt>
                <c:pt idx="55">
                  <c:v>42370</c:v>
                </c:pt>
                <c:pt idx="56">
                  <c:v>42401</c:v>
                </c:pt>
                <c:pt idx="57">
                  <c:v>42430</c:v>
                </c:pt>
                <c:pt idx="58">
                  <c:v>42461</c:v>
                </c:pt>
                <c:pt idx="59">
                  <c:v>42491</c:v>
                </c:pt>
                <c:pt idx="60">
                  <c:v>42522</c:v>
                </c:pt>
                <c:pt idx="61">
                  <c:v>42552</c:v>
                </c:pt>
                <c:pt idx="62">
                  <c:v>42583</c:v>
                </c:pt>
                <c:pt idx="63">
                  <c:v>42614</c:v>
                </c:pt>
                <c:pt idx="64">
                  <c:v>42644</c:v>
                </c:pt>
                <c:pt idx="65">
                  <c:v>42675</c:v>
                </c:pt>
                <c:pt idx="66">
                  <c:v>42705</c:v>
                </c:pt>
                <c:pt idx="67">
                  <c:v>42736</c:v>
                </c:pt>
                <c:pt idx="68">
                  <c:v>42767</c:v>
                </c:pt>
                <c:pt idx="69">
                  <c:v>42795</c:v>
                </c:pt>
                <c:pt idx="70">
                  <c:v>42826</c:v>
                </c:pt>
                <c:pt idx="71">
                  <c:v>42856</c:v>
                </c:pt>
                <c:pt idx="72">
                  <c:v>42887</c:v>
                </c:pt>
                <c:pt idx="73">
                  <c:v>42917</c:v>
                </c:pt>
                <c:pt idx="74">
                  <c:v>42948</c:v>
                </c:pt>
                <c:pt idx="75">
                  <c:v>42979</c:v>
                </c:pt>
                <c:pt idx="76">
                  <c:v>43009</c:v>
                </c:pt>
                <c:pt idx="77">
                  <c:v>43040</c:v>
                </c:pt>
                <c:pt idx="78">
                  <c:v>43070</c:v>
                </c:pt>
                <c:pt idx="79">
                  <c:v>43101</c:v>
                </c:pt>
                <c:pt idx="80">
                  <c:v>43132</c:v>
                </c:pt>
                <c:pt idx="81">
                  <c:v>43160</c:v>
                </c:pt>
                <c:pt idx="82">
                  <c:v>43191</c:v>
                </c:pt>
                <c:pt idx="83">
                  <c:v>43221</c:v>
                </c:pt>
                <c:pt idx="84">
                  <c:v>43252</c:v>
                </c:pt>
                <c:pt idx="85">
                  <c:v>43282</c:v>
                </c:pt>
                <c:pt idx="86">
                  <c:v>43313</c:v>
                </c:pt>
                <c:pt idx="87">
                  <c:v>43344</c:v>
                </c:pt>
                <c:pt idx="88">
                  <c:v>43374</c:v>
                </c:pt>
                <c:pt idx="89">
                  <c:v>43405</c:v>
                </c:pt>
                <c:pt idx="90">
                  <c:v>43435</c:v>
                </c:pt>
                <c:pt idx="91">
                  <c:v>43466</c:v>
                </c:pt>
                <c:pt idx="92">
                  <c:v>43497</c:v>
                </c:pt>
                <c:pt idx="93">
                  <c:v>43525</c:v>
                </c:pt>
                <c:pt idx="94">
                  <c:v>43556</c:v>
                </c:pt>
                <c:pt idx="95">
                  <c:v>43586</c:v>
                </c:pt>
                <c:pt idx="96">
                  <c:v>43617</c:v>
                </c:pt>
                <c:pt idx="97">
                  <c:v>43647</c:v>
                </c:pt>
                <c:pt idx="98">
                  <c:v>43678</c:v>
                </c:pt>
                <c:pt idx="99">
                  <c:v>43709</c:v>
                </c:pt>
                <c:pt idx="100">
                  <c:v>43739</c:v>
                </c:pt>
                <c:pt idx="101">
                  <c:v>43770</c:v>
                </c:pt>
                <c:pt idx="102">
                  <c:v>43800</c:v>
                </c:pt>
                <c:pt idx="103">
                  <c:v>43831</c:v>
                </c:pt>
                <c:pt idx="104">
                  <c:v>43862</c:v>
                </c:pt>
                <c:pt idx="105">
                  <c:v>43891</c:v>
                </c:pt>
                <c:pt idx="106">
                  <c:v>43922</c:v>
                </c:pt>
                <c:pt idx="107">
                  <c:v>43952</c:v>
                </c:pt>
                <c:pt idx="108">
                  <c:v>43983</c:v>
                </c:pt>
                <c:pt idx="109">
                  <c:v>44013</c:v>
                </c:pt>
                <c:pt idx="110">
                  <c:v>44044</c:v>
                </c:pt>
                <c:pt idx="111">
                  <c:v>44075</c:v>
                </c:pt>
                <c:pt idx="112">
                  <c:v>44105</c:v>
                </c:pt>
                <c:pt idx="113">
                  <c:v>44136</c:v>
                </c:pt>
                <c:pt idx="114">
                  <c:v>44166</c:v>
                </c:pt>
                <c:pt idx="115">
                  <c:v>44197</c:v>
                </c:pt>
                <c:pt idx="116">
                  <c:v>44228</c:v>
                </c:pt>
                <c:pt idx="117">
                  <c:v>44256</c:v>
                </c:pt>
                <c:pt idx="118">
                  <c:v>44287</c:v>
                </c:pt>
                <c:pt idx="119">
                  <c:v>44317</c:v>
                </c:pt>
              </c:numCache>
            </c:numRef>
          </c:cat>
          <c:val>
            <c:numRef>
              <c:f>Consents!DwellingsRONZSeries</c:f>
              <c:numCache>
                <c:formatCode>General</c:formatCode>
                <c:ptCount val="121"/>
                <c:pt idx="0">
                  <c:v>7769</c:v>
                </c:pt>
                <c:pt idx="1">
                  <c:v>7543</c:v>
                </c:pt>
                <c:pt idx="2">
                  <c:v>7640</c:v>
                </c:pt>
                <c:pt idx="3">
                  <c:v>7602</c:v>
                </c:pt>
                <c:pt idx="4">
                  <c:v>7590</c:v>
                </c:pt>
                <c:pt idx="5">
                  <c:v>7493</c:v>
                </c:pt>
                <c:pt idx="6">
                  <c:v>7495</c:v>
                </c:pt>
                <c:pt idx="7">
                  <c:v>7521</c:v>
                </c:pt>
                <c:pt idx="8">
                  <c:v>7622</c:v>
                </c:pt>
                <c:pt idx="9">
                  <c:v>7766</c:v>
                </c:pt>
                <c:pt idx="10">
                  <c:v>7884</c:v>
                </c:pt>
                <c:pt idx="11">
                  <c:v>7892</c:v>
                </c:pt>
                <c:pt idx="12">
                  <c:v>8016</c:v>
                </c:pt>
                <c:pt idx="13">
                  <c:v>8052</c:v>
                </c:pt>
                <c:pt idx="14">
                  <c:v>7981</c:v>
                </c:pt>
                <c:pt idx="15">
                  <c:v>7927</c:v>
                </c:pt>
                <c:pt idx="16">
                  <c:v>8177</c:v>
                </c:pt>
                <c:pt idx="17">
                  <c:v>8278</c:v>
                </c:pt>
                <c:pt idx="18">
                  <c:v>8310</c:v>
                </c:pt>
                <c:pt idx="19">
                  <c:v>8385</c:v>
                </c:pt>
                <c:pt idx="20">
                  <c:v>8423</c:v>
                </c:pt>
                <c:pt idx="21">
                  <c:v>8294</c:v>
                </c:pt>
                <c:pt idx="22">
                  <c:v>8633</c:v>
                </c:pt>
                <c:pt idx="23">
                  <c:v>8822</c:v>
                </c:pt>
                <c:pt idx="24">
                  <c:v>8770</c:v>
                </c:pt>
                <c:pt idx="25">
                  <c:v>8901</c:v>
                </c:pt>
                <c:pt idx="26">
                  <c:v>8939</c:v>
                </c:pt>
                <c:pt idx="27">
                  <c:v>9046</c:v>
                </c:pt>
                <c:pt idx="28">
                  <c:v>9016</c:v>
                </c:pt>
                <c:pt idx="29">
                  <c:v>9139</c:v>
                </c:pt>
                <c:pt idx="30">
                  <c:v>9221</c:v>
                </c:pt>
                <c:pt idx="31">
                  <c:v>9350</c:v>
                </c:pt>
                <c:pt idx="32">
                  <c:v>9455</c:v>
                </c:pt>
                <c:pt idx="33">
                  <c:v>9651</c:v>
                </c:pt>
                <c:pt idx="34">
                  <c:v>9555</c:v>
                </c:pt>
                <c:pt idx="35">
                  <c:v>9615</c:v>
                </c:pt>
                <c:pt idx="36">
                  <c:v>9730</c:v>
                </c:pt>
                <c:pt idx="37">
                  <c:v>9724</c:v>
                </c:pt>
                <c:pt idx="38">
                  <c:v>9771</c:v>
                </c:pt>
                <c:pt idx="39">
                  <c:v>9867</c:v>
                </c:pt>
                <c:pt idx="40">
                  <c:v>9899</c:v>
                </c:pt>
                <c:pt idx="41">
                  <c:v>9690</c:v>
                </c:pt>
                <c:pt idx="42">
                  <c:v>9777</c:v>
                </c:pt>
                <c:pt idx="43">
                  <c:v>9840</c:v>
                </c:pt>
                <c:pt idx="44">
                  <c:v>9779</c:v>
                </c:pt>
                <c:pt idx="45">
                  <c:v>9872</c:v>
                </c:pt>
                <c:pt idx="46">
                  <c:v>9814</c:v>
                </c:pt>
                <c:pt idx="47">
                  <c:v>9876</c:v>
                </c:pt>
                <c:pt idx="48">
                  <c:v>9891</c:v>
                </c:pt>
                <c:pt idx="49">
                  <c:v>10127</c:v>
                </c:pt>
                <c:pt idx="50">
                  <c:v>10256</c:v>
                </c:pt>
                <c:pt idx="51">
                  <c:v>10462</c:v>
                </c:pt>
                <c:pt idx="52">
                  <c:v>10642</c:v>
                </c:pt>
                <c:pt idx="53">
                  <c:v>11207</c:v>
                </c:pt>
                <c:pt idx="54">
                  <c:v>11397</c:v>
                </c:pt>
                <c:pt idx="55">
                  <c:v>11543</c:v>
                </c:pt>
                <c:pt idx="56">
                  <c:v>11897</c:v>
                </c:pt>
                <c:pt idx="57">
                  <c:v>11977</c:v>
                </c:pt>
                <c:pt idx="58">
                  <c:v>12210</c:v>
                </c:pt>
                <c:pt idx="59">
                  <c:v>12409</c:v>
                </c:pt>
                <c:pt idx="60">
                  <c:v>12978</c:v>
                </c:pt>
                <c:pt idx="61">
                  <c:v>13099</c:v>
                </c:pt>
                <c:pt idx="62">
                  <c:v>13440</c:v>
                </c:pt>
                <c:pt idx="63">
                  <c:v>13705</c:v>
                </c:pt>
                <c:pt idx="64">
                  <c:v>14046</c:v>
                </c:pt>
                <c:pt idx="65">
                  <c:v>14112</c:v>
                </c:pt>
                <c:pt idx="66">
                  <c:v>14137</c:v>
                </c:pt>
                <c:pt idx="67">
                  <c:v>14129</c:v>
                </c:pt>
                <c:pt idx="68">
                  <c:v>14319</c:v>
                </c:pt>
                <c:pt idx="69">
                  <c:v>14658</c:v>
                </c:pt>
                <c:pt idx="70">
                  <c:v>14699</c:v>
                </c:pt>
                <c:pt idx="71">
                  <c:v>14961</c:v>
                </c:pt>
                <c:pt idx="72">
                  <c:v>14909</c:v>
                </c:pt>
                <c:pt idx="73">
                  <c:v>15173</c:v>
                </c:pt>
                <c:pt idx="74">
                  <c:v>15361</c:v>
                </c:pt>
                <c:pt idx="75">
                  <c:v>15453</c:v>
                </c:pt>
                <c:pt idx="76">
                  <c:v>15241</c:v>
                </c:pt>
                <c:pt idx="77">
                  <c:v>15273</c:v>
                </c:pt>
                <c:pt idx="78">
                  <c:v>15216</c:v>
                </c:pt>
                <c:pt idx="79">
                  <c:v>15230</c:v>
                </c:pt>
                <c:pt idx="80">
                  <c:v>15231</c:v>
                </c:pt>
                <c:pt idx="81">
                  <c:v>15294</c:v>
                </c:pt>
                <c:pt idx="82">
                  <c:v>15445</c:v>
                </c:pt>
                <c:pt idx="83">
                  <c:v>15442</c:v>
                </c:pt>
                <c:pt idx="84">
                  <c:v>15529</c:v>
                </c:pt>
                <c:pt idx="85">
                  <c:v>15277</c:v>
                </c:pt>
                <c:pt idx="86">
                  <c:v>15176</c:v>
                </c:pt>
                <c:pt idx="87">
                  <c:v>14974</c:v>
                </c:pt>
                <c:pt idx="88">
                  <c:v>15206</c:v>
                </c:pt>
                <c:pt idx="89">
                  <c:v>15315</c:v>
                </c:pt>
                <c:pt idx="90">
                  <c:v>15365</c:v>
                </c:pt>
                <c:pt idx="91">
                  <c:v>15513</c:v>
                </c:pt>
                <c:pt idx="92">
                  <c:v>15551</c:v>
                </c:pt>
                <c:pt idx="93">
                  <c:v>15727</c:v>
                </c:pt>
                <c:pt idx="94">
                  <c:v>15680</c:v>
                </c:pt>
                <c:pt idx="95">
                  <c:v>15874</c:v>
                </c:pt>
                <c:pt idx="96">
                  <c:v>15813</c:v>
                </c:pt>
                <c:pt idx="97">
                  <c:v>16155</c:v>
                </c:pt>
                <c:pt idx="98">
                  <c:v>16119</c:v>
                </c:pt>
                <c:pt idx="99">
                  <c:v>16621</c:v>
                </c:pt>
                <c:pt idx="100">
                  <c:v>16785</c:v>
                </c:pt>
                <c:pt idx="101">
                  <c:v>16878</c:v>
                </c:pt>
                <c:pt idx="102">
                  <c:v>17165</c:v>
                </c:pt>
                <c:pt idx="103">
                  <c:v>17256</c:v>
                </c:pt>
                <c:pt idx="104">
                  <c:v>17562</c:v>
                </c:pt>
                <c:pt idx="105">
                  <c:v>17239</c:v>
                </c:pt>
                <c:pt idx="106">
                  <c:v>16971</c:v>
                </c:pt>
                <c:pt idx="107">
                  <c:v>16876</c:v>
                </c:pt>
                <c:pt idx="108">
                  <c:v>17063</c:v>
                </c:pt>
                <c:pt idx="109">
                  <c:v>16961</c:v>
                </c:pt>
                <c:pt idx="110">
                  <c:v>16944</c:v>
                </c:pt>
                <c:pt idx="111">
                  <c:v>16646</c:v>
                </c:pt>
                <c:pt idx="112">
                  <c:v>16585</c:v>
                </c:pt>
                <c:pt idx="113">
                  <c:v>16538</c:v>
                </c:pt>
                <c:pt idx="114">
                  <c:v>16868</c:v>
                </c:pt>
                <c:pt idx="115">
                  <c:v>16913</c:v>
                </c:pt>
                <c:pt idx="116">
                  <c:v>16806</c:v>
                </c:pt>
                <c:pt idx="117">
                  <c:v>17450</c:v>
                </c:pt>
                <c:pt idx="118">
                  <c:v>18290</c:v>
                </c:pt>
                <c:pt idx="119">
                  <c:v>18536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0-4002-A4D2-CB35D96F5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76384"/>
        <c:axId val="111015040"/>
      </c:lineChart>
      <c:catAx>
        <c:axId val="1109763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1015040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1101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109763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Confidence indicators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Confidence!$B$5</c:f>
              <c:strCache>
                <c:ptCount val="1"/>
                <c:pt idx="0">
                  <c:v>Consumer confidence (LHS index)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Confidence!$A$89:$A$137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Confidence!$B$89:$B$137</c:f>
              <c:numCache>
                <c:formatCode>General</c:formatCode>
                <c:ptCount val="49"/>
                <c:pt idx="0">
                  <c:v>108.6</c:v>
                </c:pt>
                <c:pt idx="1">
                  <c:v>122.7</c:v>
                </c:pt>
                <c:pt idx="2">
                  <c:v>121.5</c:v>
                </c:pt>
                <c:pt idx="3">
                  <c:v>119.5</c:v>
                </c:pt>
                <c:pt idx="4">
                  <c:v>126.8</c:v>
                </c:pt>
                <c:pt idx="5">
                  <c:v>117.3</c:v>
                </c:pt>
                <c:pt idx="6">
                  <c:v>109.5</c:v>
                </c:pt>
                <c:pt idx="7">
                  <c:v>101.6</c:v>
                </c:pt>
                <c:pt idx="8">
                  <c:v>115.4</c:v>
                </c:pt>
                <c:pt idx="9">
                  <c:v>111.4</c:v>
                </c:pt>
                <c:pt idx="10">
                  <c:v>104</c:v>
                </c:pt>
                <c:pt idx="11">
                  <c:v>104.7</c:v>
                </c:pt>
                <c:pt idx="12">
                  <c:v>104.3</c:v>
                </c:pt>
                <c:pt idx="13">
                  <c:v>104.5</c:v>
                </c:pt>
                <c:pt idx="14">
                  <c:v>117.9</c:v>
                </c:pt>
                <c:pt idx="15">
                  <c:v>119</c:v>
                </c:pt>
                <c:pt idx="16">
                  <c:v>119.4</c:v>
                </c:pt>
                <c:pt idx="17">
                  <c:v>115.1</c:v>
                </c:pt>
                <c:pt idx="18">
                  <c:v>122.6</c:v>
                </c:pt>
                <c:pt idx="19">
                  <c:v>126.5</c:v>
                </c:pt>
                <c:pt idx="20">
                  <c:v>128.30000000000001</c:v>
                </c:pt>
                <c:pt idx="21">
                  <c:v>120.2</c:v>
                </c:pt>
                <c:pt idx="22">
                  <c:v>114.8</c:v>
                </c:pt>
                <c:pt idx="23">
                  <c:v>119.6</c:v>
                </c:pt>
                <c:pt idx="24">
                  <c:v>117.3</c:v>
                </c:pt>
                <c:pt idx="25">
                  <c:v>111.4</c:v>
                </c:pt>
                <c:pt idx="26">
                  <c:v>113.9</c:v>
                </c:pt>
                <c:pt idx="27">
                  <c:v>116.6</c:v>
                </c:pt>
                <c:pt idx="28">
                  <c:v>112.3</c:v>
                </c:pt>
                <c:pt idx="29">
                  <c:v>113.3</c:v>
                </c:pt>
                <c:pt idx="30" formatCode="0.0">
                  <c:v>111.8</c:v>
                </c:pt>
                <c:pt idx="31" formatCode="0.0">
                  <c:v>115.1</c:v>
                </c:pt>
                <c:pt idx="32">
                  <c:v>113.5</c:v>
                </c:pt>
                <c:pt idx="33">
                  <c:v>114.6</c:v>
                </c:pt>
                <c:pt idx="34">
                  <c:v>107.5</c:v>
                </c:pt>
                <c:pt idx="35">
                  <c:v>109.4</c:v>
                </c:pt>
                <c:pt idx="36">
                  <c:v>109.4</c:v>
                </c:pt>
                <c:pt idx="37">
                  <c:v>98.2</c:v>
                </c:pt>
                <c:pt idx="38">
                  <c:v>109.5</c:v>
                </c:pt>
                <c:pt idx="39" formatCode="0.0">
                  <c:v>101</c:v>
                </c:pt>
                <c:pt idx="40" formatCode="0.0">
                  <c:v>102</c:v>
                </c:pt>
                <c:pt idx="41" formatCode="0.0">
                  <c:v>106.7</c:v>
                </c:pt>
                <c:pt idx="42" formatCode="0.0">
                  <c:v>112.9</c:v>
                </c:pt>
                <c:pt idx="43" formatCode="0.0">
                  <c:v>105.9</c:v>
                </c:pt>
                <c:pt idx="44" formatCode="0.0">
                  <c:v>96</c:v>
                </c:pt>
                <c:pt idx="45" formatCode="0.0">
                  <c:v>91.6</c:v>
                </c:pt>
                <c:pt idx="46" formatCode="0.0">
                  <c:v>106.9</c:v>
                </c:pt>
                <c:pt idx="47" formatCode="0.0">
                  <c:v>103.9</c:v>
                </c:pt>
                <c:pt idx="48" formatCode="0.0">
                  <c:v>108.6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C-405D-AA13-814A3BDBC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03296"/>
        <c:axId val="131304832"/>
      </c:lineChart>
      <c:lineChart>
        <c:grouping val="standard"/>
        <c:varyColors val="0"/>
        <c:ser>
          <c:idx val="1"/>
          <c:order val="1"/>
          <c:tx>
            <c:strRef>
              <c:f>Confidence!$C$5</c:f>
              <c:strCache>
                <c:ptCount val="1"/>
                <c:pt idx="0">
                  <c:v>Business confidence (RHS %)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Confidence!$A$89:$A$137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Confidence!$C$89:$C$137</c:f>
              <c:numCache>
                <c:formatCode>0.0%</c:formatCode>
                <c:ptCount val="49"/>
                <c:pt idx="0">
                  <c:v>-0.1406</c:v>
                </c:pt>
                <c:pt idx="1">
                  <c:v>0.44900000000000001</c:v>
                </c:pt>
                <c:pt idx="2">
                  <c:v>0.39219999999999999</c:v>
                </c:pt>
                <c:pt idx="3">
                  <c:v>0.37040000000000001</c:v>
                </c:pt>
                <c:pt idx="4">
                  <c:v>0.3155</c:v>
                </c:pt>
                <c:pt idx="5">
                  <c:v>0.1452</c:v>
                </c:pt>
                <c:pt idx="6">
                  <c:v>0.2712</c:v>
                </c:pt>
                <c:pt idx="7">
                  <c:v>-0.19219999999999998</c:v>
                </c:pt>
                <c:pt idx="8">
                  <c:v>0.4551</c:v>
                </c:pt>
                <c:pt idx="9">
                  <c:v>0.3508</c:v>
                </c:pt>
                <c:pt idx="10">
                  <c:v>8.5699999999999998E-2</c:v>
                </c:pt>
                <c:pt idx="11">
                  <c:v>0.1467</c:v>
                </c:pt>
                <c:pt idx="12">
                  <c:v>8.3499999999999991E-2</c:v>
                </c:pt>
                <c:pt idx="13">
                  <c:v>9.3000000000000013E-2</c:v>
                </c:pt>
                <c:pt idx="14">
                  <c:v>0.32990000000000003</c:v>
                </c:pt>
                <c:pt idx="15">
                  <c:v>0.32140000000000002</c:v>
                </c:pt>
                <c:pt idx="16">
                  <c:v>0.43030000000000002</c:v>
                </c:pt>
                <c:pt idx="17">
                  <c:v>0.43869999999999998</c:v>
                </c:pt>
                <c:pt idx="18">
                  <c:v>0.60630000000000006</c:v>
                </c:pt>
                <c:pt idx="19">
                  <c:v>0.59279999999999999</c:v>
                </c:pt>
                <c:pt idx="20">
                  <c:v>0.33380000000000004</c:v>
                </c:pt>
                <c:pt idx="21">
                  <c:v>0.31940000000000002</c:v>
                </c:pt>
                <c:pt idx="22">
                  <c:v>0.3009</c:v>
                </c:pt>
                <c:pt idx="23">
                  <c:v>0.29600000000000004</c:v>
                </c:pt>
                <c:pt idx="24">
                  <c:v>0.16469999999999999</c:v>
                </c:pt>
                <c:pt idx="25">
                  <c:v>-6.3E-3</c:v>
                </c:pt>
                <c:pt idx="26">
                  <c:v>0.16219999999999998</c:v>
                </c:pt>
                <c:pt idx="27">
                  <c:v>0.1009</c:v>
                </c:pt>
                <c:pt idx="28">
                  <c:v>0.26960000000000001</c:v>
                </c:pt>
                <c:pt idx="29">
                  <c:v>0.29120000000000001</c:v>
                </c:pt>
                <c:pt idx="30">
                  <c:v>0.23860000000000001</c:v>
                </c:pt>
                <c:pt idx="31">
                  <c:v>4.5400000000000003E-2</c:v>
                </c:pt>
                <c:pt idx="32">
                  <c:v>0.154</c:v>
                </c:pt>
                <c:pt idx="33">
                  <c:v>2.3300000000000001E-2</c:v>
                </c:pt>
                <c:pt idx="34">
                  <c:v>-9.2600000000000002E-2</c:v>
                </c:pt>
                <c:pt idx="35">
                  <c:v>-0.14800000000000002</c:v>
                </c:pt>
                <c:pt idx="36">
                  <c:v>-0.25059999999999999</c:v>
                </c:pt>
                <c:pt idx="37">
                  <c:v>-0.26079999999999998</c:v>
                </c:pt>
                <c:pt idx="38">
                  <c:v>-0.28550000000000003</c:v>
                </c:pt>
                <c:pt idx="39">
                  <c:v>-0.2379</c:v>
                </c:pt>
                <c:pt idx="40">
                  <c:v>-0.34520000000000001</c:v>
                </c:pt>
                <c:pt idx="41">
                  <c:v>-0.38400000000000001</c:v>
                </c:pt>
                <c:pt idx="42">
                  <c:v>-0.12380000000000001</c:v>
                </c:pt>
                <c:pt idx="43">
                  <c:v>-0.6631999999999999</c:v>
                </c:pt>
                <c:pt idx="44">
                  <c:v>-0.59030000000000005</c:v>
                </c:pt>
                <c:pt idx="45">
                  <c:v>-0.32140000000000002</c:v>
                </c:pt>
                <c:pt idx="46">
                  <c:v>-0.1822</c:v>
                </c:pt>
                <c:pt idx="47">
                  <c:v>-0.12239999999999999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C-405D-AA13-814A3BDBC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20448"/>
        <c:axId val="131318912"/>
      </c:lineChart>
      <c:dateAx>
        <c:axId val="13130329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31304832"/>
        <c:crossesAt val="0"/>
        <c:auto val="0"/>
        <c:lblOffset val="100"/>
        <c:baseTimeUnit val="months"/>
        <c:majorUnit val="2"/>
        <c:majorTimeUnit val="years"/>
        <c:minorUnit val="1"/>
        <c:minorTimeUnit val="years"/>
      </c:dateAx>
      <c:valAx>
        <c:axId val="131304832"/>
        <c:scaling>
          <c:orientation val="minMax"/>
          <c:max val="14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1303296"/>
        <c:crosses val="autoZero"/>
        <c:crossBetween val="midCat"/>
      </c:valAx>
      <c:valAx>
        <c:axId val="131318912"/>
        <c:scaling>
          <c:orientation val="minMax"/>
          <c:max val="0.8"/>
          <c:min val="-0.8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1320448"/>
        <c:crosses val="max"/>
        <c:crossBetween val="between"/>
      </c:valAx>
      <c:dateAx>
        <c:axId val="1313204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318912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buildings consented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257174103237096"/>
          <c:y val="0.14983459282354808"/>
          <c:w val="0.63587029746282331"/>
          <c:h val="0.60411597879124179"/>
        </c:manualLayout>
      </c:layout>
      <c:lineChart>
        <c:grouping val="standard"/>
        <c:varyColors val="0"/>
        <c:ser>
          <c:idx val="0"/>
          <c:order val="0"/>
          <c:tx>
            <c:v>Dwellings consented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Consents!$A$95:$A$239</c:f>
              <c:numCache>
                <c:formatCode>mmm\-yy</c:formatCode>
                <c:ptCount val="145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  <c:pt idx="12">
                  <c:v>40299</c:v>
                </c:pt>
                <c:pt idx="13">
                  <c:v>40330</c:v>
                </c:pt>
                <c:pt idx="14">
                  <c:v>40360</c:v>
                </c:pt>
                <c:pt idx="15">
                  <c:v>40391</c:v>
                </c:pt>
                <c:pt idx="16">
                  <c:v>40422</c:v>
                </c:pt>
                <c:pt idx="17">
                  <c:v>40452</c:v>
                </c:pt>
                <c:pt idx="18">
                  <c:v>40483</c:v>
                </c:pt>
                <c:pt idx="19">
                  <c:v>40513</c:v>
                </c:pt>
                <c:pt idx="20">
                  <c:v>40544</c:v>
                </c:pt>
                <c:pt idx="21">
                  <c:v>40575</c:v>
                </c:pt>
                <c:pt idx="22">
                  <c:v>40603</c:v>
                </c:pt>
                <c:pt idx="23">
                  <c:v>40634</c:v>
                </c:pt>
                <c:pt idx="24">
                  <c:v>40664</c:v>
                </c:pt>
                <c:pt idx="25">
                  <c:v>40695</c:v>
                </c:pt>
                <c:pt idx="26">
                  <c:v>40725</c:v>
                </c:pt>
                <c:pt idx="27">
                  <c:v>40756</c:v>
                </c:pt>
                <c:pt idx="28">
                  <c:v>40787</c:v>
                </c:pt>
                <c:pt idx="29">
                  <c:v>40817</c:v>
                </c:pt>
                <c:pt idx="30">
                  <c:v>40848</c:v>
                </c:pt>
                <c:pt idx="31">
                  <c:v>40878</c:v>
                </c:pt>
                <c:pt idx="32">
                  <c:v>40909</c:v>
                </c:pt>
                <c:pt idx="33">
                  <c:v>40940</c:v>
                </c:pt>
                <c:pt idx="34">
                  <c:v>40969</c:v>
                </c:pt>
                <c:pt idx="35">
                  <c:v>41000</c:v>
                </c:pt>
                <c:pt idx="36">
                  <c:v>41030</c:v>
                </c:pt>
                <c:pt idx="37">
                  <c:v>41061</c:v>
                </c:pt>
                <c:pt idx="38">
                  <c:v>41091</c:v>
                </c:pt>
                <c:pt idx="39">
                  <c:v>41122</c:v>
                </c:pt>
                <c:pt idx="40">
                  <c:v>41153</c:v>
                </c:pt>
                <c:pt idx="41">
                  <c:v>41183</c:v>
                </c:pt>
                <c:pt idx="42">
                  <c:v>41214</c:v>
                </c:pt>
                <c:pt idx="43">
                  <c:v>41244</c:v>
                </c:pt>
                <c:pt idx="44">
                  <c:v>41275</c:v>
                </c:pt>
                <c:pt idx="45">
                  <c:v>41306</c:v>
                </c:pt>
                <c:pt idx="46">
                  <c:v>41334</c:v>
                </c:pt>
                <c:pt idx="47">
                  <c:v>41365</c:v>
                </c:pt>
                <c:pt idx="48">
                  <c:v>41395</c:v>
                </c:pt>
                <c:pt idx="49">
                  <c:v>41426</c:v>
                </c:pt>
                <c:pt idx="50">
                  <c:v>41456</c:v>
                </c:pt>
                <c:pt idx="51">
                  <c:v>41487</c:v>
                </c:pt>
                <c:pt idx="52">
                  <c:v>41518</c:v>
                </c:pt>
                <c:pt idx="53">
                  <c:v>41548</c:v>
                </c:pt>
                <c:pt idx="54">
                  <c:v>41579</c:v>
                </c:pt>
                <c:pt idx="55">
                  <c:v>41609</c:v>
                </c:pt>
                <c:pt idx="56">
                  <c:v>41640</c:v>
                </c:pt>
                <c:pt idx="57">
                  <c:v>41671</c:v>
                </c:pt>
                <c:pt idx="58">
                  <c:v>41699</c:v>
                </c:pt>
                <c:pt idx="59">
                  <c:v>41730</c:v>
                </c:pt>
                <c:pt idx="60">
                  <c:v>41760</c:v>
                </c:pt>
                <c:pt idx="61">
                  <c:v>41791</c:v>
                </c:pt>
                <c:pt idx="62">
                  <c:v>41821</c:v>
                </c:pt>
                <c:pt idx="63">
                  <c:v>41852</c:v>
                </c:pt>
                <c:pt idx="64">
                  <c:v>41883</c:v>
                </c:pt>
                <c:pt idx="65">
                  <c:v>41913</c:v>
                </c:pt>
                <c:pt idx="66">
                  <c:v>41944</c:v>
                </c:pt>
                <c:pt idx="67">
                  <c:v>41974</c:v>
                </c:pt>
                <c:pt idx="68">
                  <c:v>42005</c:v>
                </c:pt>
                <c:pt idx="69">
                  <c:v>42036</c:v>
                </c:pt>
                <c:pt idx="70">
                  <c:v>42064</c:v>
                </c:pt>
                <c:pt idx="71">
                  <c:v>42095</c:v>
                </c:pt>
                <c:pt idx="72">
                  <c:v>42125</c:v>
                </c:pt>
                <c:pt idx="73">
                  <c:v>42156</c:v>
                </c:pt>
                <c:pt idx="74">
                  <c:v>42186</c:v>
                </c:pt>
                <c:pt idx="75">
                  <c:v>42217</c:v>
                </c:pt>
                <c:pt idx="76">
                  <c:v>42248</c:v>
                </c:pt>
                <c:pt idx="77">
                  <c:v>42278</c:v>
                </c:pt>
                <c:pt idx="78">
                  <c:v>42309</c:v>
                </c:pt>
                <c:pt idx="79">
                  <c:v>42339</c:v>
                </c:pt>
                <c:pt idx="80">
                  <c:v>42370</c:v>
                </c:pt>
                <c:pt idx="81">
                  <c:v>42401</c:v>
                </c:pt>
                <c:pt idx="82">
                  <c:v>42430</c:v>
                </c:pt>
                <c:pt idx="83">
                  <c:v>42461</c:v>
                </c:pt>
                <c:pt idx="84">
                  <c:v>42491</c:v>
                </c:pt>
                <c:pt idx="85">
                  <c:v>42522</c:v>
                </c:pt>
                <c:pt idx="86">
                  <c:v>42552</c:v>
                </c:pt>
                <c:pt idx="87">
                  <c:v>42583</c:v>
                </c:pt>
                <c:pt idx="88">
                  <c:v>42614</c:v>
                </c:pt>
                <c:pt idx="89">
                  <c:v>42644</c:v>
                </c:pt>
                <c:pt idx="90">
                  <c:v>42675</c:v>
                </c:pt>
                <c:pt idx="91">
                  <c:v>42705</c:v>
                </c:pt>
                <c:pt idx="92">
                  <c:v>42736</c:v>
                </c:pt>
                <c:pt idx="93">
                  <c:v>42767</c:v>
                </c:pt>
                <c:pt idx="94">
                  <c:v>42795</c:v>
                </c:pt>
                <c:pt idx="95">
                  <c:v>42826</c:v>
                </c:pt>
                <c:pt idx="96">
                  <c:v>42856</c:v>
                </c:pt>
                <c:pt idx="97">
                  <c:v>42887</c:v>
                </c:pt>
                <c:pt idx="98">
                  <c:v>42917</c:v>
                </c:pt>
                <c:pt idx="99">
                  <c:v>42948</c:v>
                </c:pt>
                <c:pt idx="100">
                  <c:v>42979</c:v>
                </c:pt>
                <c:pt idx="101">
                  <c:v>43009</c:v>
                </c:pt>
                <c:pt idx="102">
                  <c:v>43040</c:v>
                </c:pt>
                <c:pt idx="103">
                  <c:v>43070</c:v>
                </c:pt>
                <c:pt idx="104">
                  <c:v>43101</c:v>
                </c:pt>
                <c:pt idx="105">
                  <c:v>43132</c:v>
                </c:pt>
                <c:pt idx="106">
                  <c:v>43160</c:v>
                </c:pt>
                <c:pt idx="107">
                  <c:v>43191</c:v>
                </c:pt>
                <c:pt idx="108">
                  <c:v>43221</c:v>
                </c:pt>
                <c:pt idx="109">
                  <c:v>43252</c:v>
                </c:pt>
                <c:pt idx="110">
                  <c:v>43282</c:v>
                </c:pt>
                <c:pt idx="111">
                  <c:v>43313</c:v>
                </c:pt>
                <c:pt idx="112">
                  <c:v>43344</c:v>
                </c:pt>
                <c:pt idx="113">
                  <c:v>43374</c:v>
                </c:pt>
                <c:pt idx="114">
                  <c:v>43405</c:v>
                </c:pt>
                <c:pt idx="115">
                  <c:v>43435</c:v>
                </c:pt>
                <c:pt idx="116">
                  <c:v>43466</c:v>
                </c:pt>
                <c:pt idx="117">
                  <c:v>43497</c:v>
                </c:pt>
                <c:pt idx="118">
                  <c:v>43525</c:v>
                </c:pt>
                <c:pt idx="119">
                  <c:v>43556</c:v>
                </c:pt>
                <c:pt idx="120">
                  <c:v>43586</c:v>
                </c:pt>
                <c:pt idx="121">
                  <c:v>43617</c:v>
                </c:pt>
                <c:pt idx="122">
                  <c:v>43647</c:v>
                </c:pt>
                <c:pt idx="123">
                  <c:v>43678</c:v>
                </c:pt>
                <c:pt idx="124">
                  <c:v>43709</c:v>
                </c:pt>
                <c:pt idx="125">
                  <c:v>43739</c:v>
                </c:pt>
                <c:pt idx="126">
                  <c:v>43770</c:v>
                </c:pt>
                <c:pt idx="127">
                  <c:v>43800</c:v>
                </c:pt>
                <c:pt idx="128">
                  <c:v>43831</c:v>
                </c:pt>
                <c:pt idx="129">
                  <c:v>43862</c:v>
                </c:pt>
                <c:pt idx="130">
                  <c:v>43891</c:v>
                </c:pt>
                <c:pt idx="131">
                  <c:v>43922</c:v>
                </c:pt>
                <c:pt idx="132">
                  <c:v>43952</c:v>
                </c:pt>
                <c:pt idx="133">
                  <c:v>43983</c:v>
                </c:pt>
                <c:pt idx="134">
                  <c:v>44013</c:v>
                </c:pt>
                <c:pt idx="135">
                  <c:v>44044</c:v>
                </c:pt>
                <c:pt idx="136">
                  <c:v>44075</c:v>
                </c:pt>
                <c:pt idx="137">
                  <c:v>44105</c:v>
                </c:pt>
                <c:pt idx="138">
                  <c:v>44136</c:v>
                </c:pt>
                <c:pt idx="139">
                  <c:v>44166</c:v>
                </c:pt>
                <c:pt idx="140">
                  <c:v>44197</c:v>
                </c:pt>
                <c:pt idx="141">
                  <c:v>44228</c:v>
                </c:pt>
                <c:pt idx="142">
                  <c:v>44256</c:v>
                </c:pt>
                <c:pt idx="143">
                  <c:v>44287</c:v>
                </c:pt>
                <c:pt idx="144">
                  <c:v>44317</c:v>
                </c:pt>
              </c:numCache>
            </c:numRef>
          </c:cat>
          <c:val>
            <c:numRef>
              <c:f>Consents!$B$95:$B$239</c:f>
              <c:numCache>
                <c:formatCode>General</c:formatCode>
                <c:ptCount val="145"/>
                <c:pt idx="0">
                  <c:v>3400</c:v>
                </c:pt>
                <c:pt idx="1">
                  <c:v>3223</c:v>
                </c:pt>
                <c:pt idx="2">
                  <c:v>3215</c:v>
                </c:pt>
                <c:pt idx="3">
                  <c:v>3157</c:v>
                </c:pt>
                <c:pt idx="4">
                  <c:v>3315</c:v>
                </c:pt>
                <c:pt idx="5">
                  <c:v>3401</c:v>
                </c:pt>
                <c:pt idx="6">
                  <c:v>3407</c:v>
                </c:pt>
                <c:pt idx="7">
                  <c:v>3487</c:v>
                </c:pt>
                <c:pt idx="8">
                  <c:v>3546</c:v>
                </c:pt>
                <c:pt idx="9">
                  <c:v>3635</c:v>
                </c:pt>
                <c:pt idx="10">
                  <c:v>3646</c:v>
                </c:pt>
                <c:pt idx="11">
                  <c:v>3651</c:v>
                </c:pt>
                <c:pt idx="12">
                  <c:v>3540</c:v>
                </c:pt>
                <c:pt idx="13">
                  <c:v>3669</c:v>
                </c:pt>
                <c:pt idx="14">
                  <c:v>3733</c:v>
                </c:pt>
                <c:pt idx="15">
                  <c:v>3838</c:v>
                </c:pt>
                <c:pt idx="16">
                  <c:v>3718</c:v>
                </c:pt>
                <c:pt idx="17">
                  <c:v>3703</c:v>
                </c:pt>
                <c:pt idx="18">
                  <c:v>3733</c:v>
                </c:pt>
                <c:pt idx="19">
                  <c:v>3613</c:v>
                </c:pt>
                <c:pt idx="20">
                  <c:v>3626</c:v>
                </c:pt>
                <c:pt idx="21">
                  <c:v>3612</c:v>
                </c:pt>
                <c:pt idx="22">
                  <c:v>3583</c:v>
                </c:pt>
                <c:pt idx="23">
                  <c:v>3535</c:v>
                </c:pt>
                <c:pt idx="24">
                  <c:v>3450</c:v>
                </c:pt>
                <c:pt idx="25">
                  <c:v>3397</c:v>
                </c:pt>
                <c:pt idx="26">
                  <c:v>3422</c:v>
                </c:pt>
                <c:pt idx="27">
                  <c:v>3480</c:v>
                </c:pt>
                <c:pt idx="28">
                  <c:v>3478</c:v>
                </c:pt>
                <c:pt idx="29">
                  <c:v>3606</c:v>
                </c:pt>
                <c:pt idx="30">
                  <c:v>3673</c:v>
                </c:pt>
                <c:pt idx="31">
                  <c:v>3772</c:v>
                </c:pt>
                <c:pt idx="32">
                  <c:v>3745</c:v>
                </c:pt>
                <c:pt idx="33">
                  <c:v>3763</c:v>
                </c:pt>
                <c:pt idx="34">
                  <c:v>3976</c:v>
                </c:pt>
                <c:pt idx="35">
                  <c:v>4077</c:v>
                </c:pt>
                <c:pt idx="36">
                  <c:v>4202</c:v>
                </c:pt>
                <c:pt idx="37">
                  <c:v>4197</c:v>
                </c:pt>
                <c:pt idx="38">
                  <c:v>4262</c:v>
                </c:pt>
                <c:pt idx="39">
                  <c:v>4259</c:v>
                </c:pt>
                <c:pt idx="40">
                  <c:v>4411</c:v>
                </c:pt>
                <c:pt idx="41">
                  <c:v>4440</c:v>
                </c:pt>
                <c:pt idx="42">
                  <c:v>4442</c:v>
                </c:pt>
                <c:pt idx="43">
                  <c:v>4582</c:v>
                </c:pt>
                <c:pt idx="44">
                  <c:v>4722</c:v>
                </c:pt>
                <c:pt idx="45">
                  <c:v>4882</c:v>
                </c:pt>
                <c:pt idx="46">
                  <c:v>4764</c:v>
                </c:pt>
                <c:pt idx="47">
                  <c:v>4835</c:v>
                </c:pt>
                <c:pt idx="48">
                  <c:v>5102</c:v>
                </c:pt>
                <c:pt idx="49">
                  <c:v>5343</c:v>
                </c:pt>
                <c:pt idx="50">
                  <c:v>5491</c:v>
                </c:pt>
                <c:pt idx="51">
                  <c:v>5616</c:v>
                </c:pt>
                <c:pt idx="52">
                  <c:v>5648</c:v>
                </c:pt>
                <c:pt idx="53">
                  <c:v>5691</c:v>
                </c:pt>
                <c:pt idx="54">
                  <c:v>6038</c:v>
                </c:pt>
                <c:pt idx="55">
                  <c:v>6310</c:v>
                </c:pt>
                <c:pt idx="56">
                  <c:v>6371</c:v>
                </c:pt>
                <c:pt idx="57">
                  <c:v>6362</c:v>
                </c:pt>
                <c:pt idx="58">
                  <c:v>6530</c:v>
                </c:pt>
                <c:pt idx="59">
                  <c:v>6796</c:v>
                </c:pt>
                <c:pt idx="60">
                  <c:v>6779</c:v>
                </c:pt>
                <c:pt idx="61">
                  <c:v>6873</c:v>
                </c:pt>
                <c:pt idx="62">
                  <c:v>7166</c:v>
                </c:pt>
                <c:pt idx="63">
                  <c:v>7356</c:v>
                </c:pt>
                <c:pt idx="64">
                  <c:v>7403</c:v>
                </c:pt>
                <c:pt idx="65">
                  <c:v>7518</c:v>
                </c:pt>
                <c:pt idx="66">
                  <c:v>7706</c:v>
                </c:pt>
                <c:pt idx="67">
                  <c:v>7632</c:v>
                </c:pt>
                <c:pt idx="68">
                  <c:v>7681</c:v>
                </c:pt>
                <c:pt idx="69">
                  <c:v>7745</c:v>
                </c:pt>
                <c:pt idx="70">
                  <c:v>7940</c:v>
                </c:pt>
                <c:pt idx="71">
                  <c:v>8155</c:v>
                </c:pt>
                <c:pt idx="72">
                  <c:v>8195</c:v>
                </c:pt>
                <c:pt idx="73">
                  <c:v>8299</c:v>
                </c:pt>
                <c:pt idx="74">
                  <c:v>8562</c:v>
                </c:pt>
                <c:pt idx="75">
                  <c:v>8609</c:v>
                </c:pt>
                <c:pt idx="76">
                  <c:v>8713</c:v>
                </c:pt>
                <c:pt idx="77">
                  <c:v>8927</c:v>
                </c:pt>
                <c:pt idx="78">
                  <c:v>8926</c:v>
                </c:pt>
                <c:pt idx="79">
                  <c:v>9243</c:v>
                </c:pt>
                <c:pt idx="80">
                  <c:v>9267</c:v>
                </c:pt>
                <c:pt idx="81">
                  <c:v>9526</c:v>
                </c:pt>
                <c:pt idx="82">
                  <c:v>9558</c:v>
                </c:pt>
                <c:pt idx="83">
                  <c:v>9345</c:v>
                </c:pt>
                <c:pt idx="84">
                  <c:v>9426</c:v>
                </c:pt>
                <c:pt idx="85">
                  <c:v>9644</c:v>
                </c:pt>
                <c:pt idx="86">
                  <c:v>9619</c:v>
                </c:pt>
                <c:pt idx="87">
                  <c:v>9849</c:v>
                </c:pt>
                <c:pt idx="88">
                  <c:v>10024</c:v>
                </c:pt>
                <c:pt idx="89">
                  <c:v>10011</c:v>
                </c:pt>
                <c:pt idx="90">
                  <c:v>10233</c:v>
                </c:pt>
                <c:pt idx="91">
                  <c:v>10026</c:v>
                </c:pt>
                <c:pt idx="92">
                  <c:v>10032</c:v>
                </c:pt>
                <c:pt idx="93">
                  <c:v>10045</c:v>
                </c:pt>
                <c:pt idx="94">
                  <c:v>10199</c:v>
                </c:pt>
                <c:pt idx="95">
                  <c:v>10226</c:v>
                </c:pt>
                <c:pt idx="96">
                  <c:v>10379</c:v>
                </c:pt>
                <c:pt idx="97">
                  <c:v>10364</c:v>
                </c:pt>
                <c:pt idx="98">
                  <c:v>10051</c:v>
                </c:pt>
                <c:pt idx="99">
                  <c:v>10265</c:v>
                </c:pt>
                <c:pt idx="100">
                  <c:v>10317</c:v>
                </c:pt>
                <c:pt idx="101">
                  <c:v>10469</c:v>
                </c:pt>
                <c:pt idx="102">
                  <c:v>10731</c:v>
                </c:pt>
                <c:pt idx="103">
                  <c:v>10867</c:v>
                </c:pt>
                <c:pt idx="104">
                  <c:v>11073</c:v>
                </c:pt>
                <c:pt idx="105">
                  <c:v>11052</c:v>
                </c:pt>
                <c:pt idx="106">
                  <c:v>11192</c:v>
                </c:pt>
                <c:pt idx="107">
                  <c:v>11629</c:v>
                </c:pt>
                <c:pt idx="108">
                  <c:v>12274</c:v>
                </c:pt>
                <c:pt idx="109">
                  <c:v>12369</c:v>
                </c:pt>
                <c:pt idx="110">
                  <c:v>12845</c:v>
                </c:pt>
                <c:pt idx="111">
                  <c:v>12959</c:v>
                </c:pt>
                <c:pt idx="112">
                  <c:v>12945</c:v>
                </c:pt>
                <c:pt idx="113">
                  <c:v>13078</c:v>
                </c:pt>
                <c:pt idx="114">
                  <c:v>12800</c:v>
                </c:pt>
                <c:pt idx="115">
                  <c:v>12862</c:v>
                </c:pt>
                <c:pt idx="116">
                  <c:v>13272</c:v>
                </c:pt>
                <c:pt idx="117">
                  <c:v>13847</c:v>
                </c:pt>
                <c:pt idx="118">
                  <c:v>13874</c:v>
                </c:pt>
                <c:pt idx="119">
                  <c:v>13754</c:v>
                </c:pt>
                <c:pt idx="120">
                  <c:v>13881</c:v>
                </c:pt>
                <c:pt idx="121">
                  <c:v>14032</c:v>
                </c:pt>
                <c:pt idx="122">
                  <c:v>14236</c:v>
                </c:pt>
                <c:pt idx="123">
                  <c:v>14345</c:v>
                </c:pt>
                <c:pt idx="124">
                  <c:v>14634</c:v>
                </c:pt>
                <c:pt idx="125">
                  <c:v>14918</c:v>
                </c:pt>
                <c:pt idx="126">
                  <c:v>14866</c:v>
                </c:pt>
                <c:pt idx="127">
                  <c:v>15154</c:v>
                </c:pt>
                <c:pt idx="128">
                  <c:v>14976</c:v>
                </c:pt>
                <c:pt idx="129">
                  <c:v>14854</c:v>
                </c:pt>
                <c:pt idx="130">
                  <c:v>14932</c:v>
                </c:pt>
                <c:pt idx="131">
                  <c:v>14783</c:v>
                </c:pt>
                <c:pt idx="132">
                  <c:v>14493</c:v>
                </c:pt>
                <c:pt idx="133">
                  <c:v>14780</c:v>
                </c:pt>
                <c:pt idx="134">
                  <c:v>14895</c:v>
                </c:pt>
                <c:pt idx="135">
                  <c:v>14879</c:v>
                </c:pt>
                <c:pt idx="136">
                  <c:v>15470</c:v>
                </c:pt>
                <c:pt idx="137">
                  <c:v>15673</c:v>
                </c:pt>
                <c:pt idx="138">
                  <c:v>16293</c:v>
                </c:pt>
                <c:pt idx="139">
                  <c:v>16656</c:v>
                </c:pt>
                <c:pt idx="140">
                  <c:v>17116</c:v>
                </c:pt>
                <c:pt idx="141">
                  <c:v>17060</c:v>
                </c:pt>
                <c:pt idx="142">
                  <c:v>17495</c:v>
                </c:pt>
                <c:pt idx="143">
                  <c:v>18224</c:v>
                </c:pt>
                <c:pt idx="144">
                  <c:v>18565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0-4419-9EAD-989700D65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98560"/>
        <c:axId val="130500096"/>
      </c:lineChart>
      <c:lineChart>
        <c:grouping val="standard"/>
        <c:varyColors val="0"/>
        <c:ser>
          <c:idx val="1"/>
          <c:order val="1"/>
          <c:tx>
            <c:v>Real value of non-residential consents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Consents!$A$95:$A$239</c:f>
              <c:numCache>
                <c:formatCode>mmm\-yy</c:formatCode>
                <c:ptCount val="145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  <c:pt idx="12">
                  <c:v>40299</c:v>
                </c:pt>
                <c:pt idx="13">
                  <c:v>40330</c:v>
                </c:pt>
                <c:pt idx="14">
                  <c:v>40360</c:v>
                </c:pt>
                <c:pt idx="15">
                  <c:v>40391</c:v>
                </c:pt>
                <c:pt idx="16">
                  <c:v>40422</c:v>
                </c:pt>
                <c:pt idx="17">
                  <c:v>40452</c:v>
                </c:pt>
                <c:pt idx="18">
                  <c:v>40483</c:v>
                </c:pt>
                <c:pt idx="19">
                  <c:v>40513</c:v>
                </c:pt>
                <c:pt idx="20">
                  <c:v>40544</c:v>
                </c:pt>
                <c:pt idx="21">
                  <c:v>40575</c:v>
                </c:pt>
                <c:pt idx="22">
                  <c:v>40603</c:v>
                </c:pt>
                <c:pt idx="23">
                  <c:v>40634</c:v>
                </c:pt>
                <c:pt idx="24">
                  <c:v>40664</c:v>
                </c:pt>
                <c:pt idx="25">
                  <c:v>40695</c:v>
                </c:pt>
                <c:pt idx="26">
                  <c:v>40725</c:v>
                </c:pt>
                <c:pt idx="27">
                  <c:v>40756</c:v>
                </c:pt>
                <c:pt idx="28">
                  <c:v>40787</c:v>
                </c:pt>
                <c:pt idx="29">
                  <c:v>40817</c:v>
                </c:pt>
                <c:pt idx="30">
                  <c:v>40848</c:v>
                </c:pt>
                <c:pt idx="31">
                  <c:v>40878</c:v>
                </c:pt>
                <c:pt idx="32">
                  <c:v>40909</c:v>
                </c:pt>
                <c:pt idx="33">
                  <c:v>40940</c:v>
                </c:pt>
                <c:pt idx="34">
                  <c:v>40969</c:v>
                </c:pt>
                <c:pt idx="35">
                  <c:v>41000</c:v>
                </c:pt>
                <c:pt idx="36">
                  <c:v>41030</c:v>
                </c:pt>
                <c:pt idx="37">
                  <c:v>41061</c:v>
                </c:pt>
                <c:pt idx="38">
                  <c:v>41091</c:v>
                </c:pt>
                <c:pt idx="39">
                  <c:v>41122</c:v>
                </c:pt>
                <c:pt idx="40">
                  <c:v>41153</c:v>
                </c:pt>
                <c:pt idx="41">
                  <c:v>41183</c:v>
                </c:pt>
                <c:pt idx="42">
                  <c:v>41214</c:v>
                </c:pt>
                <c:pt idx="43">
                  <c:v>41244</c:v>
                </c:pt>
                <c:pt idx="44">
                  <c:v>41275</c:v>
                </c:pt>
                <c:pt idx="45">
                  <c:v>41306</c:v>
                </c:pt>
                <c:pt idx="46">
                  <c:v>41334</c:v>
                </c:pt>
                <c:pt idx="47">
                  <c:v>41365</c:v>
                </c:pt>
                <c:pt idx="48">
                  <c:v>41395</c:v>
                </c:pt>
                <c:pt idx="49">
                  <c:v>41426</c:v>
                </c:pt>
                <c:pt idx="50">
                  <c:v>41456</c:v>
                </c:pt>
                <c:pt idx="51">
                  <c:v>41487</c:v>
                </c:pt>
                <c:pt idx="52">
                  <c:v>41518</c:v>
                </c:pt>
                <c:pt idx="53">
                  <c:v>41548</c:v>
                </c:pt>
                <c:pt idx="54">
                  <c:v>41579</c:v>
                </c:pt>
                <c:pt idx="55">
                  <c:v>41609</c:v>
                </c:pt>
                <c:pt idx="56">
                  <c:v>41640</c:v>
                </c:pt>
                <c:pt idx="57">
                  <c:v>41671</c:v>
                </c:pt>
                <c:pt idx="58">
                  <c:v>41699</c:v>
                </c:pt>
                <c:pt idx="59">
                  <c:v>41730</c:v>
                </c:pt>
                <c:pt idx="60">
                  <c:v>41760</c:v>
                </c:pt>
                <c:pt idx="61">
                  <c:v>41791</c:v>
                </c:pt>
                <c:pt idx="62">
                  <c:v>41821</c:v>
                </c:pt>
                <c:pt idx="63">
                  <c:v>41852</c:v>
                </c:pt>
                <c:pt idx="64">
                  <c:v>41883</c:v>
                </c:pt>
                <c:pt idx="65">
                  <c:v>41913</c:v>
                </c:pt>
                <c:pt idx="66">
                  <c:v>41944</c:v>
                </c:pt>
                <c:pt idx="67">
                  <c:v>41974</c:v>
                </c:pt>
                <c:pt idx="68">
                  <c:v>42005</c:v>
                </c:pt>
                <c:pt idx="69">
                  <c:v>42036</c:v>
                </c:pt>
                <c:pt idx="70">
                  <c:v>42064</c:v>
                </c:pt>
                <c:pt idx="71">
                  <c:v>42095</c:v>
                </c:pt>
                <c:pt idx="72">
                  <c:v>42125</c:v>
                </c:pt>
                <c:pt idx="73">
                  <c:v>42156</c:v>
                </c:pt>
                <c:pt idx="74">
                  <c:v>42186</c:v>
                </c:pt>
                <c:pt idx="75">
                  <c:v>42217</c:v>
                </c:pt>
                <c:pt idx="76">
                  <c:v>42248</c:v>
                </c:pt>
                <c:pt idx="77">
                  <c:v>42278</c:v>
                </c:pt>
                <c:pt idx="78">
                  <c:v>42309</c:v>
                </c:pt>
                <c:pt idx="79">
                  <c:v>42339</c:v>
                </c:pt>
                <c:pt idx="80">
                  <c:v>42370</c:v>
                </c:pt>
                <c:pt idx="81">
                  <c:v>42401</c:v>
                </c:pt>
                <c:pt idx="82">
                  <c:v>42430</c:v>
                </c:pt>
                <c:pt idx="83">
                  <c:v>42461</c:v>
                </c:pt>
                <c:pt idx="84">
                  <c:v>42491</c:v>
                </c:pt>
                <c:pt idx="85">
                  <c:v>42522</c:v>
                </c:pt>
                <c:pt idx="86">
                  <c:v>42552</c:v>
                </c:pt>
                <c:pt idx="87">
                  <c:v>42583</c:v>
                </c:pt>
                <c:pt idx="88">
                  <c:v>42614</c:v>
                </c:pt>
                <c:pt idx="89">
                  <c:v>42644</c:v>
                </c:pt>
                <c:pt idx="90">
                  <c:v>42675</c:v>
                </c:pt>
                <c:pt idx="91">
                  <c:v>42705</c:v>
                </c:pt>
                <c:pt idx="92">
                  <c:v>42736</c:v>
                </c:pt>
                <c:pt idx="93">
                  <c:v>42767</c:v>
                </c:pt>
                <c:pt idx="94">
                  <c:v>42795</c:v>
                </c:pt>
                <c:pt idx="95">
                  <c:v>42826</c:v>
                </c:pt>
                <c:pt idx="96">
                  <c:v>42856</c:v>
                </c:pt>
                <c:pt idx="97">
                  <c:v>42887</c:v>
                </c:pt>
                <c:pt idx="98">
                  <c:v>42917</c:v>
                </c:pt>
                <c:pt idx="99">
                  <c:v>42948</c:v>
                </c:pt>
                <c:pt idx="100">
                  <c:v>42979</c:v>
                </c:pt>
                <c:pt idx="101">
                  <c:v>43009</c:v>
                </c:pt>
                <c:pt idx="102">
                  <c:v>43040</c:v>
                </c:pt>
                <c:pt idx="103">
                  <c:v>43070</c:v>
                </c:pt>
                <c:pt idx="104">
                  <c:v>43101</c:v>
                </c:pt>
                <c:pt idx="105">
                  <c:v>43132</c:v>
                </c:pt>
                <c:pt idx="106">
                  <c:v>43160</c:v>
                </c:pt>
                <c:pt idx="107">
                  <c:v>43191</c:v>
                </c:pt>
                <c:pt idx="108">
                  <c:v>43221</c:v>
                </c:pt>
                <c:pt idx="109">
                  <c:v>43252</c:v>
                </c:pt>
                <c:pt idx="110">
                  <c:v>43282</c:v>
                </c:pt>
                <c:pt idx="111">
                  <c:v>43313</c:v>
                </c:pt>
                <c:pt idx="112">
                  <c:v>43344</c:v>
                </c:pt>
                <c:pt idx="113">
                  <c:v>43374</c:v>
                </c:pt>
                <c:pt idx="114">
                  <c:v>43405</c:v>
                </c:pt>
                <c:pt idx="115">
                  <c:v>43435</c:v>
                </c:pt>
                <c:pt idx="116">
                  <c:v>43466</c:v>
                </c:pt>
                <c:pt idx="117">
                  <c:v>43497</c:v>
                </c:pt>
                <c:pt idx="118">
                  <c:v>43525</c:v>
                </c:pt>
                <c:pt idx="119">
                  <c:v>43556</c:v>
                </c:pt>
                <c:pt idx="120">
                  <c:v>43586</c:v>
                </c:pt>
                <c:pt idx="121">
                  <c:v>43617</c:v>
                </c:pt>
                <c:pt idx="122">
                  <c:v>43647</c:v>
                </c:pt>
                <c:pt idx="123">
                  <c:v>43678</c:v>
                </c:pt>
                <c:pt idx="124">
                  <c:v>43709</c:v>
                </c:pt>
                <c:pt idx="125">
                  <c:v>43739</c:v>
                </c:pt>
                <c:pt idx="126">
                  <c:v>43770</c:v>
                </c:pt>
                <c:pt idx="127">
                  <c:v>43800</c:v>
                </c:pt>
                <c:pt idx="128">
                  <c:v>43831</c:v>
                </c:pt>
                <c:pt idx="129">
                  <c:v>43862</c:v>
                </c:pt>
                <c:pt idx="130">
                  <c:v>43891</c:v>
                </c:pt>
                <c:pt idx="131">
                  <c:v>43922</c:v>
                </c:pt>
                <c:pt idx="132">
                  <c:v>43952</c:v>
                </c:pt>
                <c:pt idx="133">
                  <c:v>43983</c:v>
                </c:pt>
                <c:pt idx="134">
                  <c:v>44013</c:v>
                </c:pt>
                <c:pt idx="135">
                  <c:v>44044</c:v>
                </c:pt>
                <c:pt idx="136">
                  <c:v>44075</c:v>
                </c:pt>
                <c:pt idx="137">
                  <c:v>44105</c:v>
                </c:pt>
                <c:pt idx="138">
                  <c:v>44136</c:v>
                </c:pt>
                <c:pt idx="139">
                  <c:v>44166</c:v>
                </c:pt>
                <c:pt idx="140">
                  <c:v>44197</c:v>
                </c:pt>
                <c:pt idx="141">
                  <c:v>44228</c:v>
                </c:pt>
                <c:pt idx="142">
                  <c:v>44256</c:v>
                </c:pt>
                <c:pt idx="143">
                  <c:v>44287</c:v>
                </c:pt>
                <c:pt idx="144">
                  <c:v>44317</c:v>
                </c:pt>
              </c:numCache>
            </c:numRef>
          </c:cat>
          <c:val>
            <c:numRef>
              <c:f>Nonresidential!$B$95:$B$239</c:f>
              <c:numCache>
                <c:formatCode>0</c:formatCode>
                <c:ptCount val="145"/>
                <c:pt idx="0">
                  <c:v>1682.5585156226248</c:v>
                </c:pt>
                <c:pt idx="1">
                  <c:v>1628.5458500867078</c:v>
                </c:pt>
                <c:pt idx="2">
                  <c:v>1618.3355774490556</c:v>
                </c:pt>
                <c:pt idx="3">
                  <c:v>1632.4309528265467</c:v>
                </c:pt>
                <c:pt idx="4">
                  <c:v>1524.1321437481313</c:v>
                </c:pt>
                <c:pt idx="5">
                  <c:v>1539.9067279262908</c:v>
                </c:pt>
                <c:pt idx="6">
                  <c:v>1558.3000802345873</c:v>
                </c:pt>
                <c:pt idx="7">
                  <c:v>1553.3693125968546</c:v>
                </c:pt>
                <c:pt idx="8">
                  <c:v>1544.9528202281078</c:v>
                </c:pt>
                <c:pt idx="9">
                  <c:v>1423.9282059216127</c:v>
                </c:pt>
                <c:pt idx="10">
                  <c:v>1484.4312732751355</c:v>
                </c:pt>
                <c:pt idx="11">
                  <c:v>1479.7854529410436</c:v>
                </c:pt>
                <c:pt idx="12">
                  <c:v>1284.3252856880667</c:v>
                </c:pt>
                <c:pt idx="13">
                  <c:v>1283.2036542050987</c:v>
                </c:pt>
                <c:pt idx="14">
                  <c:v>1188.5983275148651</c:v>
                </c:pt>
                <c:pt idx="15">
                  <c:v>1206.2985003033434</c:v>
                </c:pt>
                <c:pt idx="16">
                  <c:v>1189.9877289985241</c:v>
                </c:pt>
                <c:pt idx="17">
                  <c:v>1139.9224408125206</c:v>
                </c:pt>
                <c:pt idx="18">
                  <c:v>1248.57470307567</c:v>
                </c:pt>
                <c:pt idx="19">
                  <c:v>1201.6659915230819</c:v>
                </c:pt>
                <c:pt idx="20">
                  <c:v>1189.7360240754572</c:v>
                </c:pt>
                <c:pt idx="21">
                  <c:v>1164.0600794669829</c:v>
                </c:pt>
                <c:pt idx="22">
                  <c:v>1203.4682549416289</c:v>
                </c:pt>
                <c:pt idx="23">
                  <c:v>1212.2606872853828</c:v>
                </c:pt>
                <c:pt idx="24">
                  <c:v>1199.33953724821</c:v>
                </c:pt>
                <c:pt idx="25">
                  <c:v>1172.7058874874979</c:v>
                </c:pt>
                <c:pt idx="26">
                  <c:v>1309.0583585462202</c:v>
                </c:pt>
                <c:pt idx="27">
                  <c:v>1280.5747503671216</c:v>
                </c:pt>
                <c:pt idx="28">
                  <c:v>1310.5596998148133</c:v>
                </c:pt>
                <c:pt idx="29">
                  <c:v>1321.1601705873315</c:v>
                </c:pt>
                <c:pt idx="30">
                  <c:v>1209.860553013317</c:v>
                </c:pt>
                <c:pt idx="31">
                  <c:v>1379.783223295927</c:v>
                </c:pt>
                <c:pt idx="32">
                  <c:v>1402.2009778829517</c:v>
                </c:pt>
                <c:pt idx="33">
                  <c:v>1421.2472381046873</c:v>
                </c:pt>
                <c:pt idx="34">
                  <c:v>1329.7344885979642</c:v>
                </c:pt>
                <c:pt idx="35">
                  <c:v>1340.6004296722303</c:v>
                </c:pt>
                <c:pt idx="36">
                  <c:v>1337.281413993202</c:v>
                </c:pt>
                <c:pt idx="37">
                  <c:v>1341.2344604156483</c:v>
                </c:pt>
                <c:pt idx="38">
                  <c:v>1274.2473594840076</c:v>
                </c:pt>
                <c:pt idx="39">
                  <c:v>1263.645125977504</c:v>
                </c:pt>
                <c:pt idx="40">
                  <c:v>1311.4373405451697</c:v>
                </c:pt>
                <c:pt idx="41">
                  <c:v>1345.9638458325735</c:v>
                </c:pt>
                <c:pt idx="42">
                  <c:v>1328.0161530319031</c:v>
                </c:pt>
                <c:pt idx="43">
                  <c:v>1211.2611097471311</c:v>
                </c:pt>
                <c:pt idx="44">
                  <c:v>1208.2125015717138</c:v>
                </c:pt>
                <c:pt idx="45">
                  <c:v>1148.6773828739581</c:v>
                </c:pt>
                <c:pt idx="46">
                  <c:v>1288.2252896960842</c:v>
                </c:pt>
                <c:pt idx="47">
                  <c:v>1307.22798448962</c:v>
                </c:pt>
                <c:pt idx="48">
                  <c:v>1338.1353325659168</c:v>
                </c:pt>
                <c:pt idx="49">
                  <c:v>1373.2906884127433</c:v>
                </c:pt>
                <c:pt idx="50">
                  <c:v>1351.3691514181926</c:v>
                </c:pt>
                <c:pt idx="51">
                  <c:v>1380.6700107640704</c:v>
                </c:pt>
                <c:pt idx="52">
                  <c:v>1375.5447013314076</c:v>
                </c:pt>
                <c:pt idx="53">
                  <c:v>1417.8473509256469</c:v>
                </c:pt>
                <c:pt idx="54">
                  <c:v>1321.8641201479747</c:v>
                </c:pt>
                <c:pt idx="55">
                  <c:v>1264.686139220209</c:v>
                </c:pt>
                <c:pt idx="56">
                  <c:v>1265.7150369712906</c:v>
                </c:pt>
                <c:pt idx="57">
                  <c:v>1337.716865384037</c:v>
                </c:pt>
                <c:pt idx="58">
                  <c:v>1272.7128882561526</c:v>
                </c:pt>
                <c:pt idx="59">
                  <c:v>1281.0547278831762</c:v>
                </c:pt>
                <c:pt idx="60">
                  <c:v>1256.6900952631786</c:v>
                </c:pt>
                <c:pt idx="61">
                  <c:v>1350.3894848349166</c:v>
                </c:pt>
                <c:pt idx="62">
                  <c:v>1299.3406749132002</c:v>
                </c:pt>
                <c:pt idx="63">
                  <c:v>1362.6097567252675</c:v>
                </c:pt>
                <c:pt idx="64">
                  <c:v>1447.0998990364515</c:v>
                </c:pt>
                <c:pt idx="65">
                  <c:v>1447.2168972111047</c:v>
                </c:pt>
                <c:pt idx="66">
                  <c:v>1500.2322557499297</c:v>
                </c:pt>
                <c:pt idx="67">
                  <c:v>1508.4352966118606</c:v>
                </c:pt>
                <c:pt idx="68">
                  <c:v>1484.4412356629064</c:v>
                </c:pt>
                <c:pt idx="69">
                  <c:v>1550.7658089683644</c:v>
                </c:pt>
                <c:pt idx="70">
                  <c:v>1459.9645657456215</c:v>
                </c:pt>
                <c:pt idx="71">
                  <c:v>1436.3745234279734</c:v>
                </c:pt>
                <c:pt idx="72">
                  <c:v>1492.7915640546287</c:v>
                </c:pt>
                <c:pt idx="73">
                  <c:v>1402.4394877569434</c:v>
                </c:pt>
                <c:pt idx="74">
                  <c:v>1488.2532600350323</c:v>
                </c:pt>
                <c:pt idx="75">
                  <c:v>1374.6817772576755</c:v>
                </c:pt>
                <c:pt idx="76">
                  <c:v>1307.2428320281099</c:v>
                </c:pt>
                <c:pt idx="77">
                  <c:v>1333.3294984664599</c:v>
                </c:pt>
                <c:pt idx="78">
                  <c:v>1457.0046521521479</c:v>
                </c:pt>
                <c:pt idx="79">
                  <c:v>1602.5938441048459</c:v>
                </c:pt>
                <c:pt idx="80">
                  <c:v>1663.1356822896671</c:v>
                </c:pt>
                <c:pt idx="81">
                  <c:v>1569.7487873252339</c:v>
                </c:pt>
                <c:pt idx="82">
                  <c:v>1671.3813877355155</c:v>
                </c:pt>
                <c:pt idx="83">
                  <c:v>1701.9945045260304</c:v>
                </c:pt>
                <c:pt idx="84">
                  <c:v>1712.1377114949134</c:v>
                </c:pt>
                <c:pt idx="85">
                  <c:v>1889.0611599055464</c:v>
                </c:pt>
                <c:pt idx="86">
                  <c:v>1995.4787403763794</c:v>
                </c:pt>
                <c:pt idx="87">
                  <c:v>2091.6624604713465</c:v>
                </c:pt>
                <c:pt idx="88">
                  <c:v>2126.3572393597337</c:v>
                </c:pt>
                <c:pt idx="89">
                  <c:v>2106.0823606258109</c:v>
                </c:pt>
                <c:pt idx="90">
                  <c:v>1989.275817918176</c:v>
                </c:pt>
                <c:pt idx="91">
                  <c:v>1964.6876803416203</c:v>
                </c:pt>
                <c:pt idx="92">
                  <c:v>1946.4766350603329</c:v>
                </c:pt>
                <c:pt idx="93">
                  <c:v>1944.5355955819484</c:v>
                </c:pt>
                <c:pt idx="94">
                  <c:v>2186.7733124564147</c:v>
                </c:pt>
                <c:pt idx="95">
                  <c:v>2227.2827651073826</c:v>
                </c:pt>
                <c:pt idx="96">
                  <c:v>2305.1835328116922</c:v>
                </c:pt>
                <c:pt idx="97">
                  <c:v>2076.8371542190885</c:v>
                </c:pt>
                <c:pt idx="98">
                  <c:v>1984.9349287543166</c:v>
                </c:pt>
                <c:pt idx="99">
                  <c:v>2112.146737687809</c:v>
                </c:pt>
                <c:pt idx="100">
                  <c:v>2193.4774700988619</c:v>
                </c:pt>
                <c:pt idx="101">
                  <c:v>2329.9849889966522</c:v>
                </c:pt>
                <c:pt idx="102">
                  <c:v>2414.8193661065216</c:v>
                </c:pt>
                <c:pt idx="103">
                  <c:v>2313.8141591826911</c:v>
                </c:pt>
                <c:pt idx="104">
                  <c:v>2375.5321989436143</c:v>
                </c:pt>
                <c:pt idx="105">
                  <c:v>2414.1053275836052</c:v>
                </c:pt>
                <c:pt idx="106">
                  <c:v>2299.8940237991064</c:v>
                </c:pt>
                <c:pt idx="107">
                  <c:v>2328.5346726548064</c:v>
                </c:pt>
                <c:pt idx="108">
                  <c:v>2281.1338205635134</c:v>
                </c:pt>
                <c:pt idx="109">
                  <c:v>2461.44575889921</c:v>
                </c:pt>
                <c:pt idx="110">
                  <c:v>2503.1314162605013</c:v>
                </c:pt>
                <c:pt idx="111">
                  <c:v>2436.5052484410753</c:v>
                </c:pt>
                <c:pt idx="112">
                  <c:v>2417.1064887825228</c:v>
                </c:pt>
                <c:pt idx="113">
                  <c:v>2301.1176024387532</c:v>
                </c:pt>
                <c:pt idx="114">
                  <c:v>2393.8470546243643</c:v>
                </c:pt>
                <c:pt idx="115">
                  <c:v>2490.0425947840226</c:v>
                </c:pt>
                <c:pt idx="116">
                  <c:v>2566.1066884593693</c:v>
                </c:pt>
                <c:pt idx="117">
                  <c:v>2679.5478015892031</c:v>
                </c:pt>
                <c:pt idx="118">
                  <c:v>2592.8007217276045</c:v>
                </c:pt>
                <c:pt idx="119">
                  <c:v>2630.4898264741196</c:v>
                </c:pt>
                <c:pt idx="120">
                  <c:v>2645.1773961693707</c:v>
                </c:pt>
                <c:pt idx="121">
                  <c:v>2544.2600432806034</c:v>
                </c:pt>
                <c:pt idx="122">
                  <c:v>2563.3843779738263</c:v>
                </c:pt>
                <c:pt idx="123">
                  <c:v>2499.492793406996</c:v>
                </c:pt>
                <c:pt idx="124">
                  <c:v>2448.4783360220408</c:v>
                </c:pt>
                <c:pt idx="125">
                  <c:v>2461.5373876362596</c:v>
                </c:pt>
                <c:pt idx="126">
                  <c:v>2357.2645230716903</c:v>
                </c:pt>
                <c:pt idx="127">
                  <c:v>2381.3970807784881</c:v>
                </c:pt>
                <c:pt idx="128">
                  <c:v>2281.8318732914249</c:v>
                </c:pt>
                <c:pt idx="129">
                  <c:v>2161.3852896308545</c:v>
                </c:pt>
                <c:pt idx="130">
                  <c:v>2066.0015511992929</c:v>
                </c:pt>
                <c:pt idx="131">
                  <c:v>1947.4569803346596</c:v>
                </c:pt>
                <c:pt idx="132">
                  <c:v>1845.6884878173439</c:v>
                </c:pt>
                <c:pt idx="133">
                  <c:v>1866.8493445727547</c:v>
                </c:pt>
                <c:pt idx="134">
                  <c:v>1768.9164208304201</c:v>
                </c:pt>
                <c:pt idx="135">
                  <c:v>1865.590515552446</c:v>
                </c:pt>
                <c:pt idx="136">
                  <c:v>1975.5207395609486</c:v>
                </c:pt>
                <c:pt idx="137">
                  <c:v>1915.2990863349389</c:v>
                </c:pt>
                <c:pt idx="138">
                  <c:v>2047.8801465519821</c:v>
                </c:pt>
                <c:pt idx="139">
                  <c:v>2051.1346199413974</c:v>
                </c:pt>
                <c:pt idx="140">
                  <c:v>2042.2469630552803</c:v>
                </c:pt>
                <c:pt idx="141">
                  <c:v>2029.4907122168872</c:v>
                </c:pt>
                <c:pt idx="142">
                  <c:v>2071.0986454813051</c:v>
                </c:pt>
                <c:pt idx="143">
                  <c:v>2118.6972804976272</c:v>
                </c:pt>
                <c:pt idx="144">
                  <c:v>2346.4988616652008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0-4419-9EAD-989700D65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20576"/>
        <c:axId val="130502016"/>
      </c:lineChart>
      <c:catAx>
        <c:axId val="130498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50009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30500096"/>
        <c:scaling>
          <c:orientation val="minMax"/>
          <c:max val="2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r>
                  <a:rPr lang="en-US" baseline="0">
                    <a:solidFill>
                      <a:schemeClr val="tx2"/>
                    </a:solidFill>
                  </a:rPr>
                  <a:t>Moving annual total (number)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0498560"/>
        <c:crosses val="autoZero"/>
        <c:crossBetween val="midCat"/>
        <c:majorUnit val="2000"/>
      </c:valAx>
      <c:valAx>
        <c:axId val="130502016"/>
        <c:scaling>
          <c:orientation val="minMax"/>
          <c:max val="4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B0F0"/>
                    </a:solidFill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Moving annual total ($2021m)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0520576"/>
        <c:crosses val="max"/>
        <c:crossBetween val="between"/>
        <c:majorUnit val="400"/>
      </c:valAx>
      <c:dateAx>
        <c:axId val="1305205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050201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86728783902012263"/>
          <c:w val="1"/>
          <c:h val="0.1049343832020997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EFTPOS spend (Paymark; excl online)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54182941899746639"/>
        </c:manualLayout>
      </c:layout>
      <c:lineChart>
        <c:grouping val="standard"/>
        <c:varyColors val="0"/>
        <c:ser>
          <c:idx val="1"/>
          <c:order val="0"/>
          <c:tx>
            <c:strRef>
              <c:f>'Consumer spend'!$B$4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'Consumer spend'!$A$5:$A$77</c:f>
              <c:numCache>
                <c:formatCode>d\-mmm</c:formatCode>
                <c:ptCount val="73"/>
                <c:pt idx="0">
                  <c:v>43863</c:v>
                </c:pt>
                <c:pt idx="1">
                  <c:v>43870</c:v>
                </c:pt>
                <c:pt idx="2">
                  <c:v>43877</c:v>
                </c:pt>
                <c:pt idx="3">
                  <c:v>43884</c:v>
                </c:pt>
                <c:pt idx="4">
                  <c:v>43891</c:v>
                </c:pt>
                <c:pt idx="5">
                  <c:v>43898</c:v>
                </c:pt>
                <c:pt idx="6">
                  <c:v>43905</c:v>
                </c:pt>
                <c:pt idx="7">
                  <c:v>43912</c:v>
                </c:pt>
                <c:pt idx="8">
                  <c:v>43919</c:v>
                </c:pt>
                <c:pt idx="9">
                  <c:v>43926</c:v>
                </c:pt>
                <c:pt idx="10">
                  <c:v>43933</c:v>
                </c:pt>
                <c:pt idx="11">
                  <c:v>43940</c:v>
                </c:pt>
                <c:pt idx="12">
                  <c:v>43947</c:v>
                </c:pt>
                <c:pt idx="13">
                  <c:v>43954</c:v>
                </c:pt>
                <c:pt idx="14">
                  <c:v>43961</c:v>
                </c:pt>
                <c:pt idx="15">
                  <c:v>43968</c:v>
                </c:pt>
                <c:pt idx="16">
                  <c:v>43975</c:v>
                </c:pt>
                <c:pt idx="17">
                  <c:v>43982</c:v>
                </c:pt>
                <c:pt idx="18">
                  <c:v>43989</c:v>
                </c:pt>
                <c:pt idx="19">
                  <c:v>43996</c:v>
                </c:pt>
                <c:pt idx="20">
                  <c:v>44003</c:v>
                </c:pt>
                <c:pt idx="21">
                  <c:v>44010</c:v>
                </c:pt>
                <c:pt idx="22">
                  <c:v>44017</c:v>
                </c:pt>
                <c:pt idx="23">
                  <c:v>44024</c:v>
                </c:pt>
                <c:pt idx="24">
                  <c:v>44031</c:v>
                </c:pt>
                <c:pt idx="25">
                  <c:v>44038</c:v>
                </c:pt>
                <c:pt idx="26">
                  <c:v>44045</c:v>
                </c:pt>
                <c:pt idx="27">
                  <c:v>44052</c:v>
                </c:pt>
                <c:pt idx="28">
                  <c:v>44059</c:v>
                </c:pt>
                <c:pt idx="29">
                  <c:v>44066</c:v>
                </c:pt>
                <c:pt idx="30">
                  <c:v>44073</c:v>
                </c:pt>
                <c:pt idx="31">
                  <c:v>44080</c:v>
                </c:pt>
                <c:pt idx="32">
                  <c:v>44087</c:v>
                </c:pt>
                <c:pt idx="33">
                  <c:v>44094</c:v>
                </c:pt>
                <c:pt idx="34">
                  <c:v>44101</c:v>
                </c:pt>
                <c:pt idx="35">
                  <c:v>44108</c:v>
                </c:pt>
                <c:pt idx="36">
                  <c:v>44115</c:v>
                </c:pt>
                <c:pt idx="37">
                  <c:v>44122</c:v>
                </c:pt>
                <c:pt idx="38">
                  <c:v>44129</c:v>
                </c:pt>
                <c:pt idx="39">
                  <c:v>44136</c:v>
                </c:pt>
                <c:pt idx="40">
                  <c:v>44143</c:v>
                </c:pt>
                <c:pt idx="41">
                  <c:v>44150</c:v>
                </c:pt>
                <c:pt idx="42">
                  <c:v>44157</c:v>
                </c:pt>
                <c:pt idx="43">
                  <c:v>44164</c:v>
                </c:pt>
                <c:pt idx="44">
                  <c:v>44171</c:v>
                </c:pt>
                <c:pt idx="45">
                  <c:v>44178</c:v>
                </c:pt>
                <c:pt idx="46">
                  <c:v>44185</c:v>
                </c:pt>
                <c:pt idx="47">
                  <c:v>44192</c:v>
                </c:pt>
                <c:pt idx="48">
                  <c:v>44199</c:v>
                </c:pt>
                <c:pt idx="49">
                  <c:v>44206</c:v>
                </c:pt>
                <c:pt idx="50">
                  <c:v>44213</c:v>
                </c:pt>
                <c:pt idx="51">
                  <c:v>44220</c:v>
                </c:pt>
                <c:pt idx="52">
                  <c:v>44227</c:v>
                </c:pt>
                <c:pt idx="53">
                  <c:v>44234</c:v>
                </c:pt>
                <c:pt idx="54">
                  <c:v>44241</c:v>
                </c:pt>
                <c:pt idx="55">
                  <c:v>44248</c:v>
                </c:pt>
                <c:pt idx="56">
                  <c:v>44255</c:v>
                </c:pt>
                <c:pt idx="57">
                  <c:v>44262</c:v>
                </c:pt>
                <c:pt idx="58">
                  <c:v>44269</c:v>
                </c:pt>
                <c:pt idx="59">
                  <c:v>44276</c:v>
                </c:pt>
                <c:pt idx="60">
                  <c:v>44283</c:v>
                </c:pt>
                <c:pt idx="61">
                  <c:v>44290</c:v>
                </c:pt>
                <c:pt idx="62">
                  <c:v>44297</c:v>
                </c:pt>
                <c:pt idx="63">
                  <c:v>44304</c:v>
                </c:pt>
                <c:pt idx="64">
                  <c:v>44311</c:v>
                </c:pt>
                <c:pt idx="65">
                  <c:v>44318</c:v>
                </c:pt>
                <c:pt idx="66">
                  <c:v>44325</c:v>
                </c:pt>
                <c:pt idx="67">
                  <c:v>44332</c:v>
                </c:pt>
                <c:pt idx="68">
                  <c:v>44339</c:v>
                </c:pt>
                <c:pt idx="69">
                  <c:v>44346</c:v>
                </c:pt>
                <c:pt idx="70">
                  <c:v>44353</c:v>
                </c:pt>
                <c:pt idx="71">
                  <c:v>44360</c:v>
                </c:pt>
                <c:pt idx="72">
                  <c:v>44367</c:v>
                </c:pt>
              </c:numCache>
            </c:numRef>
          </c:cat>
          <c:val>
            <c:numRef>
              <c:f>'Consumer spend'!$B$5:$B$77</c:f>
              <c:numCache>
                <c:formatCode>General</c:formatCode>
                <c:ptCount val="73"/>
                <c:pt idx="0">
                  <c:v>4.5</c:v>
                </c:pt>
                <c:pt idx="1">
                  <c:v>4.5999999999999996</c:v>
                </c:pt>
                <c:pt idx="2">
                  <c:v>3.9</c:v>
                </c:pt>
                <c:pt idx="3">
                  <c:v>1.9</c:v>
                </c:pt>
                <c:pt idx="4">
                  <c:v>4.0999999999999996</c:v>
                </c:pt>
                <c:pt idx="5">
                  <c:v>2.1</c:v>
                </c:pt>
                <c:pt idx="6">
                  <c:v>2.2000000000000002</c:v>
                </c:pt>
                <c:pt idx="7">
                  <c:v>10.1</c:v>
                </c:pt>
                <c:pt idx="8" formatCode="0">
                  <c:v>-32</c:v>
                </c:pt>
                <c:pt idx="9">
                  <c:v>-51.2</c:v>
                </c:pt>
                <c:pt idx="10">
                  <c:v>-58.5</c:v>
                </c:pt>
                <c:pt idx="11">
                  <c:v>-60.5</c:v>
                </c:pt>
                <c:pt idx="12">
                  <c:v>-57.8</c:v>
                </c:pt>
                <c:pt idx="13">
                  <c:v>-44.8</c:v>
                </c:pt>
                <c:pt idx="14">
                  <c:v>-40.5</c:v>
                </c:pt>
                <c:pt idx="15">
                  <c:v>-15.4</c:v>
                </c:pt>
                <c:pt idx="16">
                  <c:v>-0.8</c:v>
                </c:pt>
                <c:pt idx="17">
                  <c:v>-2.2999999999999998</c:v>
                </c:pt>
                <c:pt idx="18">
                  <c:v>0.6</c:v>
                </c:pt>
                <c:pt idx="19">
                  <c:v>0.5</c:v>
                </c:pt>
                <c:pt idx="20">
                  <c:v>-0.8</c:v>
                </c:pt>
                <c:pt idx="21">
                  <c:v>-1.8</c:v>
                </c:pt>
                <c:pt idx="22">
                  <c:v>-0.2</c:v>
                </c:pt>
                <c:pt idx="23">
                  <c:v>0.2</c:v>
                </c:pt>
                <c:pt idx="24" formatCode="0">
                  <c:v>4</c:v>
                </c:pt>
                <c:pt idx="25">
                  <c:v>-0.1</c:v>
                </c:pt>
                <c:pt idx="26">
                  <c:v>0.4</c:v>
                </c:pt>
                <c:pt idx="27">
                  <c:v>-0.6</c:v>
                </c:pt>
                <c:pt idx="28">
                  <c:v>-24.6</c:v>
                </c:pt>
                <c:pt idx="29">
                  <c:v>-42.2</c:v>
                </c:pt>
                <c:pt idx="30">
                  <c:v>-39.6</c:v>
                </c:pt>
                <c:pt idx="31">
                  <c:v>4.0999999999999996</c:v>
                </c:pt>
                <c:pt idx="32">
                  <c:v>-3.8</c:v>
                </c:pt>
                <c:pt idx="33">
                  <c:v>-4.7</c:v>
                </c:pt>
                <c:pt idx="34" formatCode="0">
                  <c:v>-5</c:v>
                </c:pt>
                <c:pt idx="35" formatCode="0">
                  <c:v>-5</c:v>
                </c:pt>
                <c:pt idx="36">
                  <c:v>-0.8</c:v>
                </c:pt>
                <c:pt idx="37">
                  <c:v>-3.8</c:v>
                </c:pt>
                <c:pt idx="38">
                  <c:v>-1.1000000000000001</c:v>
                </c:pt>
                <c:pt idx="39">
                  <c:v>-2.4</c:v>
                </c:pt>
                <c:pt idx="40">
                  <c:v>-3.7</c:v>
                </c:pt>
                <c:pt idx="41">
                  <c:v>-3.2</c:v>
                </c:pt>
                <c:pt idx="42">
                  <c:v>-2.6</c:v>
                </c:pt>
                <c:pt idx="43">
                  <c:v>-2.4</c:v>
                </c:pt>
                <c:pt idx="44">
                  <c:v>-0.9</c:v>
                </c:pt>
                <c:pt idx="45">
                  <c:v>-2.2000000000000002</c:v>
                </c:pt>
                <c:pt idx="46">
                  <c:v>-4.8</c:v>
                </c:pt>
                <c:pt idx="47">
                  <c:v>3.6</c:v>
                </c:pt>
                <c:pt idx="48">
                  <c:v>-2.1</c:v>
                </c:pt>
                <c:pt idx="49">
                  <c:v>-1.9</c:v>
                </c:pt>
                <c:pt idx="50">
                  <c:v>-1.1000000000000001</c:v>
                </c:pt>
                <c:pt idx="51">
                  <c:v>-2.8</c:v>
                </c:pt>
                <c:pt idx="52">
                  <c:v>-1.4</c:v>
                </c:pt>
                <c:pt idx="53">
                  <c:v>-5.2</c:v>
                </c:pt>
                <c:pt idx="54">
                  <c:v>-3.9</c:v>
                </c:pt>
                <c:pt idx="55">
                  <c:v>-21.9</c:v>
                </c:pt>
                <c:pt idx="56">
                  <c:v>-10.4</c:v>
                </c:pt>
                <c:pt idx="57">
                  <c:v>-37.1</c:v>
                </c:pt>
                <c:pt idx="58">
                  <c:v>0.4</c:v>
                </c:pt>
                <c:pt idx="59">
                  <c:v>0.1</c:v>
                </c:pt>
                <c:pt idx="60">
                  <c:v>-0.4</c:v>
                </c:pt>
                <c:pt idx="61" formatCode="0">
                  <c:v>-11</c:v>
                </c:pt>
                <c:pt idx="62">
                  <c:v>-1.6</c:v>
                </c:pt>
                <c:pt idx="63">
                  <c:v>-12.1</c:v>
                </c:pt>
                <c:pt idx="64">
                  <c:v>18.399999999999999</c:v>
                </c:pt>
                <c:pt idx="65">
                  <c:v>2.7</c:v>
                </c:pt>
                <c:pt idx="66">
                  <c:v>0.9</c:v>
                </c:pt>
                <c:pt idx="67">
                  <c:v>-0.8</c:v>
                </c:pt>
                <c:pt idx="68">
                  <c:v>-0.7</c:v>
                </c:pt>
                <c:pt idx="69">
                  <c:v>-0.1</c:v>
                </c:pt>
                <c:pt idx="70">
                  <c:v>2.9</c:v>
                </c:pt>
                <c:pt idx="71">
                  <c:v>-0.4</c:v>
                </c:pt>
                <c:pt idx="72" formatCode="0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0-41A6-A40F-CA86ECB0A2B1}"/>
            </c:ext>
          </c:extLst>
        </c:ser>
        <c:ser>
          <c:idx val="0"/>
          <c:order val="1"/>
          <c:tx>
            <c:strRef>
              <c:f>'Consumer spend'!$C$4</c:f>
              <c:strCache>
                <c:ptCount val="1"/>
                <c:pt idx="0">
                  <c:v>New Zealand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'Consumer spend'!$A$5:$A$77</c:f>
              <c:numCache>
                <c:formatCode>d\-mmm</c:formatCode>
                <c:ptCount val="73"/>
                <c:pt idx="0">
                  <c:v>43863</c:v>
                </c:pt>
                <c:pt idx="1">
                  <c:v>43870</c:v>
                </c:pt>
                <c:pt idx="2">
                  <c:v>43877</c:v>
                </c:pt>
                <c:pt idx="3">
                  <c:v>43884</c:v>
                </c:pt>
                <c:pt idx="4">
                  <c:v>43891</c:v>
                </c:pt>
                <c:pt idx="5">
                  <c:v>43898</c:v>
                </c:pt>
                <c:pt idx="6">
                  <c:v>43905</c:v>
                </c:pt>
                <c:pt idx="7">
                  <c:v>43912</c:v>
                </c:pt>
                <c:pt idx="8">
                  <c:v>43919</c:v>
                </c:pt>
                <c:pt idx="9">
                  <c:v>43926</c:v>
                </c:pt>
                <c:pt idx="10">
                  <c:v>43933</c:v>
                </c:pt>
                <c:pt idx="11">
                  <c:v>43940</c:v>
                </c:pt>
                <c:pt idx="12">
                  <c:v>43947</c:v>
                </c:pt>
                <c:pt idx="13">
                  <c:v>43954</c:v>
                </c:pt>
                <c:pt idx="14">
                  <c:v>43961</c:v>
                </c:pt>
                <c:pt idx="15">
                  <c:v>43968</c:v>
                </c:pt>
                <c:pt idx="16">
                  <c:v>43975</c:v>
                </c:pt>
                <c:pt idx="17">
                  <c:v>43982</c:v>
                </c:pt>
                <c:pt idx="18">
                  <c:v>43989</c:v>
                </c:pt>
                <c:pt idx="19">
                  <c:v>43996</c:v>
                </c:pt>
                <c:pt idx="20">
                  <c:v>44003</c:v>
                </c:pt>
                <c:pt idx="21">
                  <c:v>44010</c:v>
                </c:pt>
                <c:pt idx="22">
                  <c:v>44017</c:v>
                </c:pt>
                <c:pt idx="23">
                  <c:v>44024</c:v>
                </c:pt>
                <c:pt idx="24">
                  <c:v>44031</c:v>
                </c:pt>
                <c:pt idx="25">
                  <c:v>44038</c:v>
                </c:pt>
                <c:pt idx="26">
                  <c:v>44045</c:v>
                </c:pt>
                <c:pt idx="27">
                  <c:v>44052</c:v>
                </c:pt>
                <c:pt idx="28">
                  <c:v>44059</c:v>
                </c:pt>
                <c:pt idx="29">
                  <c:v>44066</c:v>
                </c:pt>
                <c:pt idx="30">
                  <c:v>44073</c:v>
                </c:pt>
                <c:pt idx="31">
                  <c:v>44080</c:v>
                </c:pt>
                <c:pt idx="32">
                  <c:v>44087</c:v>
                </c:pt>
                <c:pt idx="33">
                  <c:v>44094</c:v>
                </c:pt>
                <c:pt idx="34">
                  <c:v>44101</c:v>
                </c:pt>
                <c:pt idx="35">
                  <c:v>44108</c:v>
                </c:pt>
                <c:pt idx="36">
                  <c:v>44115</c:v>
                </c:pt>
                <c:pt idx="37">
                  <c:v>44122</c:v>
                </c:pt>
                <c:pt idx="38">
                  <c:v>44129</c:v>
                </c:pt>
                <c:pt idx="39">
                  <c:v>44136</c:v>
                </c:pt>
                <c:pt idx="40">
                  <c:v>44143</c:v>
                </c:pt>
                <c:pt idx="41">
                  <c:v>44150</c:v>
                </c:pt>
                <c:pt idx="42">
                  <c:v>44157</c:v>
                </c:pt>
                <c:pt idx="43">
                  <c:v>44164</c:v>
                </c:pt>
                <c:pt idx="44">
                  <c:v>44171</c:v>
                </c:pt>
                <c:pt idx="45">
                  <c:v>44178</c:v>
                </c:pt>
                <c:pt idx="46">
                  <c:v>44185</c:v>
                </c:pt>
                <c:pt idx="47">
                  <c:v>44192</c:v>
                </c:pt>
                <c:pt idx="48">
                  <c:v>44199</c:v>
                </c:pt>
                <c:pt idx="49">
                  <c:v>44206</c:v>
                </c:pt>
                <c:pt idx="50">
                  <c:v>44213</c:v>
                </c:pt>
                <c:pt idx="51">
                  <c:v>44220</c:v>
                </c:pt>
                <c:pt idx="52">
                  <c:v>44227</c:v>
                </c:pt>
                <c:pt idx="53">
                  <c:v>44234</c:v>
                </c:pt>
                <c:pt idx="54">
                  <c:v>44241</c:v>
                </c:pt>
                <c:pt idx="55">
                  <c:v>44248</c:v>
                </c:pt>
                <c:pt idx="56">
                  <c:v>44255</c:v>
                </c:pt>
                <c:pt idx="57">
                  <c:v>44262</c:v>
                </c:pt>
                <c:pt idx="58">
                  <c:v>44269</c:v>
                </c:pt>
                <c:pt idx="59">
                  <c:v>44276</c:v>
                </c:pt>
                <c:pt idx="60">
                  <c:v>44283</c:v>
                </c:pt>
                <c:pt idx="61">
                  <c:v>44290</c:v>
                </c:pt>
                <c:pt idx="62">
                  <c:v>44297</c:v>
                </c:pt>
                <c:pt idx="63">
                  <c:v>44304</c:v>
                </c:pt>
                <c:pt idx="64">
                  <c:v>44311</c:v>
                </c:pt>
                <c:pt idx="65">
                  <c:v>44318</c:v>
                </c:pt>
                <c:pt idx="66">
                  <c:v>44325</c:v>
                </c:pt>
                <c:pt idx="67">
                  <c:v>44332</c:v>
                </c:pt>
                <c:pt idx="68">
                  <c:v>44339</c:v>
                </c:pt>
                <c:pt idx="69">
                  <c:v>44346</c:v>
                </c:pt>
                <c:pt idx="70">
                  <c:v>44353</c:v>
                </c:pt>
                <c:pt idx="71">
                  <c:v>44360</c:v>
                </c:pt>
                <c:pt idx="72">
                  <c:v>44367</c:v>
                </c:pt>
              </c:numCache>
            </c:numRef>
          </c:cat>
          <c:val>
            <c:numRef>
              <c:f>'Consumer spend'!$C$5:$C$77</c:f>
              <c:numCache>
                <c:formatCode>General</c:formatCode>
                <c:ptCount val="73"/>
                <c:pt idx="0">
                  <c:v>5.9</c:v>
                </c:pt>
                <c:pt idx="1">
                  <c:v>7.2</c:v>
                </c:pt>
                <c:pt idx="2">
                  <c:v>6.2</c:v>
                </c:pt>
                <c:pt idx="3">
                  <c:v>4.2</c:v>
                </c:pt>
                <c:pt idx="4">
                  <c:v>5.7</c:v>
                </c:pt>
                <c:pt idx="5" formatCode="0">
                  <c:v>6</c:v>
                </c:pt>
                <c:pt idx="6">
                  <c:v>5.7</c:v>
                </c:pt>
                <c:pt idx="7" formatCode="0">
                  <c:v>14</c:v>
                </c:pt>
                <c:pt idx="8">
                  <c:v>-26.9</c:v>
                </c:pt>
                <c:pt idx="9">
                  <c:v>-46.9</c:v>
                </c:pt>
                <c:pt idx="10">
                  <c:v>-52.8</c:v>
                </c:pt>
                <c:pt idx="11">
                  <c:v>-53.8</c:v>
                </c:pt>
                <c:pt idx="12">
                  <c:v>-51.4</c:v>
                </c:pt>
                <c:pt idx="13">
                  <c:v>-38.200000000000003</c:v>
                </c:pt>
                <c:pt idx="14">
                  <c:v>-34.200000000000003</c:v>
                </c:pt>
                <c:pt idx="15">
                  <c:v>-8.5</c:v>
                </c:pt>
                <c:pt idx="16">
                  <c:v>5.7</c:v>
                </c:pt>
                <c:pt idx="17">
                  <c:v>6.7</c:v>
                </c:pt>
                <c:pt idx="18">
                  <c:v>4.4000000000000004</c:v>
                </c:pt>
                <c:pt idx="19">
                  <c:v>7.2</c:v>
                </c:pt>
                <c:pt idx="20">
                  <c:v>4.2</c:v>
                </c:pt>
                <c:pt idx="21">
                  <c:v>4.0999999999999996</c:v>
                </c:pt>
                <c:pt idx="22">
                  <c:v>4.5999999999999996</c:v>
                </c:pt>
                <c:pt idx="23">
                  <c:v>6.7</c:v>
                </c:pt>
                <c:pt idx="24">
                  <c:v>7.4</c:v>
                </c:pt>
                <c:pt idx="25">
                  <c:v>5.4</c:v>
                </c:pt>
                <c:pt idx="26">
                  <c:v>5.2</c:v>
                </c:pt>
                <c:pt idx="27">
                  <c:v>5.3</c:v>
                </c:pt>
                <c:pt idx="28" formatCode="0">
                  <c:v>0</c:v>
                </c:pt>
                <c:pt idx="29">
                  <c:v>-13.9</c:v>
                </c:pt>
                <c:pt idx="30" formatCode="0">
                  <c:v>-12</c:v>
                </c:pt>
                <c:pt idx="31">
                  <c:v>6.7</c:v>
                </c:pt>
                <c:pt idx="32">
                  <c:v>2.2999999999999998</c:v>
                </c:pt>
                <c:pt idx="33">
                  <c:v>1.8</c:v>
                </c:pt>
                <c:pt idx="34">
                  <c:v>1.3</c:v>
                </c:pt>
                <c:pt idx="35">
                  <c:v>1.4</c:v>
                </c:pt>
                <c:pt idx="36">
                  <c:v>2.8</c:v>
                </c:pt>
                <c:pt idx="37">
                  <c:v>-0.6</c:v>
                </c:pt>
                <c:pt idx="38">
                  <c:v>3.3</c:v>
                </c:pt>
                <c:pt idx="39">
                  <c:v>1.2</c:v>
                </c:pt>
                <c:pt idx="40">
                  <c:v>-0.1</c:v>
                </c:pt>
                <c:pt idx="41">
                  <c:v>-0.3</c:v>
                </c:pt>
                <c:pt idx="42">
                  <c:v>1.5</c:v>
                </c:pt>
                <c:pt idx="43">
                  <c:v>1.8</c:v>
                </c:pt>
                <c:pt idx="44">
                  <c:v>1.3</c:v>
                </c:pt>
                <c:pt idx="45">
                  <c:v>1.4</c:v>
                </c:pt>
                <c:pt idx="46">
                  <c:v>-1.2</c:v>
                </c:pt>
                <c:pt idx="47">
                  <c:v>4.9000000000000004</c:v>
                </c:pt>
                <c:pt idx="48">
                  <c:v>-0.8</c:v>
                </c:pt>
                <c:pt idx="49">
                  <c:v>1.3</c:v>
                </c:pt>
                <c:pt idx="50">
                  <c:v>2.2000000000000002</c:v>
                </c:pt>
                <c:pt idx="51">
                  <c:v>-0.6</c:v>
                </c:pt>
                <c:pt idx="52">
                  <c:v>0.4</c:v>
                </c:pt>
                <c:pt idx="53">
                  <c:v>-0.1</c:v>
                </c:pt>
                <c:pt idx="54">
                  <c:v>-3.4</c:v>
                </c:pt>
                <c:pt idx="55" formatCode="0">
                  <c:v>-9</c:v>
                </c:pt>
                <c:pt idx="56" formatCode="0">
                  <c:v>-4</c:v>
                </c:pt>
                <c:pt idx="57">
                  <c:v>-14.8</c:v>
                </c:pt>
                <c:pt idx="58">
                  <c:v>-0.1</c:v>
                </c:pt>
                <c:pt idx="59">
                  <c:v>1.6</c:v>
                </c:pt>
                <c:pt idx="60">
                  <c:v>1.4</c:v>
                </c:pt>
                <c:pt idx="61">
                  <c:v>-2.7</c:v>
                </c:pt>
                <c:pt idx="62">
                  <c:v>2.1</c:v>
                </c:pt>
                <c:pt idx="63">
                  <c:v>-10.8</c:v>
                </c:pt>
                <c:pt idx="64" formatCode="0">
                  <c:v>17</c:v>
                </c:pt>
                <c:pt idx="65">
                  <c:v>5.3</c:v>
                </c:pt>
                <c:pt idx="66">
                  <c:v>4.5</c:v>
                </c:pt>
                <c:pt idx="67">
                  <c:v>2.7</c:v>
                </c:pt>
                <c:pt idx="68">
                  <c:v>3.6</c:v>
                </c:pt>
                <c:pt idx="69">
                  <c:v>2.4</c:v>
                </c:pt>
                <c:pt idx="70">
                  <c:v>6.9</c:v>
                </c:pt>
                <c:pt idx="71">
                  <c:v>4.3</c:v>
                </c:pt>
                <c:pt idx="72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0-41A6-A40F-CA86ECB0A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3810048"/>
        <c:scaling>
          <c:orientation val="minMax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change week vs 2 years ago </a:t>
                </a:r>
              </a:p>
            </c:rich>
          </c:tx>
          <c:layout>
            <c:manualLayout>
              <c:xMode val="edge"/>
              <c:yMode val="edge"/>
              <c:x val="9.7597463683376212E-2"/>
              <c:y val="0.1900188373582489"/>
            </c:manualLayout>
          </c:layout>
          <c:overlay val="0"/>
        </c:title>
        <c:numFmt formatCode="#,##0" sourceLinked="0"/>
        <c:majorTickMark val="out"/>
        <c:minorTickMark val="in"/>
        <c:tickLblPos val="nextTo"/>
        <c:spPr>
          <a:ln/>
        </c:spPr>
        <c:crossAx val="113808512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0.26639820133938902"/>
          <c:y val="0.6587925060605357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GDP!$B$5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GDP!$A$30:$A$78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GDP!$B$30:$B$78</c:f>
              <c:numCache>
                <c:formatCode>0.0%</c:formatCode>
                <c:ptCount val="49"/>
                <c:pt idx="0">
                  <c:v>-2.3978364728385326E-2</c:v>
                </c:pt>
                <c:pt idx="1">
                  <c:v>-3.4436594002693055E-2</c:v>
                </c:pt>
                <c:pt idx="2">
                  <c:v>-3.6474164747084648E-2</c:v>
                </c:pt>
                <c:pt idx="3">
                  <c:v>-2.7870936084700593E-2</c:v>
                </c:pt>
                <c:pt idx="4">
                  <c:v>-1.2375977363873969E-2</c:v>
                </c:pt>
                <c:pt idx="5">
                  <c:v>5.5002577488445503E-3</c:v>
                </c:pt>
                <c:pt idx="6">
                  <c:v>2.2413624070095395E-2</c:v>
                </c:pt>
                <c:pt idx="7">
                  <c:v>3.0191121772688456E-2</c:v>
                </c:pt>
                <c:pt idx="8">
                  <c:v>3.2493542163204214E-2</c:v>
                </c:pt>
                <c:pt idx="9">
                  <c:v>3.4427116067043073E-2</c:v>
                </c:pt>
                <c:pt idx="10">
                  <c:v>3.4815024844134124E-2</c:v>
                </c:pt>
                <c:pt idx="11">
                  <c:v>3.8078077586762626E-2</c:v>
                </c:pt>
                <c:pt idx="12">
                  <c:v>3.8933072840872773E-2</c:v>
                </c:pt>
                <c:pt idx="13">
                  <c:v>3.6612173238201651E-2</c:v>
                </c:pt>
                <c:pt idx="14">
                  <c:v>3.2036262042323793E-2</c:v>
                </c:pt>
                <c:pt idx="15">
                  <c:v>3.0728033090069884E-2</c:v>
                </c:pt>
                <c:pt idx="16">
                  <c:v>2.8977597609667116E-2</c:v>
                </c:pt>
                <c:pt idx="17">
                  <c:v>3.0310845585711954E-2</c:v>
                </c:pt>
                <c:pt idx="18">
                  <c:v>3.4221368602925573E-2</c:v>
                </c:pt>
                <c:pt idx="19">
                  <c:v>3.2622707285938635E-2</c:v>
                </c:pt>
                <c:pt idx="20">
                  <c:v>3.4288493859494062E-2</c:v>
                </c:pt>
                <c:pt idx="21">
                  <c:v>3.4500913339754247E-2</c:v>
                </c:pt>
                <c:pt idx="22">
                  <c:v>3.4309253055003985E-2</c:v>
                </c:pt>
                <c:pt idx="23">
                  <c:v>3.8677133094216165E-2</c:v>
                </c:pt>
                <c:pt idx="24">
                  <c:v>4.2484466938238041E-2</c:v>
                </c:pt>
                <c:pt idx="25">
                  <c:v>4.3846232283063058E-2</c:v>
                </c:pt>
                <c:pt idx="26">
                  <c:v>4.6439253091908439E-2</c:v>
                </c:pt>
                <c:pt idx="27">
                  <c:v>4.768230441166188E-2</c:v>
                </c:pt>
                <c:pt idx="28">
                  <c:v>4.8153776321761876E-2</c:v>
                </c:pt>
                <c:pt idx="29">
                  <c:v>5.1333398456579138E-2</c:v>
                </c:pt>
                <c:pt idx="30">
                  <c:v>5.2267197095515749E-2</c:v>
                </c:pt>
                <c:pt idx="31">
                  <c:v>5.0526717193383863E-2</c:v>
                </c:pt>
                <c:pt idx="32">
                  <c:v>4.8135037939409875E-2</c:v>
                </c:pt>
                <c:pt idx="33">
                  <c:v>4.6076655052264881E-2</c:v>
                </c:pt>
                <c:pt idx="34">
                  <c:v>4.5220551125466857E-2</c:v>
                </c:pt>
                <c:pt idx="35">
                  <c:v>4.7025727120105332E-2</c:v>
                </c:pt>
                <c:pt idx="36">
                  <c:v>4.7568150177392576E-2</c:v>
                </c:pt>
                <c:pt idx="37">
                  <c:v>4.751119164357287E-2</c:v>
                </c:pt>
                <c:pt idx="38">
                  <c:v>4.4484438786708269E-2</c:v>
                </c:pt>
                <c:pt idx="39">
                  <c:v>4.0068644530538933E-2</c:v>
                </c:pt>
                <c:pt idx="40">
                  <c:v>3.6285378672908486E-2</c:v>
                </c:pt>
                <c:pt idx="41">
                  <c:v>3.0101837483995197E-2</c:v>
                </c:pt>
                <c:pt idx="42">
                  <c:v>2.8082237837474322E-2</c:v>
                </c:pt>
                <c:pt idx="43">
                  <c:v>2.3841666666666761E-2</c:v>
                </c:pt>
                <c:pt idx="44">
                  <c:v>1.583611196147694E-2</c:v>
                </c:pt>
                <c:pt idx="45">
                  <c:v>-2.1756130487393333E-2</c:v>
                </c:pt>
                <c:pt idx="46">
                  <c:v>-3.9913991153842976E-2</c:v>
                </c:pt>
                <c:pt idx="47">
                  <c:v>-5.2506491075280159E-2</c:v>
                </c:pt>
                <c:pt idx="48">
                  <c:v>-5.5832932878307817E-2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0-4DF5-8A07-F2B44F5DF00D}"/>
            </c:ext>
          </c:extLst>
        </c:ser>
        <c:ser>
          <c:idx val="1"/>
          <c:order val="1"/>
          <c:tx>
            <c:strRef>
              <c:f>GDP!$C$5</c:f>
              <c:strCache>
                <c:ptCount val="1"/>
                <c:pt idx="0">
                  <c:v>Rest of NZ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GDP!$A$30:$A$78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GDP!$C$30:$C$78</c:f>
              <c:numCache>
                <c:formatCode>0.0%</c:formatCode>
                <c:ptCount val="49"/>
                <c:pt idx="0">
                  <c:v>-7.4398342741951451E-3</c:v>
                </c:pt>
                <c:pt idx="1">
                  <c:v>-1.3891136663602199E-2</c:v>
                </c:pt>
                <c:pt idx="2">
                  <c:v>-1.3877852704010429E-2</c:v>
                </c:pt>
                <c:pt idx="3">
                  <c:v>-4.971408612755468E-3</c:v>
                </c:pt>
                <c:pt idx="4">
                  <c:v>4.5913723465769163E-3</c:v>
                </c:pt>
                <c:pt idx="5">
                  <c:v>1.5290897158138916E-2</c:v>
                </c:pt>
                <c:pt idx="6">
                  <c:v>1.8256771926811854E-2</c:v>
                </c:pt>
                <c:pt idx="7">
                  <c:v>1.1615243915792606E-2</c:v>
                </c:pt>
                <c:pt idx="8">
                  <c:v>6.0798536884401067E-3</c:v>
                </c:pt>
                <c:pt idx="9">
                  <c:v>-8.8868488342930263E-4</c:v>
                </c:pt>
                <c:pt idx="10">
                  <c:v>3.5260371638479171E-5</c:v>
                </c:pt>
                <c:pt idx="11">
                  <c:v>6.61069410008297E-3</c:v>
                </c:pt>
                <c:pt idx="12">
                  <c:v>1.1313803292226643E-2</c:v>
                </c:pt>
                <c:pt idx="13">
                  <c:v>1.5874859163113264E-2</c:v>
                </c:pt>
                <c:pt idx="14">
                  <c:v>1.5910733575842384E-2</c:v>
                </c:pt>
                <c:pt idx="15">
                  <c:v>1.8379269898042061E-2</c:v>
                </c:pt>
                <c:pt idx="16">
                  <c:v>1.8261604942114928E-2</c:v>
                </c:pt>
                <c:pt idx="17">
                  <c:v>1.8723706201737134E-2</c:v>
                </c:pt>
                <c:pt idx="18">
                  <c:v>2.181531151506233E-2</c:v>
                </c:pt>
                <c:pt idx="19">
                  <c:v>1.9038012875016719E-2</c:v>
                </c:pt>
                <c:pt idx="20">
                  <c:v>2.3287027380514136E-2</c:v>
                </c:pt>
                <c:pt idx="21">
                  <c:v>2.6979719785389378E-2</c:v>
                </c:pt>
                <c:pt idx="22">
                  <c:v>3.0330726017856025E-2</c:v>
                </c:pt>
                <c:pt idx="23">
                  <c:v>3.7038566077841839E-2</c:v>
                </c:pt>
                <c:pt idx="24">
                  <c:v>3.5571014630157549E-2</c:v>
                </c:pt>
                <c:pt idx="25">
                  <c:v>3.3929789085094919E-2</c:v>
                </c:pt>
                <c:pt idx="26">
                  <c:v>3.1463684547731408E-2</c:v>
                </c:pt>
                <c:pt idx="27">
                  <c:v>2.8937406005289601E-2</c:v>
                </c:pt>
                <c:pt idx="28">
                  <c:v>3.0744318051772579E-2</c:v>
                </c:pt>
                <c:pt idx="29">
                  <c:v>3.237855908305276E-2</c:v>
                </c:pt>
                <c:pt idx="30">
                  <c:v>3.3146613059878538E-2</c:v>
                </c:pt>
                <c:pt idx="31">
                  <c:v>3.0968421170527893E-2</c:v>
                </c:pt>
                <c:pt idx="32">
                  <c:v>2.7556803988075806E-2</c:v>
                </c:pt>
                <c:pt idx="33">
                  <c:v>2.6505785233199131E-2</c:v>
                </c:pt>
                <c:pt idx="34">
                  <c:v>2.591248455963524E-2</c:v>
                </c:pt>
                <c:pt idx="35">
                  <c:v>2.7664463142113682E-2</c:v>
                </c:pt>
                <c:pt idx="36">
                  <c:v>2.969730039275853E-2</c:v>
                </c:pt>
                <c:pt idx="37">
                  <c:v>3.1594025622867505E-2</c:v>
                </c:pt>
                <c:pt idx="38">
                  <c:v>3.2018667789007083E-2</c:v>
                </c:pt>
                <c:pt idx="39">
                  <c:v>3.1391390756480231E-2</c:v>
                </c:pt>
                <c:pt idx="40">
                  <c:v>3.0934217567865296E-2</c:v>
                </c:pt>
                <c:pt idx="41">
                  <c:v>2.7443638349325283E-2</c:v>
                </c:pt>
                <c:pt idx="42">
                  <c:v>2.6766401841900045E-2</c:v>
                </c:pt>
                <c:pt idx="43">
                  <c:v>2.5311201193044752E-2</c:v>
                </c:pt>
                <c:pt idx="44">
                  <c:v>1.970034708438928E-2</c:v>
                </c:pt>
                <c:pt idx="45">
                  <c:v>-1.1388829835697112E-2</c:v>
                </c:pt>
                <c:pt idx="46">
                  <c:v>-1.0040322175185246E-2</c:v>
                </c:pt>
                <c:pt idx="47">
                  <c:v>-1.4449942520117998E-2</c:v>
                </c:pt>
                <c:pt idx="48">
                  <c:v>-1.4608339779901724E-2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0-4DF5-8A07-F2B44F5DF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72544"/>
        <c:axId val="116574080"/>
      </c:lineChart>
      <c:catAx>
        <c:axId val="116572544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spPr>
          <a:ln w="25400"/>
        </c:spPr>
        <c:crossAx val="116574080"/>
        <c:crosses val="autoZero"/>
        <c:auto val="0"/>
        <c:lblAlgn val="ctr"/>
        <c:lblOffset val="100"/>
        <c:tickLblSkip val="8"/>
        <c:tickMarkSkip val="8"/>
        <c:noMultiLvlLbl val="0"/>
      </c:catAx>
      <c:valAx>
        <c:axId val="116574080"/>
        <c:scaling>
          <c:orientation val="minMax"/>
          <c:max val="6.0000000000000012E-2"/>
          <c:min val="-6.000000000000001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572544"/>
        <c:crosses val="autoZero"/>
        <c:crossBetween val="midCat"/>
        <c:majorUnit val="1.0000000000000002E-2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GDP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25240594925633"/>
          <c:y val="0.19480351414406533"/>
          <c:w val="0.76883092738408243"/>
          <c:h val="0.44610491396908902"/>
        </c:manualLayout>
      </c:layout>
      <c:lineChart>
        <c:grouping val="standard"/>
        <c:varyColors val="0"/>
        <c:ser>
          <c:idx val="0"/>
          <c:order val="0"/>
          <c:tx>
            <c:strRef>
              <c:f>GDP!$B$5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GDP!$A$30:$A$78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GDP!$B$30:$B$78</c:f>
              <c:numCache>
                <c:formatCode>0.0%</c:formatCode>
                <c:ptCount val="49"/>
                <c:pt idx="0">
                  <c:v>-2.3978364728385326E-2</c:v>
                </c:pt>
                <c:pt idx="1">
                  <c:v>-3.4436594002693055E-2</c:v>
                </c:pt>
                <c:pt idx="2">
                  <c:v>-3.6474164747084648E-2</c:v>
                </c:pt>
                <c:pt idx="3">
                  <c:v>-2.7870936084700593E-2</c:v>
                </c:pt>
                <c:pt idx="4">
                  <c:v>-1.2375977363873969E-2</c:v>
                </c:pt>
                <c:pt idx="5">
                  <c:v>5.5002577488445503E-3</c:v>
                </c:pt>
                <c:pt idx="6">
                  <c:v>2.2413624070095395E-2</c:v>
                </c:pt>
                <c:pt idx="7">
                  <c:v>3.0191121772688456E-2</c:v>
                </c:pt>
                <c:pt idx="8">
                  <c:v>3.2493542163204214E-2</c:v>
                </c:pt>
                <c:pt idx="9">
                  <c:v>3.4427116067043073E-2</c:v>
                </c:pt>
                <c:pt idx="10">
                  <c:v>3.4815024844134124E-2</c:v>
                </c:pt>
                <c:pt idx="11">
                  <c:v>3.8078077586762626E-2</c:v>
                </c:pt>
                <c:pt idx="12">
                  <c:v>3.8933072840872773E-2</c:v>
                </c:pt>
                <c:pt idx="13">
                  <c:v>3.6612173238201651E-2</c:v>
                </c:pt>
                <c:pt idx="14">
                  <c:v>3.2036262042323793E-2</c:v>
                </c:pt>
                <c:pt idx="15">
                  <c:v>3.0728033090069884E-2</c:v>
                </c:pt>
                <c:pt idx="16">
                  <c:v>2.8977597609667116E-2</c:v>
                </c:pt>
                <c:pt idx="17">
                  <c:v>3.0310845585711954E-2</c:v>
                </c:pt>
                <c:pt idx="18">
                  <c:v>3.4221368602925573E-2</c:v>
                </c:pt>
                <c:pt idx="19">
                  <c:v>3.2622707285938635E-2</c:v>
                </c:pt>
                <c:pt idx="20">
                  <c:v>3.4288493859494062E-2</c:v>
                </c:pt>
                <c:pt idx="21">
                  <c:v>3.4500913339754247E-2</c:v>
                </c:pt>
                <c:pt idx="22">
                  <c:v>3.4309253055003985E-2</c:v>
                </c:pt>
                <c:pt idx="23">
                  <c:v>3.8677133094216165E-2</c:v>
                </c:pt>
                <c:pt idx="24">
                  <c:v>4.2484466938238041E-2</c:v>
                </c:pt>
                <c:pt idx="25">
                  <c:v>4.3846232283063058E-2</c:v>
                </c:pt>
                <c:pt idx="26">
                  <c:v>4.6439253091908439E-2</c:v>
                </c:pt>
                <c:pt idx="27">
                  <c:v>4.768230441166188E-2</c:v>
                </c:pt>
                <c:pt idx="28">
                  <c:v>4.8153776321761876E-2</c:v>
                </c:pt>
                <c:pt idx="29">
                  <c:v>5.1333398456579138E-2</c:v>
                </c:pt>
                <c:pt idx="30">
                  <c:v>5.2267197095515749E-2</c:v>
                </c:pt>
                <c:pt idx="31">
                  <c:v>5.0526717193383863E-2</c:v>
                </c:pt>
                <c:pt idx="32">
                  <c:v>4.8135037939409875E-2</c:v>
                </c:pt>
                <c:pt idx="33">
                  <c:v>4.6076655052264881E-2</c:v>
                </c:pt>
                <c:pt idx="34">
                  <c:v>4.5220551125466857E-2</c:v>
                </c:pt>
                <c:pt idx="35">
                  <c:v>4.7025727120105332E-2</c:v>
                </c:pt>
                <c:pt idx="36">
                  <c:v>4.7568150177392576E-2</c:v>
                </c:pt>
                <c:pt idx="37">
                  <c:v>4.751119164357287E-2</c:v>
                </c:pt>
                <c:pt idx="38">
                  <c:v>4.4484438786708269E-2</c:v>
                </c:pt>
                <c:pt idx="39">
                  <c:v>4.0068644530538933E-2</c:v>
                </c:pt>
                <c:pt idx="40">
                  <c:v>3.6285378672908486E-2</c:v>
                </c:pt>
                <c:pt idx="41">
                  <c:v>3.0101837483995197E-2</c:v>
                </c:pt>
                <c:pt idx="42">
                  <c:v>2.8082237837474322E-2</c:v>
                </c:pt>
                <c:pt idx="43">
                  <c:v>2.3841666666666761E-2</c:v>
                </c:pt>
                <c:pt idx="44">
                  <c:v>1.583611196147694E-2</c:v>
                </c:pt>
                <c:pt idx="45">
                  <c:v>-2.1756130487393333E-2</c:v>
                </c:pt>
                <c:pt idx="46">
                  <c:v>-3.9913991153842976E-2</c:v>
                </c:pt>
                <c:pt idx="47">
                  <c:v>-5.2506491075280159E-2</c:v>
                </c:pt>
                <c:pt idx="48">
                  <c:v>-5.5832932878307817E-2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8-41C4-B422-FC19C5EB26C9}"/>
            </c:ext>
          </c:extLst>
        </c:ser>
        <c:ser>
          <c:idx val="1"/>
          <c:order val="1"/>
          <c:tx>
            <c:strRef>
              <c:f>GDP!$C$5</c:f>
              <c:strCache>
                <c:ptCount val="1"/>
                <c:pt idx="0">
                  <c:v>Rest of NZ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GDP!$A$30:$A$78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GDP!$C$30:$C$78</c:f>
              <c:numCache>
                <c:formatCode>0.0%</c:formatCode>
                <c:ptCount val="49"/>
                <c:pt idx="0">
                  <c:v>-7.4398342741951451E-3</c:v>
                </c:pt>
                <c:pt idx="1">
                  <c:v>-1.3891136663602199E-2</c:v>
                </c:pt>
                <c:pt idx="2">
                  <c:v>-1.3877852704010429E-2</c:v>
                </c:pt>
                <c:pt idx="3">
                  <c:v>-4.971408612755468E-3</c:v>
                </c:pt>
                <c:pt idx="4">
                  <c:v>4.5913723465769163E-3</c:v>
                </c:pt>
                <c:pt idx="5">
                  <c:v>1.5290897158138916E-2</c:v>
                </c:pt>
                <c:pt idx="6">
                  <c:v>1.8256771926811854E-2</c:v>
                </c:pt>
                <c:pt idx="7">
                  <c:v>1.1615243915792606E-2</c:v>
                </c:pt>
                <c:pt idx="8">
                  <c:v>6.0798536884401067E-3</c:v>
                </c:pt>
                <c:pt idx="9">
                  <c:v>-8.8868488342930263E-4</c:v>
                </c:pt>
                <c:pt idx="10">
                  <c:v>3.5260371638479171E-5</c:v>
                </c:pt>
                <c:pt idx="11">
                  <c:v>6.61069410008297E-3</c:v>
                </c:pt>
                <c:pt idx="12">
                  <c:v>1.1313803292226643E-2</c:v>
                </c:pt>
                <c:pt idx="13">
                  <c:v>1.5874859163113264E-2</c:v>
                </c:pt>
                <c:pt idx="14">
                  <c:v>1.5910733575842384E-2</c:v>
                </c:pt>
                <c:pt idx="15">
                  <c:v>1.8379269898042061E-2</c:v>
                </c:pt>
                <c:pt idx="16">
                  <c:v>1.8261604942114928E-2</c:v>
                </c:pt>
                <c:pt idx="17">
                  <c:v>1.8723706201737134E-2</c:v>
                </c:pt>
                <c:pt idx="18">
                  <c:v>2.181531151506233E-2</c:v>
                </c:pt>
                <c:pt idx="19">
                  <c:v>1.9038012875016719E-2</c:v>
                </c:pt>
                <c:pt idx="20">
                  <c:v>2.3287027380514136E-2</c:v>
                </c:pt>
                <c:pt idx="21">
                  <c:v>2.6979719785389378E-2</c:v>
                </c:pt>
                <c:pt idx="22">
                  <c:v>3.0330726017856025E-2</c:v>
                </c:pt>
                <c:pt idx="23">
                  <c:v>3.7038566077841839E-2</c:v>
                </c:pt>
                <c:pt idx="24">
                  <c:v>3.5571014630157549E-2</c:v>
                </c:pt>
                <c:pt idx="25">
                  <c:v>3.3929789085094919E-2</c:v>
                </c:pt>
                <c:pt idx="26">
                  <c:v>3.1463684547731408E-2</c:v>
                </c:pt>
                <c:pt idx="27">
                  <c:v>2.8937406005289601E-2</c:v>
                </c:pt>
                <c:pt idx="28">
                  <c:v>3.0744318051772579E-2</c:v>
                </c:pt>
                <c:pt idx="29">
                  <c:v>3.237855908305276E-2</c:v>
                </c:pt>
                <c:pt idx="30">
                  <c:v>3.3146613059878538E-2</c:v>
                </c:pt>
                <c:pt idx="31">
                  <c:v>3.0968421170527893E-2</c:v>
                </c:pt>
                <c:pt idx="32">
                  <c:v>2.7556803988075806E-2</c:v>
                </c:pt>
                <c:pt idx="33">
                  <c:v>2.6505785233199131E-2</c:v>
                </c:pt>
                <c:pt idx="34">
                  <c:v>2.591248455963524E-2</c:v>
                </c:pt>
                <c:pt idx="35">
                  <c:v>2.7664463142113682E-2</c:v>
                </c:pt>
                <c:pt idx="36">
                  <c:v>2.969730039275853E-2</c:v>
                </c:pt>
                <c:pt idx="37">
                  <c:v>3.1594025622867505E-2</c:v>
                </c:pt>
                <c:pt idx="38">
                  <c:v>3.2018667789007083E-2</c:v>
                </c:pt>
                <c:pt idx="39">
                  <c:v>3.1391390756480231E-2</c:v>
                </c:pt>
                <c:pt idx="40">
                  <c:v>3.0934217567865296E-2</c:v>
                </c:pt>
                <c:pt idx="41">
                  <c:v>2.7443638349325283E-2</c:v>
                </c:pt>
                <c:pt idx="42">
                  <c:v>2.6766401841900045E-2</c:v>
                </c:pt>
                <c:pt idx="43">
                  <c:v>2.5311201193044752E-2</c:v>
                </c:pt>
                <c:pt idx="44">
                  <c:v>1.970034708438928E-2</c:v>
                </c:pt>
                <c:pt idx="45">
                  <c:v>-1.1388829835697112E-2</c:v>
                </c:pt>
                <c:pt idx="46">
                  <c:v>-1.0040322175185246E-2</c:v>
                </c:pt>
                <c:pt idx="47">
                  <c:v>-1.4449942520117998E-2</c:v>
                </c:pt>
                <c:pt idx="48">
                  <c:v>-1.4608339779901724E-2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8-41C4-B422-FC19C5EB2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31200"/>
        <c:axId val="116937088"/>
      </c:lineChart>
      <c:catAx>
        <c:axId val="11693120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16937088"/>
        <c:crosses val="autoZero"/>
        <c:auto val="0"/>
        <c:lblAlgn val="ctr"/>
        <c:lblOffset val="100"/>
        <c:tickLblSkip val="8"/>
        <c:tickMarkSkip val="8"/>
        <c:noMultiLvlLbl val="0"/>
      </c:catAx>
      <c:valAx>
        <c:axId val="116937088"/>
        <c:scaling>
          <c:orientation val="minMax"/>
          <c:max val="6.0000000000000012E-2"/>
          <c:min val="-6.000000000000001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931200"/>
        <c:crosses val="autoZero"/>
        <c:crossBetween val="midCat"/>
        <c:majorUnit val="1.0000000000000002E-2"/>
      </c:valAx>
    </c:plotArea>
    <c:legend>
      <c:legendPos val="b"/>
      <c:layout>
        <c:manualLayout>
          <c:xMode val="edge"/>
          <c:yMode val="edge"/>
          <c:x val="0.25212226596675602"/>
          <c:y val="0.7866531787693205"/>
          <c:w val="0.47353324584426948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paperSize="9"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Retail!$B$4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Retail!$A$19:$A$67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Retail!$B$19:$B$67</c:f>
              <c:numCache>
                <c:formatCode>0.0%</c:formatCode>
                <c:ptCount val="49"/>
                <c:pt idx="0">
                  <c:v>-8.9352307151102761E-2</c:v>
                </c:pt>
                <c:pt idx="1">
                  <c:v>-6.358494515792712E-2</c:v>
                </c:pt>
                <c:pt idx="2">
                  <c:v>-4.6849806826622875E-2</c:v>
                </c:pt>
                <c:pt idx="3">
                  <c:v>-1.136941898575361E-2</c:v>
                </c:pt>
                <c:pt idx="4">
                  <c:v>3.1725883716313907E-2</c:v>
                </c:pt>
                <c:pt idx="5">
                  <c:v>4.9290319186171105E-2</c:v>
                </c:pt>
                <c:pt idx="6">
                  <c:v>6.0804518085854964E-2</c:v>
                </c:pt>
                <c:pt idx="7">
                  <c:v>4.7433269635305475E-2</c:v>
                </c:pt>
                <c:pt idx="8">
                  <c:v>3.3874099965791826E-2</c:v>
                </c:pt>
                <c:pt idx="9">
                  <c:v>2.1589662369854157E-2</c:v>
                </c:pt>
                <c:pt idx="10">
                  <c:v>1.9273902538388565E-2</c:v>
                </c:pt>
                <c:pt idx="11">
                  <c:v>3.7405977031627513E-2</c:v>
                </c:pt>
                <c:pt idx="12">
                  <c:v>4.2000681757712321E-2</c:v>
                </c:pt>
                <c:pt idx="13">
                  <c:v>5.5226739022882665E-2</c:v>
                </c:pt>
                <c:pt idx="14">
                  <c:v>5.1097454766344752E-2</c:v>
                </c:pt>
                <c:pt idx="15">
                  <c:v>4.2007733901269662E-2</c:v>
                </c:pt>
                <c:pt idx="16">
                  <c:v>4.3626709818553211E-2</c:v>
                </c:pt>
                <c:pt idx="17">
                  <c:v>4.0763925412324431E-2</c:v>
                </c:pt>
                <c:pt idx="18">
                  <c:v>4.417645449234886E-2</c:v>
                </c:pt>
                <c:pt idx="19">
                  <c:v>4.4559631103352926E-2</c:v>
                </c:pt>
                <c:pt idx="20">
                  <c:v>4.275542450549108E-2</c:v>
                </c:pt>
                <c:pt idx="21">
                  <c:v>3.2492338530444753E-2</c:v>
                </c:pt>
                <c:pt idx="22">
                  <c:v>2.8986742850157787E-2</c:v>
                </c:pt>
                <c:pt idx="23">
                  <c:v>3.2407109982352411E-2</c:v>
                </c:pt>
                <c:pt idx="24">
                  <c:v>3.9068179644814904E-2</c:v>
                </c:pt>
                <c:pt idx="25">
                  <c:v>5.4226619754179195E-2</c:v>
                </c:pt>
                <c:pt idx="26">
                  <c:v>7.4013327010303609E-2</c:v>
                </c:pt>
                <c:pt idx="27">
                  <c:v>8.7607518577029975E-2</c:v>
                </c:pt>
                <c:pt idx="28">
                  <c:v>9.3579471798253211E-2</c:v>
                </c:pt>
                <c:pt idx="29">
                  <c:v>0.1043156276843975</c:v>
                </c:pt>
                <c:pt idx="30">
                  <c:v>9.5481225757068966E-2</c:v>
                </c:pt>
                <c:pt idx="31">
                  <c:v>7.9032995471576273E-2</c:v>
                </c:pt>
                <c:pt idx="32">
                  <c:v>6.446381953054714E-2</c:v>
                </c:pt>
                <c:pt idx="33">
                  <c:v>4.3402724218843058E-2</c:v>
                </c:pt>
                <c:pt idx="34">
                  <c:v>3.0788806840714056E-2</c:v>
                </c:pt>
                <c:pt idx="35">
                  <c:v>2.6396792725944085E-2</c:v>
                </c:pt>
                <c:pt idx="36">
                  <c:v>2.2042679199111515E-2</c:v>
                </c:pt>
                <c:pt idx="37">
                  <c:v>2.2611998611037576E-2</c:v>
                </c:pt>
                <c:pt idx="38">
                  <c:v>2.1749491237849305E-2</c:v>
                </c:pt>
                <c:pt idx="39">
                  <c:v>2.3083738049729075E-2</c:v>
                </c:pt>
                <c:pt idx="40">
                  <c:v>2.4023962163521206E-2</c:v>
                </c:pt>
                <c:pt idx="41">
                  <c:v>2.2319844125149313E-2</c:v>
                </c:pt>
                <c:pt idx="42">
                  <c:v>2.8504565304594554E-2</c:v>
                </c:pt>
                <c:pt idx="43">
                  <c:v>2.7367816549819901E-2</c:v>
                </c:pt>
                <c:pt idx="44">
                  <c:v>2.6631604741478743E-2</c:v>
                </c:pt>
                <c:pt idx="45">
                  <c:v>-1.3897867721629265E-2</c:v>
                </c:pt>
                <c:pt idx="46">
                  <c:v>-1.8290892782505286E-2</c:v>
                </c:pt>
                <c:pt idx="47">
                  <c:v>-1.5712366647623766E-2</c:v>
                </c:pt>
                <c:pt idx="48">
                  <c:v>-8.0971112225185493E-3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7-49CE-9B97-6F68AF3187C2}"/>
            </c:ext>
          </c:extLst>
        </c:ser>
        <c:ser>
          <c:idx val="1"/>
          <c:order val="1"/>
          <c:tx>
            <c:strRef>
              <c:f>Retail!$C$4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Retail!$A$19:$A$67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Retail!$C$19:$C$67</c:f>
              <c:numCache>
                <c:formatCode>0.0%</c:formatCode>
                <c:ptCount val="49"/>
                <c:pt idx="0">
                  <c:v>-3.3953656760336015E-2</c:v>
                </c:pt>
                <c:pt idx="1">
                  <c:v>-4.4585769741009251E-2</c:v>
                </c:pt>
                <c:pt idx="2">
                  <c:v>-4.4522614078380429E-2</c:v>
                </c:pt>
                <c:pt idx="3">
                  <c:v>-3.907839113582956E-2</c:v>
                </c:pt>
                <c:pt idx="4">
                  <c:v>-1.604530749761035E-2</c:v>
                </c:pt>
                <c:pt idx="5">
                  <c:v>-1.1569743359476359E-3</c:v>
                </c:pt>
                <c:pt idx="6">
                  <c:v>6.0053245267925881E-3</c:v>
                </c:pt>
                <c:pt idx="7">
                  <c:v>-1.3284872746889276E-3</c:v>
                </c:pt>
                <c:pt idx="8">
                  <c:v>-1.2123607524881175E-2</c:v>
                </c:pt>
                <c:pt idx="9">
                  <c:v>-2.2060101286832889E-2</c:v>
                </c:pt>
                <c:pt idx="10">
                  <c:v>-2.4152422417641928E-2</c:v>
                </c:pt>
                <c:pt idx="11">
                  <c:v>-5.6082020153622736E-3</c:v>
                </c:pt>
                <c:pt idx="12">
                  <c:v>7.8035818939297119E-3</c:v>
                </c:pt>
                <c:pt idx="13">
                  <c:v>1.9995357838997974E-2</c:v>
                </c:pt>
                <c:pt idx="14">
                  <c:v>2.309723706761746E-2</c:v>
                </c:pt>
                <c:pt idx="15">
                  <c:v>2.1393622411515434E-2</c:v>
                </c:pt>
                <c:pt idx="16">
                  <c:v>1.8479353014299926E-2</c:v>
                </c:pt>
                <c:pt idx="17">
                  <c:v>1.716776071413495E-2</c:v>
                </c:pt>
                <c:pt idx="18">
                  <c:v>2.248480150625487E-2</c:v>
                </c:pt>
                <c:pt idx="19">
                  <c:v>2.38018625898615E-2</c:v>
                </c:pt>
                <c:pt idx="20">
                  <c:v>2.935097728834446E-2</c:v>
                </c:pt>
                <c:pt idx="21">
                  <c:v>3.028408329481147E-2</c:v>
                </c:pt>
                <c:pt idx="22">
                  <c:v>2.8673013932944524E-2</c:v>
                </c:pt>
                <c:pt idx="23">
                  <c:v>2.7117307725957218E-2</c:v>
                </c:pt>
                <c:pt idx="24">
                  <c:v>2.3481442315816947E-2</c:v>
                </c:pt>
                <c:pt idx="25">
                  <c:v>1.9787784822268284E-2</c:v>
                </c:pt>
                <c:pt idx="26">
                  <c:v>2.4394421011347367E-2</c:v>
                </c:pt>
                <c:pt idx="27">
                  <c:v>3.0019484736345081E-2</c:v>
                </c:pt>
                <c:pt idx="28">
                  <c:v>4.1661025720558964E-2</c:v>
                </c:pt>
                <c:pt idx="29">
                  <c:v>5.6200050334739515E-2</c:v>
                </c:pt>
                <c:pt idx="30">
                  <c:v>5.9658153016214799E-2</c:v>
                </c:pt>
                <c:pt idx="31">
                  <c:v>5.6671964832723409E-2</c:v>
                </c:pt>
                <c:pt idx="32">
                  <c:v>4.6050782800816981E-2</c:v>
                </c:pt>
                <c:pt idx="33">
                  <c:v>3.6929940191547717E-2</c:v>
                </c:pt>
                <c:pt idx="34">
                  <c:v>2.6664832628504165E-2</c:v>
                </c:pt>
                <c:pt idx="35">
                  <c:v>2.7624752106548023E-2</c:v>
                </c:pt>
                <c:pt idx="36">
                  <c:v>2.4593693684883844E-2</c:v>
                </c:pt>
                <c:pt idx="37">
                  <c:v>2.22113314475334E-2</c:v>
                </c:pt>
                <c:pt idx="38">
                  <c:v>2.5108725067423787E-2</c:v>
                </c:pt>
                <c:pt idx="39">
                  <c:v>2.129632183143193E-2</c:v>
                </c:pt>
                <c:pt idx="40">
                  <c:v>2.3629941090690387E-2</c:v>
                </c:pt>
                <c:pt idx="41">
                  <c:v>2.1558990020837054E-2</c:v>
                </c:pt>
                <c:pt idx="42">
                  <c:v>2.0657629018932422E-2</c:v>
                </c:pt>
                <c:pt idx="43">
                  <c:v>1.7535121304960377E-2</c:v>
                </c:pt>
                <c:pt idx="44">
                  <c:v>1.3359232272225352E-2</c:v>
                </c:pt>
                <c:pt idx="45">
                  <c:v>-3.3173224598209261E-2</c:v>
                </c:pt>
                <c:pt idx="46">
                  <c:v>-1.8044425770477934E-2</c:v>
                </c:pt>
                <c:pt idx="47">
                  <c:v>-1.1679917620366131E-2</c:v>
                </c:pt>
                <c:pt idx="48">
                  <c:v>-2.1770217152189408E-3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7-49CE-9B97-6F68AF318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90240"/>
        <c:axId val="116908416"/>
      </c:lineChart>
      <c:catAx>
        <c:axId val="1168902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25400"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6908416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116908416"/>
        <c:scaling>
          <c:orientation val="minMax"/>
          <c:max val="0.10400000000000001"/>
          <c:min val="-0.1040000000000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890240"/>
        <c:crosses val="autoZero"/>
        <c:crossBetween val="midCat"/>
        <c:majorUnit val="2.0000000000000004E-2"/>
        <c:minorUnit val="4.000000000000001E-3"/>
      </c:valAx>
    </c:plotArea>
    <c:legend>
      <c:legendPos val="b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retail sales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175240594925634"/>
          <c:y val="0.19480351414406533"/>
          <c:w val="0.75876837270341546"/>
          <c:h val="0.45073454359871679"/>
        </c:manualLayout>
      </c:layout>
      <c:lineChart>
        <c:grouping val="standard"/>
        <c:varyColors val="0"/>
        <c:ser>
          <c:idx val="0"/>
          <c:order val="0"/>
          <c:tx>
            <c:strRef>
              <c:f>Retail!$B$4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Retail!$A$19:$A$67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Retail!$B$19:$B$67</c:f>
              <c:numCache>
                <c:formatCode>0.0%</c:formatCode>
                <c:ptCount val="49"/>
                <c:pt idx="0">
                  <c:v>-8.9352307151102761E-2</c:v>
                </c:pt>
                <c:pt idx="1">
                  <c:v>-6.358494515792712E-2</c:v>
                </c:pt>
                <c:pt idx="2">
                  <c:v>-4.6849806826622875E-2</c:v>
                </c:pt>
                <c:pt idx="3">
                  <c:v>-1.136941898575361E-2</c:v>
                </c:pt>
                <c:pt idx="4">
                  <c:v>3.1725883716313907E-2</c:v>
                </c:pt>
                <c:pt idx="5">
                  <c:v>4.9290319186171105E-2</c:v>
                </c:pt>
                <c:pt idx="6">
                  <c:v>6.0804518085854964E-2</c:v>
                </c:pt>
                <c:pt idx="7">
                  <c:v>4.7433269635305475E-2</c:v>
                </c:pt>
                <c:pt idx="8">
                  <c:v>3.3874099965791826E-2</c:v>
                </c:pt>
                <c:pt idx="9">
                  <c:v>2.1589662369854157E-2</c:v>
                </c:pt>
                <c:pt idx="10">
                  <c:v>1.9273902538388565E-2</c:v>
                </c:pt>
                <c:pt idx="11">
                  <c:v>3.7405977031627513E-2</c:v>
                </c:pt>
                <c:pt idx="12">
                  <c:v>4.2000681757712321E-2</c:v>
                </c:pt>
                <c:pt idx="13">
                  <c:v>5.5226739022882665E-2</c:v>
                </c:pt>
                <c:pt idx="14">
                  <c:v>5.1097454766344752E-2</c:v>
                </c:pt>
                <c:pt idx="15">
                  <c:v>4.2007733901269662E-2</c:v>
                </c:pt>
                <c:pt idx="16">
                  <c:v>4.3626709818553211E-2</c:v>
                </c:pt>
                <c:pt idx="17">
                  <c:v>4.0763925412324431E-2</c:v>
                </c:pt>
                <c:pt idx="18">
                  <c:v>4.417645449234886E-2</c:v>
                </c:pt>
                <c:pt idx="19">
                  <c:v>4.4559631103352926E-2</c:v>
                </c:pt>
                <c:pt idx="20">
                  <c:v>4.275542450549108E-2</c:v>
                </c:pt>
                <c:pt idx="21">
                  <c:v>3.2492338530444753E-2</c:v>
                </c:pt>
                <c:pt idx="22">
                  <c:v>2.8986742850157787E-2</c:v>
                </c:pt>
                <c:pt idx="23">
                  <c:v>3.2407109982352411E-2</c:v>
                </c:pt>
                <c:pt idx="24">
                  <c:v>3.9068179644814904E-2</c:v>
                </c:pt>
                <c:pt idx="25">
                  <c:v>5.4226619754179195E-2</c:v>
                </c:pt>
                <c:pt idx="26">
                  <c:v>7.4013327010303609E-2</c:v>
                </c:pt>
                <c:pt idx="27">
                  <c:v>8.7607518577029975E-2</c:v>
                </c:pt>
                <c:pt idx="28">
                  <c:v>9.3579471798253211E-2</c:v>
                </c:pt>
                <c:pt idx="29">
                  <c:v>0.1043156276843975</c:v>
                </c:pt>
                <c:pt idx="30">
                  <c:v>9.5481225757068966E-2</c:v>
                </c:pt>
                <c:pt idx="31">
                  <c:v>7.9032995471576273E-2</c:v>
                </c:pt>
                <c:pt idx="32">
                  <c:v>6.446381953054714E-2</c:v>
                </c:pt>
                <c:pt idx="33">
                  <c:v>4.3402724218843058E-2</c:v>
                </c:pt>
                <c:pt idx="34">
                  <c:v>3.0788806840714056E-2</c:v>
                </c:pt>
                <c:pt idx="35">
                  <c:v>2.6396792725944085E-2</c:v>
                </c:pt>
                <c:pt idx="36">
                  <c:v>2.2042679199111515E-2</c:v>
                </c:pt>
                <c:pt idx="37">
                  <c:v>2.2611998611037576E-2</c:v>
                </c:pt>
                <c:pt idx="38">
                  <c:v>2.1749491237849305E-2</c:v>
                </c:pt>
                <c:pt idx="39">
                  <c:v>2.3083738049729075E-2</c:v>
                </c:pt>
                <c:pt idx="40">
                  <c:v>2.4023962163521206E-2</c:v>
                </c:pt>
                <c:pt idx="41">
                  <c:v>2.2319844125149313E-2</c:v>
                </c:pt>
                <c:pt idx="42">
                  <c:v>2.8504565304594554E-2</c:v>
                </c:pt>
                <c:pt idx="43">
                  <c:v>2.7367816549819901E-2</c:v>
                </c:pt>
                <c:pt idx="44">
                  <c:v>2.6631604741478743E-2</c:v>
                </c:pt>
                <c:pt idx="45">
                  <c:v>-1.3897867721629265E-2</c:v>
                </c:pt>
                <c:pt idx="46">
                  <c:v>-1.8290892782505286E-2</c:v>
                </c:pt>
                <c:pt idx="47">
                  <c:v>-1.5712366647623766E-2</c:v>
                </c:pt>
                <c:pt idx="48">
                  <c:v>-8.0971112225185493E-3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4-48D2-88F7-0AACF90B1602}"/>
            </c:ext>
          </c:extLst>
        </c:ser>
        <c:ser>
          <c:idx val="1"/>
          <c:order val="1"/>
          <c:tx>
            <c:strRef>
              <c:f>Retail!$C$4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Retail!$A$19:$A$67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Retail!$C$19:$C$67</c:f>
              <c:numCache>
                <c:formatCode>0.0%</c:formatCode>
                <c:ptCount val="49"/>
                <c:pt idx="0">
                  <c:v>-3.3953656760336015E-2</c:v>
                </c:pt>
                <c:pt idx="1">
                  <c:v>-4.4585769741009251E-2</c:v>
                </c:pt>
                <c:pt idx="2">
                  <c:v>-4.4522614078380429E-2</c:v>
                </c:pt>
                <c:pt idx="3">
                  <c:v>-3.907839113582956E-2</c:v>
                </c:pt>
                <c:pt idx="4">
                  <c:v>-1.604530749761035E-2</c:v>
                </c:pt>
                <c:pt idx="5">
                  <c:v>-1.1569743359476359E-3</c:v>
                </c:pt>
                <c:pt idx="6">
                  <c:v>6.0053245267925881E-3</c:v>
                </c:pt>
                <c:pt idx="7">
                  <c:v>-1.3284872746889276E-3</c:v>
                </c:pt>
                <c:pt idx="8">
                  <c:v>-1.2123607524881175E-2</c:v>
                </c:pt>
                <c:pt idx="9">
                  <c:v>-2.2060101286832889E-2</c:v>
                </c:pt>
                <c:pt idx="10">
                  <c:v>-2.4152422417641928E-2</c:v>
                </c:pt>
                <c:pt idx="11">
                  <c:v>-5.6082020153622736E-3</c:v>
                </c:pt>
                <c:pt idx="12">
                  <c:v>7.8035818939297119E-3</c:v>
                </c:pt>
                <c:pt idx="13">
                  <c:v>1.9995357838997974E-2</c:v>
                </c:pt>
                <c:pt idx="14">
                  <c:v>2.309723706761746E-2</c:v>
                </c:pt>
                <c:pt idx="15">
                  <c:v>2.1393622411515434E-2</c:v>
                </c:pt>
                <c:pt idx="16">
                  <c:v>1.8479353014299926E-2</c:v>
                </c:pt>
                <c:pt idx="17">
                  <c:v>1.716776071413495E-2</c:v>
                </c:pt>
                <c:pt idx="18">
                  <c:v>2.248480150625487E-2</c:v>
                </c:pt>
                <c:pt idx="19">
                  <c:v>2.38018625898615E-2</c:v>
                </c:pt>
                <c:pt idx="20">
                  <c:v>2.935097728834446E-2</c:v>
                </c:pt>
                <c:pt idx="21">
                  <c:v>3.028408329481147E-2</c:v>
                </c:pt>
                <c:pt idx="22">
                  <c:v>2.8673013932944524E-2</c:v>
                </c:pt>
                <c:pt idx="23">
                  <c:v>2.7117307725957218E-2</c:v>
                </c:pt>
                <c:pt idx="24">
                  <c:v>2.3481442315816947E-2</c:v>
                </c:pt>
                <c:pt idx="25">
                  <c:v>1.9787784822268284E-2</c:v>
                </c:pt>
                <c:pt idx="26">
                  <c:v>2.4394421011347367E-2</c:v>
                </c:pt>
                <c:pt idx="27">
                  <c:v>3.0019484736345081E-2</c:v>
                </c:pt>
                <c:pt idx="28">
                  <c:v>4.1661025720558964E-2</c:v>
                </c:pt>
                <c:pt idx="29">
                  <c:v>5.6200050334739515E-2</c:v>
                </c:pt>
                <c:pt idx="30">
                  <c:v>5.9658153016214799E-2</c:v>
                </c:pt>
                <c:pt idx="31">
                  <c:v>5.6671964832723409E-2</c:v>
                </c:pt>
                <c:pt idx="32">
                  <c:v>4.6050782800816981E-2</c:v>
                </c:pt>
                <c:pt idx="33">
                  <c:v>3.6929940191547717E-2</c:v>
                </c:pt>
                <c:pt idx="34">
                  <c:v>2.6664832628504165E-2</c:v>
                </c:pt>
                <c:pt idx="35">
                  <c:v>2.7624752106548023E-2</c:v>
                </c:pt>
                <c:pt idx="36">
                  <c:v>2.4593693684883844E-2</c:v>
                </c:pt>
                <c:pt idx="37">
                  <c:v>2.22113314475334E-2</c:v>
                </c:pt>
                <c:pt idx="38">
                  <c:v>2.5108725067423787E-2</c:v>
                </c:pt>
                <c:pt idx="39">
                  <c:v>2.129632183143193E-2</c:v>
                </c:pt>
                <c:pt idx="40">
                  <c:v>2.3629941090690387E-2</c:v>
                </c:pt>
                <c:pt idx="41">
                  <c:v>2.1558990020837054E-2</c:v>
                </c:pt>
                <c:pt idx="42">
                  <c:v>2.0657629018932422E-2</c:v>
                </c:pt>
                <c:pt idx="43">
                  <c:v>1.7535121304960377E-2</c:v>
                </c:pt>
                <c:pt idx="44">
                  <c:v>1.3359232272225352E-2</c:v>
                </c:pt>
                <c:pt idx="45">
                  <c:v>-3.3173224598209261E-2</c:v>
                </c:pt>
                <c:pt idx="46">
                  <c:v>-1.8044425770477934E-2</c:v>
                </c:pt>
                <c:pt idx="47">
                  <c:v>-1.1679917620366131E-2</c:v>
                </c:pt>
                <c:pt idx="48">
                  <c:v>-2.1770217152189408E-3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4-48D2-88F7-0AACF90B1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95200"/>
        <c:axId val="116996736"/>
      </c:lineChart>
      <c:catAx>
        <c:axId val="116995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6996736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116996736"/>
        <c:scaling>
          <c:orientation val="minMax"/>
          <c:max val="0.10500000000000001"/>
          <c:min val="-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995200"/>
        <c:crosses val="autoZero"/>
        <c:crossBetween val="midCat"/>
        <c:majorUnit val="2.0000000000000004E-2"/>
      </c:valAx>
    </c:plotArea>
    <c:legend>
      <c:legendPos val="b"/>
      <c:layout>
        <c:manualLayout>
          <c:xMode val="edge"/>
          <c:yMode val="edge"/>
          <c:x val="0.21865835520559929"/>
          <c:y val="0.8051716972878421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43285214348206"/>
          <c:y val="5.1400554097404488E-2"/>
          <c:w val="0.76121762904636858"/>
          <c:h val="0.5184434237386993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'retail (2)'!$C$4</c:f>
              <c:strCache>
                <c:ptCount val="1"/>
                <c:pt idx="0">
                  <c:v>retail sales growth % (LHS)</c:v>
                </c:pt>
              </c:strCache>
            </c:strRef>
          </c:tx>
          <c:invertIfNegative val="0"/>
          <c:cat>
            <c:numRef>
              <c:f>'retail (2)'!$A$37:$A$85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'retail (2)'!$C$37:$C$85</c:f>
              <c:numCache>
                <c:formatCode>0.0</c:formatCode>
                <c:ptCount val="49"/>
                <c:pt idx="0">
                  <c:v>0.58196329474362596</c:v>
                </c:pt>
                <c:pt idx="1">
                  <c:v>2.287716405605944</c:v>
                </c:pt>
                <c:pt idx="2">
                  <c:v>7.2724177715571825</c:v>
                </c:pt>
                <c:pt idx="3">
                  <c:v>10.432487397503287</c:v>
                </c:pt>
                <c:pt idx="4">
                  <c:v>7.5713429628252005</c:v>
                </c:pt>
                <c:pt idx="5">
                  <c:v>6.8043522063268247</c:v>
                </c:pt>
                <c:pt idx="6">
                  <c:v>4.533112349248869</c:v>
                </c:pt>
                <c:pt idx="7">
                  <c:v>7.0372039261015207</c:v>
                </c:pt>
                <c:pt idx="8">
                  <c:v>6.0356916456960619</c:v>
                </c:pt>
                <c:pt idx="9">
                  <c:v>8.953534438847699</c:v>
                </c:pt>
                <c:pt idx="10">
                  <c:v>9.2128122522644027</c:v>
                </c:pt>
                <c:pt idx="11">
                  <c:v>6.0089686098654838</c:v>
                </c:pt>
                <c:pt idx="12">
                  <c:v>7.1667964999365896</c:v>
                </c:pt>
                <c:pt idx="13">
                  <c:v>3.3816425120772875</c:v>
                </c:pt>
                <c:pt idx="14">
                  <c:v>4.8077962594016865</c:v>
                </c:pt>
                <c:pt idx="15">
                  <c:v>5.9256189785558799</c:v>
                </c:pt>
                <c:pt idx="16">
                  <c:v>5.6073028484489917</c:v>
                </c:pt>
                <c:pt idx="17">
                  <c:v>5.4332897866210983</c:v>
                </c:pt>
                <c:pt idx="18">
                  <c:v>5.6718045445168119</c:v>
                </c:pt>
                <c:pt idx="19">
                  <c:v>5.8630806845965777</c:v>
                </c:pt>
                <c:pt idx="20">
                  <c:v>2.3450505826610346</c:v>
                </c:pt>
                <c:pt idx="21">
                  <c:v>3.5885623510722775</c:v>
                </c:pt>
                <c:pt idx="22">
                  <c:v>5.9767678598820151</c:v>
                </c:pt>
                <c:pt idx="23">
                  <c:v>7.1935578240719389</c:v>
                </c:pt>
                <c:pt idx="24">
                  <c:v>7.4604688990725254</c:v>
                </c:pt>
                <c:pt idx="25">
                  <c:v>11.188639604962503</c:v>
                </c:pt>
                <c:pt idx="26">
                  <c:v>10.217508585865254</c:v>
                </c:pt>
                <c:pt idx="27">
                  <c:v>9.8550683003203243</c:v>
                </c:pt>
                <c:pt idx="28">
                  <c:v>12.007510151804034</c:v>
                </c:pt>
                <c:pt idx="29">
                  <c:v>7.6339562788773296</c:v>
                </c:pt>
                <c:pt idx="30">
                  <c:v>5.6863494185907637</c:v>
                </c:pt>
                <c:pt idx="31">
                  <c:v>5.7714435146443366</c:v>
                </c:pt>
                <c:pt idx="32">
                  <c:v>4.3024026404355764</c:v>
                </c:pt>
                <c:pt idx="33">
                  <c:v>3.8147104049205405</c:v>
                </c:pt>
                <c:pt idx="34">
                  <c:v>4.2835357243716565</c:v>
                </c:pt>
                <c:pt idx="35">
                  <c:v>2.8531164239622431</c:v>
                </c:pt>
                <c:pt idx="36">
                  <c:v>4.2831514426670658</c:v>
                </c:pt>
                <c:pt idx="37">
                  <c:v>3.4597677030746565</c:v>
                </c:pt>
                <c:pt idx="38">
                  <c:v>5.0673223783268329</c:v>
                </c:pt>
                <c:pt idx="39">
                  <c:v>3.6417393812648635</c:v>
                </c:pt>
                <c:pt idx="40">
                  <c:v>3.7452512364705148</c:v>
                </c:pt>
                <c:pt idx="41">
                  <c:v>5.6215700310188632</c:v>
                </c:pt>
                <c:pt idx="42">
                  <c:v>4.6053920305170415</c:v>
                </c:pt>
                <c:pt idx="43">
                  <c:v>4.4194730494479861</c:v>
                </c:pt>
                <c:pt idx="44">
                  <c:v>-13.310533043147831</c:v>
                </c:pt>
                <c:pt idx="45">
                  <c:v>3.5602945827497345</c:v>
                </c:pt>
                <c:pt idx="46">
                  <c:v>4.9999014409335407</c:v>
                </c:pt>
                <c:pt idx="47">
                  <c:v>6.505780571504749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5-43E1-BABE-CD6765FCB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27424"/>
        <c:axId val="117129216"/>
      </c:barChart>
      <c:lineChart>
        <c:grouping val="standard"/>
        <c:varyColors val="0"/>
        <c:ser>
          <c:idx val="0"/>
          <c:order val="1"/>
          <c:tx>
            <c:strRef>
              <c:f>'retail (2)'!$D$4</c:f>
              <c:strCache>
                <c:ptCount val="1"/>
                <c:pt idx="0">
                  <c:v>consumer confidence (RHS)</c:v>
                </c:pt>
              </c:strCache>
            </c:strRef>
          </c:tx>
          <c:marker>
            <c:symbol val="none"/>
          </c:marker>
          <c:cat>
            <c:numRef>
              <c:f>'retail (2)'!$A$37:$A$85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'retail (2)'!$D$37:$D$85</c:f>
              <c:numCache>
                <c:formatCode>General</c:formatCode>
                <c:ptCount val="49"/>
                <c:pt idx="0">
                  <c:v>108.6</c:v>
                </c:pt>
                <c:pt idx="1">
                  <c:v>122.7</c:v>
                </c:pt>
                <c:pt idx="2">
                  <c:v>121.5</c:v>
                </c:pt>
                <c:pt idx="3">
                  <c:v>119.5</c:v>
                </c:pt>
                <c:pt idx="4">
                  <c:v>126.8</c:v>
                </c:pt>
                <c:pt idx="5">
                  <c:v>117.3</c:v>
                </c:pt>
                <c:pt idx="6">
                  <c:v>109.5</c:v>
                </c:pt>
                <c:pt idx="7">
                  <c:v>101.6</c:v>
                </c:pt>
                <c:pt idx="8">
                  <c:v>115.4</c:v>
                </c:pt>
                <c:pt idx="9">
                  <c:v>111.4</c:v>
                </c:pt>
                <c:pt idx="10">
                  <c:v>104</c:v>
                </c:pt>
                <c:pt idx="11">
                  <c:v>104.7</c:v>
                </c:pt>
                <c:pt idx="12">
                  <c:v>104.3</c:v>
                </c:pt>
                <c:pt idx="13">
                  <c:v>104.5</c:v>
                </c:pt>
                <c:pt idx="14">
                  <c:v>117.9</c:v>
                </c:pt>
                <c:pt idx="15">
                  <c:v>119</c:v>
                </c:pt>
                <c:pt idx="16">
                  <c:v>119.4</c:v>
                </c:pt>
                <c:pt idx="17">
                  <c:v>115.1</c:v>
                </c:pt>
                <c:pt idx="18">
                  <c:v>122.6</c:v>
                </c:pt>
                <c:pt idx="19">
                  <c:v>126.5</c:v>
                </c:pt>
                <c:pt idx="20">
                  <c:v>128.30000000000001</c:v>
                </c:pt>
                <c:pt idx="21">
                  <c:v>120.2</c:v>
                </c:pt>
                <c:pt idx="22">
                  <c:v>114.8</c:v>
                </c:pt>
                <c:pt idx="23">
                  <c:v>119.6</c:v>
                </c:pt>
                <c:pt idx="24">
                  <c:v>117.3</c:v>
                </c:pt>
                <c:pt idx="25">
                  <c:v>111.4</c:v>
                </c:pt>
                <c:pt idx="26">
                  <c:v>113.9</c:v>
                </c:pt>
                <c:pt idx="27">
                  <c:v>116.6</c:v>
                </c:pt>
                <c:pt idx="28">
                  <c:v>112.3</c:v>
                </c:pt>
                <c:pt idx="29">
                  <c:v>113.3</c:v>
                </c:pt>
                <c:pt idx="30">
                  <c:v>111.8</c:v>
                </c:pt>
                <c:pt idx="31">
                  <c:v>115.1</c:v>
                </c:pt>
                <c:pt idx="32" formatCode="0.0">
                  <c:v>113.5</c:v>
                </c:pt>
                <c:pt idx="33">
                  <c:v>114.6</c:v>
                </c:pt>
                <c:pt idx="34">
                  <c:v>107.5</c:v>
                </c:pt>
                <c:pt idx="35">
                  <c:v>109.4</c:v>
                </c:pt>
                <c:pt idx="36">
                  <c:v>109.4</c:v>
                </c:pt>
                <c:pt idx="37">
                  <c:v>98.2</c:v>
                </c:pt>
                <c:pt idx="38" formatCode="0.0">
                  <c:v>109.5</c:v>
                </c:pt>
                <c:pt idx="39" formatCode="0.0">
                  <c:v>101</c:v>
                </c:pt>
                <c:pt idx="40" formatCode="0.0">
                  <c:v>102</c:v>
                </c:pt>
                <c:pt idx="41" formatCode="0.0">
                  <c:v>106.7</c:v>
                </c:pt>
                <c:pt idx="42" formatCode="0.0">
                  <c:v>112.9</c:v>
                </c:pt>
                <c:pt idx="43" formatCode="0.0">
                  <c:v>105.9</c:v>
                </c:pt>
                <c:pt idx="44" formatCode="0.0">
                  <c:v>96</c:v>
                </c:pt>
                <c:pt idx="45" formatCode="0.0">
                  <c:v>91.6</c:v>
                </c:pt>
                <c:pt idx="46" formatCode="0.0">
                  <c:v>106.9</c:v>
                </c:pt>
                <c:pt idx="47" formatCode="0.0">
                  <c:v>103.9</c:v>
                </c:pt>
                <c:pt idx="48" formatCode="0.0">
                  <c:v>108.6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5-43E1-BABE-CD6765FCB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49696"/>
        <c:axId val="117131136"/>
      </c:lineChart>
      <c:catAx>
        <c:axId val="1171274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129216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117129216"/>
        <c:scaling>
          <c:orientation val="minMax"/>
          <c:max val="15"/>
          <c:min val="-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% change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1509463400408288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17127424"/>
        <c:crosses val="autoZero"/>
        <c:crossBetween val="midCat"/>
        <c:majorUnit val="5"/>
        <c:minorUnit val="1"/>
      </c:valAx>
      <c:valAx>
        <c:axId val="117131136"/>
        <c:scaling>
          <c:orientation val="minMax"/>
          <c:max val="130"/>
          <c:min val="7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Index net optimists</a:t>
                </a:r>
              </a:p>
            </c:rich>
          </c:tx>
          <c:layout>
            <c:manualLayout>
              <c:xMode val="edge"/>
              <c:yMode val="edge"/>
              <c:x val="0.94943044619422567"/>
              <c:y val="0.167011154855643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149696"/>
        <c:crosses val="max"/>
        <c:crossBetween val="between"/>
        <c:majorUnit val="10"/>
        <c:minorUnit val="2"/>
      </c:valAx>
      <c:dateAx>
        <c:axId val="1171496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1713113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05"/>
          <c:y val="0.79128280839894949"/>
          <c:w val="0.9"/>
          <c:h val="8.371719160105001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weekly real rent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Rents!$B$4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Rents!$A$94:$A$238</c:f>
              <c:numCache>
                <c:formatCode>mmm\-yy</c:formatCode>
                <c:ptCount val="145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  <c:pt idx="12">
                  <c:v>40299</c:v>
                </c:pt>
                <c:pt idx="13">
                  <c:v>40330</c:v>
                </c:pt>
                <c:pt idx="14">
                  <c:v>40360</c:v>
                </c:pt>
                <c:pt idx="15">
                  <c:v>40391</c:v>
                </c:pt>
                <c:pt idx="16">
                  <c:v>40422</c:v>
                </c:pt>
                <c:pt idx="17">
                  <c:v>40452</c:v>
                </c:pt>
                <c:pt idx="18">
                  <c:v>40483</c:v>
                </c:pt>
                <c:pt idx="19">
                  <c:v>40513</c:v>
                </c:pt>
                <c:pt idx="20">
                  <c:v>40544</c:v>
                </c:pt>
                <c:pt idx="21">
                  <c:v>40575</c:v>
                </c:pt>
                <c:pt idx="22">
                  <c:v>40603</c:v>
                </c:pt>
                <c:pt idx="23">
                  <c:v>40634</c:v>
                </c:pt>
                <c:pt idx="24">
                  <c:v>40664</c:v>
                </c:pt>
                <c:pt idx="25">
                  <c:v>40695</c:v>
                </c:pt>
                <c:pt idx="26">
                  <c:v>40725</c:v>
                </c:pt>
                <c:pt idx="27">
                  <c:v>40756</c:v>
                </c:pt>
                <c:pt idx="28">
                  <c:v>40787</c:v>
                </c:pt>
                <c:pt idx="29">
                  <c:v>40817</c:v>
                </c:pt>
                <c:pt idx="30">
                  <c:v>40848</c:v>
                </c:pt>
                <c:pt idx="31">
                  <c:v>40878</c:v>
                </c:pt>
                <c:pt idx="32">
                  <c:v>40909</c:v>
                </c:pt>
                <c:pt idx="33">
                  <c:v>40940</c:v>
                </c:pt>
                <c:pt idx="34">
                  <c:v>40969</c:v>
                </c:pt>
                <c:pt idx="35">
                  <c:v>41000</c:v>
                </c:pt>
                <c:pt idx="36">
                  <c:v>41030</c:v>
                </c:pt>
                <c:pt idx="37">
                  <c:v>41061</c:v>
                </c:pt>
                <c:pt idx="38">
                  <c:v>41091</c:v>
                </c:pt>
                <c:pt idx="39">
                  <c:v>41122</c:v>
                </c:pt>
                <c:pt idx="40">
                  <c:v>41153</c:v>
                </c:pt>
                <c:pt idx="41">
                  <c:v>41183</c:v>
                </c:pt>
                <c:pt idx="42">
                  <c:v>41214</c:v>
                </c:pt>
                <c:pt idx="43">
                  <c:v>41244</c:v>
                </c:pt>
                <c:pt idx="44">
                  <c:v>41275</c:v>
                </c:pt>
                <c:pt idx="45">
                  <c:v>41306</c:v>
                </c:pt>
                <c:pt idx="46">
                  <c:v>41334</c:v>
                </c:pt>
                <c:pt idx="47">
                  <c:v>41365</c:v>
                </c:pt>
                <c:pt idx="48">
                  <c:v>41395</c:v>
                </c:pt>
                <c:pt idx="49">
                  <c:v>41426</c:v>
                </c:pt>
                <c:pt idx="50">
                  <c:v>41456</c:v>
                </c:pt>
                <c:pt idx="51">
                  <c:v>41487</c:v>
                </c:pt>
                <c:pt idx="52">
                  <c:v>41518</c:v>
                </c:pt>
                <c:pt idx="53">
                  <c:v>41548</c:v>
                </c:pt>
                <c:pt idx="54">
                  <c:v>41579</c:v>
                </c:pt>
                <c:pt idx="55">
                  <c:v>41609</c:v>
                </c:pt>
                <c:pt idx="56">
                  <c:v>41640</c:v>
                </c:pt>
                <c:pt idx="57">
                  <c:v>41671</c:v>
                </c:pt>
                <c:pt idx="58">
                  <c:v>41699</c:v>
                </c:pt>
                <c:pt idx="59">
                  <c:v>41730</c:v>
                </c:pt>
                <c:pt idx="60">
                  <c:v>41760</c:v>
                </c:pt>
                <c:pt idx="61">
                  <c:v>41791</c:v>
                </c:pt>
                <c:pt idx="62">
                  <c:v>41821</c:v>
                </c:pt>
                <c:pt idx="63">
                  <c:v>41852</c:v>
                </c:pt>
                <c:pt idx="64">
                  <c:v>41883</c:v>
                </c:pt>
                <c:pt idx="65">
                  <c:v>41913</c:v>
                </c:pt>
                <c:pt idx="66">
                  <c:v>41944</c:v>
                </c:pt>
                <c:pt idx="67">
                  <c:v>41974</c:v>
                </c:pt>
                <c:pt idx="68">
                  <c:v>42005</c:v>
                </c:pt>
                <c:pt idx="69">
                  <c:v>42036</c:v>
                </c:pt>
                <c:pt idx="70">
                  <c:v>42064</c:v>
                </c:pt>
                <c:pt idx="71">
                  <c:v>42095</c:v>
                </c:pt>
                <c:pt idx="72">
                  <c:v>42125</c:v>
                </c:pt>
                <c:pt idx="73">
                  <c:v>42156</c:v>
                </c:pt>
                <c:pt idx="74">
                  <c:v>42186</c:v>
                </c:pt>
                <c:pt idx="75">
                  <c:v>42217</c:v>
                </c:pt>
                <c:pt idx="76">
                  <c:v>42248</c:v>
                </c:pt>
                <c:pt idx="77">
                  <c:v>42278</c:v>
                </c:pt>
                <c:pt idx="78">
                  <c:v>42309</c:v>
                </c:pt>
                <c:pt idx="79">
                  <c:v>42339</c:v>
                </c:pt>
                <c:pt idx="80">
                  <c:v>42370</c:v>
                </c:pt>
                <c:pt idx="81">
                  <c:v>42401</c:v>
                </c:pt>
                <c:pt idx="82">
                  <c:v>42430</c:v>
                </c:pt>
                <c:pt idx="83">
                  <c:v>42461</c:v>
                </c:pt>
                <c:pt idx="84">
                  <c:v>42491</c:v>
                </c:pt>
                <c:pt idx="85">
                  <c:v>42522</c:v>
                </c:pt>
                <c:pt idx="86">
                  <c:v>42552</c:v>
                </c:pt>
                <c:pt idx="87">
                  <c:v>42583</c:v>
                </c:pt>
                <c:pt idx="88">
                  <c:v>42614</c:v>
                </c:pt>
                <c:pt idx="89">
                  <c:v>42644</c:v>
                </c:pt>
                <c:pt idx="90">
                  <c:v>42675</c:v>
                </c:pt>
                <c:pt idx="91">
                  <c:v>42705</c:v>
                </c:pt>
                <c:pt idx="92">
                  <c:v>42736</c:v>
                </c:pt>
                <c:pt idx="93">
                  <c:v>42767</c:v>
                </c:pt>
                <c:pt idx="94">
                  <c:v>42795</c:v>
                </c:pt>
                <c:pt idx="95">
                  <c:v>42826</c:v>
                </c:pt>
                <c:pt idx="96">
                  <c:v>42856</c:v>
                </c:pt>
                <c:pt idx="97">
                  <c:v>42887</c:v>
                </c:pt>
                <c:pt idx="98">
                  <c:v>42917</c:v>
                </c:pt>
                <c:pt idx="99">
                  <c:v>42948</c:v>
                </c:pt>
                <c:pt idx="100">
                  <c:v>42979</c:v>
                </c:pt>
                <c:pt idx="101">
                  <c:v>43009</c:v>
                </c:pt>
                <c:pt idx="102">
                  <c:v>43040</c:v>
                </c:pt>
                <c:pt idx="103">
                  <c:v>43070</c:v>
                </c:pt>
                <c:pt idx="104">
                  <c:v>43101</c:v>
                </c:pt>
                <c:pt idx="105">
                  <c:v>43132</c:v>
                </c:pt>
                <c:pt idx="106">
                  <c:v>43160</c:v>
                </c:pt>
                <c:pt idx="107">
                  <c:v>43191</c:v>
                </c:pt>
                <c:pt idx="108">
                  <c:v>43221</c:v>
                </c:pt>
                <c:pt idx="109">
                  <c:v>43252</c:v>
                </c:pt>
                <c:pt idx="110">
                  <c:v>43282</c:v>
                </c:pt>
                <c:pt idx="111">
                  <c:v>43313</c:v>
                </c:pt>
                <c:pt idx="112">
                  <c:v>43344</c:v>
                </c:pt>
                <c:pt idx="113">
                  <c:v>43374</c:v>
                </c:pt>
                <c:pt idx="114">
                  <c:v>43405</c:v>
                </c:pt>
                <c:pt idx="115">
                  <c:v>43435</c:v>
                </c:pt>
                <c:pt idx="116">
                  <c:v>43466</c:v>
                </c:pt>
                <c:pt idx="117">
                  <c:v>43497</c:v>
                </c:pt>
                <c:pt idx="118">
                  <c:v>43525</c:v>
                </c:pt>
                <c:pt idx="119">
                  <c:v>43556</c:v>
                </c:pt>
                <c:pt idx="120">
                  <c:v>43586</c:v>
                </c:pt>
                <c:pt idx="121">
                  <c:v>43617</c:v>
                </c:pt>
                <c:pt idx="122">
                  <c:v>43647</c:v>
                </c:pt>
                <c:pt idx="123">
                  <c:v>43678</c:v>
                </c:pt>
                <c:pt idx="124">
                  <c:v>43709</c:v>
                </c:pt>
                <c:pt idx="125">
                  <c:v>43739</c:v>
                </c:pt>
                <c:pt idx="126">
                  <c:v>43770</c:v>
                </c:pt>
                <c:pt idx="127">
                  <c:v>43800</c:v>
                </c:pt>
                <c:pt idx="128">
                  <c:v>43831</c:v>
                </c:pt>
                <c:pt idx="129">
                  <c:v>43862</c:v>
                </c:pt>
                <c:pt idx="130">
                  <c:v>43891</c:v>
                </c:pt>
                <c:pt idx="131">
                  <c:v>43922</c:v>
                </c:pt>
                <c:pt idx="132">
                  <c:v>43952</c:v>
                </c:pt>
                <c:pt idx="133">
                  <c:v>43983</c:v>
                </c:pt>
                <c:pt idx="134">
                  <c:v>44013</c:v>
                </c:pt>
                <c:pt idx="135">
                  <c:v>44044</c:v>
                </c:pt>
                <c:pt idx="136">
                  <c:v>44075</c:v>
                </c:pt>
                <c:pt idx="137">
                  <c:v>44105</c:v>
                </c:pt>
                <c:pt idx="138">
                  <c:v>44136</c:v>
                </c:pt>
                <c:pt idx="139">
                  <c:v>44166</c:v>
                </c:pt>
                <c:pt idx="140">
                  <c:v>44197</c:v>
                </c:pt>
                <c:pt idx="141">
                  <c:v>44228</c:v>
                </c:pt>
                <c:pt idx="142">
                  <c:v>44256</c:v>
                </c:pt>
                <c:pt idx="143">
                  <c:v>44287</c:v>
                </c:pt>
                <c:pt idx="144">
                  <c:v>44317</c:v>
                </c:pt>
              </c:numCache>
            </c:numRef>
          </c:cat>
          <c:val>
            <c:numRef>
              <c:f>Rents!$B$94:$B$238</c:f>
              <c:numCache>
                <c:formatCode>0.00</c:formatCode>
                <c:ptCount val="145"/>
                <c:pt idx="0">
                  <c:v>473.39438754786266</c:v>
                </c:pt>
                <c:pt idx="1">
                  <c:v>471.05755319086904</c:v>
                </c:pt>
                <c:pt idx="2">
                  <c:v>459.51428118801749</c:v>
                </c:pt>
                <c:pt idx="3">
                  <c:v>461.34327811606636</c:v>
                </c:pt>
                <c:pt idx="4">
                  <c:v>455.99487968657388</c:v>
                </c:pt>
                <c:pt idx="5">
                  <c:v>462.57161393495107</c:v>
                </c:pt>
                <c:pt idx="6">
                  <c:v>467.6297204568848</c:v>
                </c:pt>
                <c:pt idx="7">
                  <c:v>462.90291748281157</c:v>
                </c:pt>
                <c:pt idx="8">
                  <c:v>475.2179248369776</c:v>
                </c:pt>
                <c:pt idx="9">
                  <c:v>459.45279869098289</c:v>
                </c:pt>
                <c:pt idx="10">
                  <c:v>464.19900516034471</c:v>
                </c:pt>
                <c:pt idx="11">
                  <c:v>479.47695447008834</c:v>
                </c:pt>
                <c:pt idx="12">
                  <c:v>479.20242881842893</c:v>
                </c:pt>
                <c:pt idx="13">
                  <c:v>477.3772249603341</c:v>
                </c:pt>
                <c:pt idx="14">
                  <c:v>474.6012218302613</c:v>
                </c:pt>
                <c:pt idx="15">
                  <c:v>480.1889706199787</c:v>
                </c:pt>
                <c:pt idx="16">
                  <c:v>468.55574786589841</c:v>
                </c:pt>
                <c:pt idx="17">
                  <c:v>470.12321810928108</c:v>
                </c:pt>
                <c:pt idx="18">
                  <c:v>472.37424680466523</c:v>
                </c:pt>
                <c:pt idx="19">
                  <c:v>464.12892264913575</c:v>
                </c:pt>
                <c:pt idx="20">
                  <c:v>476.25525953595661</c:v>
                </c:pt>
                <c:pt idx="21">
                  <c:v>465.78722512938481</c:v>
                </c:pt>
                <c:pt idx="22">
                  <c:v>469.92143527755843</c:v>
                </c:pt>
                <c:pt idx="23">
                  <c:v>485.68869391946629</c:v>
                </c:pt>
                <c:pt idx="24">
                  <c:v>482.14677349990728</c:v>
                </c:pt>
                <c:pt idx="25">
                  <c:v>478.95481832161909</c:v>
                </c:pt>
                <c:pt idx="26">
                  <c:v>475.33340293806157</c:v>
                </c:pt>
                <c:pt idx="27">
                  <c:v>473.5566460155037</c:v>
                </c:pt>
                <c:pt idx="28">
                  <c:v>476.33050004100244</c:v>
                </c:pt>
                <c:pt idx="29">
                  <c:v>480.11662437895131</c:v>
                </c:pt>
                <c:pt idx="30">
                  <c:v>480.52228055801731</c:v>
                </c:pt>
                <c:pt idx="31">
                  <c:v>483.30152373283016</c:v>
                </c:pt>
                <c:pt idx="32">
                  <c:v>486.87458321624433</c:v>
                </c:pt>
                <c:pt idx="33">
                  <c:v>476.82252663157584</c:v>
                </c:pt>
                <c:pt idx="34">
                  <c:v>485.79352594016621</c:v>
                </c:pt>
                <c:pt idx="35">
                  <c:v>491.95790449375323</c:v>
                </c:pt>
                <c:pt idx="36">
                  <c:v>489.5169005774606</c:v>
                </c:pt>
                <c:pt idx="37">
                  <c:v>485.62082540701942</c:v>
                </c:pt>
                <c:pt idx="38">
                  <c:v>482.31377437871618</c:v>
                </c:pt>
                <c:pt idx="39">
                  <c:v>484.35405670804226</c:v>
                </c:pt>
                <c:pt idx="40">
                  <c:v>493.17664412583486</c:v>
                </c:pt>
                <c:pt idx="41">
                  <c:v>488.81581133190485</c:v>
                </c:pt>
                <c:pt idx="42">
                  <c:v>494.49607558656237</c:v>
                </c:pt>
                <c:pt idx="43">
                  <c:v>495.54370447159459</c:v>
                </c:pt>
                <c:pt idx="44">
                  <c:v>507.11408209284036</c:v>
                </c:pt>
                <c:pt idx="45">
                  <c:v>491.29861916815588</c:v>
                </c:pt>
                <c:pt idx="46">
                  <c:v>491.7491014516504</c:v>
                </c:pt>
                <c:pt idx="47">
                  <c:v>500.35925559468808</c:v>
                </c:pt>
                <c:pt idx="48">
                  <c:v>501.99875385767587</c:v>
                </c:pt>
                <c:pt idx="49">
                  <c:v>502.01347251816645</c:v>
                </c:pt>
                <c:pt idx="50">
                  <c:v>497.4484990500053</c:v>
                </c:pt>
                <c:pt idx="51">
                  <c:v>495.77838680555612</c:v>
                </c:pt>
                <c:pt idx="52">
                  <c:v>500.58230713664631</c:v>
                </c:pt>
                <c:pt idx="53">
                  <c:v>502.5678693950112</c:v>
                </c:pt>
                <c:pt idx="54">
                  <c:v>499.54540240172247</c:v>
                </c:pt>
                <c:pt idx="55">
                  <c:v>500.80019513296691</c:v>
                </c:pt>
                <c:pt idx="56">
                  <c:v>516.47293331420462</c:v>
                </c:pt>
                <c:pt idx="57">
                  <c:v>501.2410597794152</c:v>
                </c:pt>
                <c:pt idx="58">
                  <c:v>507.36911521504391</c:v>
                </c:pt>
                <c:pt idx="59">
                  <c:v>512.80650749527183</c:v>
                </c:pt>
                <c:pt idx="60">
                  <c:v>515.42084964212893</c:v>
                </c:pt>
                <c:pt idx="61">
                  <c:v>512.80110253492592</c:v>
                </c:pt>
                <c:pt idx="62">
                  <c:v>505.28456322296762</c:v>
                </c:pt>
                <c:pt idx="63">
                  <c:v>517.41402243337268</c:v>
                </c:pt>
                <c:pt idx="64">
                  <c:v>515.3056529146229</c:v>
                </c:pt>
                <c:pt idx="65">
                  <c:v>517.51159399773383</c:v>
                </c:pt>
                <c:pt idx="66">
                  <c:v>524.26046325200377</c:v>
                </c:pt>
                <c:pt idx="67">
                  <c:v>524.22850493222779</c:v>
                </c:pt>
                <c:pt idx="68">
                  <c:v>542.01490734062031</c:v>
                </c:pt>
                <c:pt idx="69">
                  <c:v>535.62667916934038</c:v>
                </c:pt>
                <c:pt idx="70">
                  <c:v>536.12867133253405</c:v>
                </c:pt>
                <c:pt idx="71">
                  <c:v>539.08707601799858</c:v>
                </c:pt>
                <c:pt idx="72">
                  <c:v>547.27199564778414</c:v>
                </c:pt>
                <c:pt idx="73">
                  <c:v>544.79529070351111</c:v>
                </c:pt>
                <c:pt idx="74">
                  <c:v>542.2202003030219</c:v>
                </c:pt>
                <c:pt idx="75">
                  <c:v>550.60015550461401</c:v>
                </c:pt>
                <c:pt idx="76">
                  <c:v>550.32606534092247</c:v>
                </c:pt>
                <c:pt idx="77">
                  <c:v>552.43584434408706</c:v>
                </c:pt>
                <c:pt idx="78">
                  <c:v>550.53269318143862</c:v>
                </c:pt>
                <c:pt idx="79">
                  <c:v>556.18630026235553</c:v>
                </c:pt>
                <c:pt idx="80">
                  <c:v>564.75511922568057</c:v>
                </c:pt>
                <c:pt idx="81">
                  <c:v>564.27421612059595</c:v>
                </c:pt>
                <c:pt idx="82">
                  <c:v>557.47433750592018</c:v>
                </c:pt>
                <c:pt idx="83">
                  <c:v>567.72014210786676</c:v>
                </c:pt>
                <c:pt idx="84">
                  <c:v>564.10846870718058</c:v>
                </c:pt>
                <c:pt idx="85">
                  <c:v>558.07328701606411</c:v>
                </c:pt>
                <c:pt idx="86">
                  <c:v>564.26697796797419</c:v>
                </c:pt>
                <c:pt idx="87">
                  <c:v>561.148400243065</c:v>
                </c:pt>
                <c:pt idx="88">
                  <c:v>567.13287603391336</c:v>
                </c:pt>
                <c:pt idx="89">
                  <c:v>566.39642422223585</c:v>
                </c:pt>
                <c:pt idx="90">
                  <c:v>565.03182233589223</c:v>
                </c:pt>
                <c:pt idx="91">
                  <c:v>576.51020033211637</c:v>
                </c:pt>
                <c:pt idx="92">
                  <c:v>583.08939703574936</c:v>
                </c:pt>
                <c:pt idx="93">
                  <c:v>580.56557403796228</c:v>
                </c:pt>
                <c:pt idx="94">
                  <c:v>569.43624</c:v>
                </c:pt>
                <c:pt idx="95">
                  <c:v>584.18532000000005</c:v>
                </c:pt>
                <c:pt idx="96">
                  <c:v>575.31024000000002</c:v>
                </c:pt>
                <c:pt idx="97">
                  <c:v>575.08596000000011</c:v>
                </c:pt>
                <c:pt idx="98">
                  <c:v>572.20236</c:v>
                </c:pt>
                <c:pt idx="99">
                  <c:v>572.24508000000003</c:v>
                </c:pt>
                <c:pt idx="100">
                  <c:v>574.43207012834637</c:v>
                </c:pt>
                <c:pt idx="101">
                  <c:v>574.38955818028978</c:v>
                </c:pt>
                <c:pt idx="102">
                  <c:v>583.42334714232595</c:v>
                </c:pt>
                <c:pt idx="103">
                  <c:v>588.58902584493035</c:v>
                </c:pt>
                <c:pt idx="104">
                  <c:v>597.26254473161043</c:v>
                </c:pt>
                <c:pt idx="105">
                  <c:v>586.77363817097421</c:v>
                </c:pt>
                <c:pt idx="106">
                  <c:v>590.70646884272992</c:v>
                </c:pt>
                <c:pt idx="107">
                  <c:v>590.78041543026711</c:v>
                </c:pt>
                <c:pt idx="108">
                  <c:v>586.62884272997042</c:v>
                </c:pt>
                <c:pt idx="109">
                  <c:v>584.49588177339899</c:v>
                </c:pt>
                <c:pt idx="110">
                  <c:v>578.02474876847293</c:v>
                </c:pt>
                <c:pt idx="111">
                  <c:v>580.40275862068961</c:v>
                </c:pt>
                <c:pt idx="112">
                  <c:v>580.87101562500004</c:v>
                </c:pt>
                <c:pt idx="113">
                  <c:v>585.54351562499994</c:v>
                </c:pt>
                <c:pt idx="114">
                  <c:v>586.4091796875</c:v>
                </c:pt>
                <c:pt idx="115">
                  <c:v>585.05560975609762</c:v>
                </c:pt>
                <c:pt idx="116">
                  <c:v>604.4359024390244</c:v>
                </c:pt>
                <c:pt idx="117">
                  <c:v>597.73615609756098</c:v>
                </c:pt>
                <c:pt idx="118">
                  <c:v>596.1334502923977</c:v>
                </c:pt>
                <c:pt idx="119">
                  <c:v>596.3624561403509</c:v>
                </c:pt>
                <c:pt idx="120">
                  <c:v>590.46035087719304</c:v>
                </c:pt>
                <c:pt idx="121">
                  <c:v>597.26244186046517</c:v>
                </c:pt>
                <c:pt idx="122">
                  <c:v>586.71697674418613</c:v>
                </c:pt>
                <c:pt idx="123">
                  <c:v>593.47476744186054</c:v>
                </c:pt>
                <c:pt idx="124">
                  <c:v>583.10333012512024</c:v>
                </c:pt>
                <c:pt idx="125">
                  <c:v>591.36773820981705</c:v>
                </c:pt>
                <c:pt idx="126">
                  <c:v>589.42498556304133</c:v>
                </c:pt>
                <c:pt idx="127">
                  <c:v>596.71942528735622</c:v>
                </c:pt>
                <c:pt idx="128">
                  <c:v>611.65505747126429</c:v>
                </c:pt>
                <c:pt idx="129">
                  <c:v>608.63724137931035</c:v>
                </c:pt>
                <c:pt idx="130">
                  <c:v>603.73471482889738</c:v>
                </c:pt>
                <c:pt idx="131">
                  <c:v>619.41969581749038</c:v>
                </c:pt>
                <c:pt idx="132">
                  <c:v>595.54197718631178</c:v>
                </c:pt>
                <c:pt idx="133">
                  <c:v>602.85386819484233</c:v>
                </c:pt>
                <c:pt idx="134">
                  <c:v>589.01169054441255</c:v>
                </c:pt>
                <c:pt idx="135">
                  <c:v>603.34349570200573</c:v>
                </c:pt>
                <c:pt idx="136">
                  <c:v>600.95772296015184</c:v>
                </c:pt>
                <c:pt idx="137">
                  <c:v>604.17996204933581</c:v>
                </c:pt>
                <c:pt idx="138">
                  <c:v>594.70576850094869</c:v>
                </c:pt>
                <c:pt idx="139">
                  <c:v>612.23932011331453</c:v>
                </c:pt>
                <c:pt idx="140">
                  <c:v>607.50946175637398</c:v>
                </c:pt>
                <c:pt idx="141">
                  <c:v>619.52067988668557</c:v>
                </c:pt>
                <c:pt idx="142">
                  <c:v>607.66</c:v>
                </c:pt>
                <c:pt idx="143">
                  <c:v>596.83000000000004</c:v>
                </c:pt>
                <c:pt idx="144">
                  <c:v>605.73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C-49E2-AC2C-037A4DA092FD}"/>
            </c:ext>
          </c:extLst>
        </c:ser>
        <c:ser>
          <c:idx val="1"/>
          <c:order val="1"/>
          <c:tx>
            <c:strRef>
              <c:f>Rents!$C$4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Rents!$A$94:$A$238</c:f>
              <c:numCache>
                <c:formatCode>mmm\-yy</c:formatCode>
                <c:ptCount val="145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  <c:pt idx="12">
                  <c:v>40299</c:v>
                </c:pt>
                <c:pt idx="13">
                  <c:v>40330</c:v>
                </c:pt>
                <c:pt idx="14">
                  <c:v>40360</c:v>
                </c:pt>
                <c:pt idx="15">
                  <c:v>40391</c:v>
                </c:pt>
                <c:pt idx="16">
                  <c:v>40422</c:v>
                </c:pt>
                <c:pt idx="17">
                  <c:v>40452</c:v>
                </c:pt>
                <c:pt idx="18">
                  <c:v>40483</c:v>
                </c:pt>
                <c:pt idx="19">
                  <c:v>40513</c:v>
                </c:pt>
                <c:pt idx="20">
                  <c:v>40544</c:v>
                </c:pt>
                <c:pt idx="21">
                  <c:v>40575</c:v>
                </c:pt>
                <c:pt idx="22">
                  <c:v>40603</c:v>
                </c:pt>
                <c:pt idx="23">
                  <c:v>40634</c:v>
                </c:pt>
                <c:pt idx="24">
                  <c:v>40664</c:v>
                </c:pt>
                <c:pt idx="25">
                  <c:v>40695</c:v>
                </c:pt>
                <c:pt idx="26">
                  <c:v>40725</c:v>
                </c:pt>
                <c:pt idx="27">
                  <c:v>40756</c:v>
                </c:pt>
                <c:pt idx="28">
                  <c:v>40787</c:v>
                </c:pt>
                <c:pt idx="29">
                  <c:v>40817</c:v>
                </c:pt>
                <c:pt idx="30">
                  <c:v>40848</c:v>
                </c:pt>
                <c:pt idx="31">
                  <c:v>40878</c:v>
                </c:pt>
                <c:pt idx="32">
                  <c:v>40909</c:v>
                </c:pt>
                <c:pt idx="33">
                  <c:v>40940</c:v>
                </c:pt>
                <c:pt idx="34">
                  <c:v>40969</c:v>
                </c:pt>
                <c:pt idx="35">
                  <c:v>41000</c:v>
                </c:pt>
                <c:pt idx="36">
                  <c:v>41030</c:v>
                </c:pt>
                <c:pt idx="37">
                  <c:v>41061</c:v>
                </c:pt>
                <c:pt idx="38">
                  <c:v>41091</c:v>
                </c:pt>
                <c:pt idx="39">
                  <c:v>41122</c:v>
                </c:pt>
                <c:pt idx="40">
                  <c:v>41153</c:v>
                </c:pt>
                <c:pt idx="41">
                  <c:v>41183</c:v>
                </c:pt>
                <c:pt idx="42">
                  <c:v>41214</c:v>
                </c:pt>
                <c:pt idx="43">
                  <c:v>41244</c:v>
                </c:pt>
                <c:pt idx="44">
                  <c:v>41275</c:v>
                </c:pt>
                <c:pt idx="45">
                  <c:v>41306</c:v>
                </c:pt>
                <c:pt idx="46">
                  <c:v>41334</c:v>
                </c:pt>
                <c:pt idx="47">
                  <c:v>41365</c:v>
                </c:pt>
                <c:pt idx="48">
                  <c:v>41395</c:v>
                </c:pt>
                <c:pt idx="49">
                  <c:v>41426</c:v>
                </c:pt>
                <c:pt idx="50">
                  <c:v>41456</c:v>
                </c:pt>
                <c:pt idx="51">
                  <c:v>41487</c:v>
                </c:pt>
                <c:pt idx="52">
                  <c:v>41518</c:v>
                </c:pt>
                <c:pt idx="53">
                  <c:v>41548</c:v>
                </c:pt>
                <c:pt idx="54">
                  <c:v>41579</c:v>
                </c:pt>
                <c:pt idx="55">
                  <c:v>41609</c:v>
                </c:pt>
                <c:pt idx="56">
                  <c:v>41640</c:v>
                </c:pt>
                <c:pt idx="57">
                  <c:v>41671</c:v>
                </c:pt>
                <c:pt idx="58">
                  <c:v>41699</c:v>
                </c:pt>
                <c:pt idx="59">
                  <c:v>41730</c:v>
                </c:pt>
                <c:pt idx="60">
                  <c:v>41760</c:v>
                </c:pt>
                <c:pt idx="61">
                  <c:v>41791</c:v>
                </c:pt>
                <c:pt idx="62">
                  <c:v>41821</c:v>
                </c:pt>
                <c:pt idx="63">
                  <c:v>41852</c:v>
                </c:pt>
                <c:pt idx="64">
                  <c:v>41883</c:v>
                </c:pt>
                <c:pt idx="65">
                  <c:v>41913</c:v>
                </c:pt>
                <c:pt idx="66">
                  <c:v>41944</c:v>
                </c:pt>
                <c:pt idx="67">
                  <c:v>41974</c:v>
                </c:pt>
                <c:pt idx="68">
                  <c:v>42005</c:v>
                </c:pt>
                <c:pt idx="69">
                  <c:v>42036</c:v>
                </c:pt>
                <c:pt idx="70">
                  <c:v>42064</c:v>
                </c:pt>
                <c:pt idx="71">
                  <c:v>42095</c:v>
                </c:pt>
                <c:pt idx="72">
                  <c:v>42125</c:v>
                </c:pt>
                <c:pt idx="73">
                  <c:v>42156</c:v>
                </c:pt>
                <c:pt idx="74">
                  <c:v>42186</c:v>
                </c:pt>
                <c:pt idx="75">
                  <c:v>42217</c:v>
                </c:pt>
                <c:pt idx="76">
                  <c:v>42248</c:v>
                </c:pt>
                <c:pt idx="77">
                  <c:v>42278</c:v>
                </c:pt>
                <c:pt idx="78">
                  <c:v>42309</c:v>
                </c:pt>
                <c:pt idx="79">
                  <c:v>42339</c:v>
                </c:pt>
                <c:pt idx="80">
                  <c:v>42370</c:v>
                </c:pt>
                <c:pt idx="81">
                  <c:v>42401</c:v>
                </c:pt>
                <c:pt idx="82">
                  <c:v>42430</c:v>
                </c:pt>
                <c:pt idx="83">
                  <c:v>42461</c:v>
                </c:pt>
                <c:pt idx="84">
                  <c:v>42491</c:v>
                </c:pt>
                <c:pt idx="85">
                  <c:v>42522</c:v>
                </c:pt>
                <c:pt idx="86">
                  <c:v>42552</c:v>
                </c:pt>
                <c:pt idx="87">
                  <c:v>42583</c:v>
                </c:pt>
                <c:pt idx="88">
                  <c:v>42614</c:v>
                </c:pt>
                <c:pt idx="89">
                  <c:v>42644</c:v>
                </c:pt>
                <c:pt idx="90">
                  <c:v>42675</c:v>
                </c:pt>
                <c:pt idx="91">
                  <c:v>42705</c:v>
                </c:pt>
                <c:pt idx="92">
                  <c:v>42736</c:v>
                </c:pt>
                <c:pt idx="93">
                  <c:v>42767</c:v>
                </c:pt>
                <c:pt idx="94">
                  <c:v>42795</c:v>
                </c:pt>
                <c:pt idx="95">
                  <c:v>42826</c:v>
                </c:pt>
                <c:pt idx="96">
                  <c:v>42856</c:v>
                </c:pt>
                <c:pt idx="97">
                  <c:v>42887</c:v>
                </c:pt>
                <c:pt idx="98">
                  <c:v>42917</c:v>
                </c:pt>
                <c:pt idx="99">
                  <c:v>42948</c:v>
                </c:pt>
                <c:pt idx="100">
                  <c:v>42979</c:v>
                </c:pt>
                <c:pt idx="101">
                  <c:v>43009</c:v>
                </c:pt>
                <c:pt idx="102">
                  <c:v>43040</c:v>
                </c:pt>
                <c:pt idx="103">
                  <c:v>43070</c:v>
                </c:pt>
                <c:pt idx="104">
                  <c:v>43101</c:v>
                </c:pt>
                <c:pt idx="105">
                  <c:v>43132</c:v>
                </c:pt>
                <c:pt idx="106">
                  <c:v>43160</c:v>
                </c:pt>
                <c:pt idx="107">
                  <c:v>43191</c:v>
                </c:pt>
                <c:pt idx="108">
                  <c:v>43221</c:v>
                </c:pt>
                <c:pt idx="109">
                  <c:v>43252</c:v>
                </c:pt>
                <c:pt idx="110">
                  <c:v>43282</c:v>
                </c:pt>
                <c:pt idx="111">
                  <c:v>43313</c:v>
                </c:pt>
                <c:pt idx="112">
                  <c:v>43344</c:v>
                </c:pt>
                <c:pt idx="113">
                  <c:v>43374</c:v>
                </c:pt>
                <c:pt idx="114">
                  <c:v>43405</c:v>
                </c:pt>
                <c:pt idx="115">
                  <c:v>43435</c:v>
                </c:pt>
                <c:pt idx="116">
                  <c:v>43466</c:v>
                </c:pt>
                <c:pt idx="117">
                  <c:v>43497</c:v>
                </c:pt>
                <c:pt idx="118">
                  <c:v>43525</c:v>
                </c:pt>
                <c:pt idx="119">
                  <c:v>43556</c:v>
                </c:pt>
                <c:pt idx="120">
                  <c:v>43586</c:v>
                </c:pt>
                <c:pt idx="121">
                  <c:v>43617</c:v>
                </c:pt>
                <c:pt idx="122">
                  <c:v>43647</c:v>
                </c:pt>
                <c:pt idx="123">
                  <c:v>43678</c:v>
                </c:pt>
                <c:pt idx="124">
                  <c:v>43709</c:v>
                </c:pt>
                <c:pt idx="125">
                  <c:v>43739</c:v>
                </c:pt>
                <c:pt idx="126">
                  <c:v>43770</c:v>
                </c:pt>
                <c:pt idx="127">
                  <c:v>43800</c:v>
                </c:pt>
                <c:pt idx="128">
                  <c:v>43831</c:v>
                </c:pt>
                <c:pt idx="129">
                  <c:v>43862</c:v>
                </c:pt>
                <c:pt idx="130">
                  <c:v>43891</c:v>
                </c:pt>
                <c:pt idx="131">
                  <c:v>43922</c:v>
                </c:pt>
                <c:pt idx="132">
                  <c:v>43952</c:v>
                </c:pt>
                <c:pt idx="133">
                  <c:v>43983</c:v>
                </c:pt>
                <c:pt idx="134">
                  <c:v>44013</c:v>
                </c:pt>
                <c:pt idx="135">
                  <c:v>44044</c:v>
                </c:pt>
                <c:pt idx="136">
                  <c:v>44075</c:v>
                </c:pt>
                <c:pt idx="137">
                  <c:v>44105</c:v>
                </c:pt>
                <c:pt idx="138">
                  <c:v>44136</c:v>
                </c:pt>
                <c:pt idx="139">
                  <c:v>44166</c:v>
                </c:pt>
                <c:pt idx="140">
                  <c:v>44197</c:v>
                </c:pt>
                <c:pt idx="141">
                  <c:v>44228</c:v>
                </c:pt>
                <c:pt idx="142">
                  <c:v>44256</c:v>
                </c:pt>
                <c:pt idx="143">
                  <c:v>44287</c:v>
                </c:pt>
                <c:pt idx="144">
                  <c:v>44317</c:v>
                </c:pt>
              </c:numCache>
            </c:numRef>
          </c:cat>
          <c:val>
            <c:numRef>
              <c:f>Rents!$C$94:$C$238</c:f>
              <c:numCache>
                <c:formatCode>0.00</c:formatCode>
                <c:ptCount val="145"/>
                <c:pt idx="0">
                  <c:v>344.79617976392979</c:v>
                </c:pt>
                <c:pt idx="1">
                  <c:v>340.84750698871318</c:v>
                </c:pt>
                <c:pt idx="2">
                  <c:v>333.01067909170905</c:v>
                </c:pt>
                <c:pt idx="3">
                  <c:v>338.5703452504801</c:v>
                </c:pt>
                <c:pt idx="4">
                  <c:v>332.87841455695298</c:v>
                </c:pt>
                <c:pt idx="5">
                  <c:v>335.58085444810433</c:v>
                </c:pt>
                <c:pt idx="6">
                  <c:v>344.26214365596218</c:v>
                </c:pt>
                <c:pt idx="7">
                  <c:v>348.61773250348847</c:v>
                </c:pt>
                <c:pt idx="8">
                  <c:v>364.56255233655753</c:v>
                </c:pt>
                <c:pt idx="9">
                  <c:v>352.18764708670005</c:v>
                </c:pt>
                <c:pt idx="10">
                  <c:v>345.81876980562771</c:v>
                </c:pt>
                <c:pt idx="11">
                  <c:v>346.76170573958842</c:v>
                </c:pt>
                <c:pt idx="12">
                  <c:v>343.90902614190969</c:v>
                </c:pt>
                <c:pt idx="13">
                  <c:v>341.35307158676579</c:v>
                </c:pt>
                <c:pt idx="14">
                  <c:v>340.37610911180457</c:v>
                </c:pt>
                <c:pt idx="15">
                  <c:v>343.73590689154935</c:v>
                </c:pt>
                <c:pt idx="16">
                  <c:v>338.00786902417104</c:v>
                </c:pt>
                <c:pt idx="17">
                  <c:v>342.75742171652598</c:v>
                </c:pt>
                <c:pt idx="18">
                  <c:v>346.39913829701658</c:v>
                </c:pt>
                <c:pt idx="19">
                  <c:v>339.62956074655267</c:v>
                </c:pt>
                <c:pt idx="20">
                  <c:v>372.13919895310079</c:v>
                </c:pt>
                <c:pt idx="21">
                  <c:v>357.5138923564603</c:v>
                </c:pt>
                <c:pt idx="22">
                  <c:v>344.67455902205512</c:v>
                </c:pt>
                <c:pt idx="23">
                  <c:v>342.9721521107187</c:v>
                </c:pt>
                <c:pt idx="24">
                  <c:v>336.97373849694935</c:v>
                </c:pt>
                <c:pt idx="25">
                  <c:v>334.23400605620469</c:v>
                </c:pt>
                <c:pt idx="26">
                  <c:v>332.68358759511926</c:v>
                </c:pt>
                <c:pt idx="27">
                  <c:v>334.30190759464642</c:v>
                </c:pt>
                <c:pt idx="28">
                  <c:v>332.27748356380295</c:v>
                </c:pt>
                <c:pt idx="29">
                  <c:v>334.08039991520724</c:v>
                </c:pt>
                <c:pt idx="30">
                  <c:v>337.33691757493114</c:v>
                </c:pt>
                <c:pt idx="31">
                  <c:v>346.1797124816772</c:v>
                </c:pt>
                <c:pt idx="32">
                  <c:v>373.7465448252338</c:v>
                </c:pt>
                <c:pt idx="33">
                  <c:v>360.83377922378111</c:v>
                </c:pt>
                <c:pt idx="34">
                  <c:v>347.92742456651092</c:v>
                </c:pt>
                <c:pt idx="35">
                  <c:v>347.45497219561554</c:v>
                </c:pt>
                <c:pt idx="36">
                  <c:v>343.15790539366253</c:v>
                </c:pt>
                <c:pt idx="37">
                  <c:v>341.34371783324491</c:v>
                </c:pt>
                <c:pt idx="38">
                  <c:v>339.90879399723531</c:v>
                </c:pt>
                <c:pt idx="39">
                  <c:v>340.35720769598834</c:v>
                </c:pt>
                <c:pt idx="40">
                  <c:v>344.00261770578396</c:v>
                </c:pt>
                <c:pt idx="41">
                  <c:v>341.79983806372195</c:v>
                </c:pt>
                <c:pt idx="42">
                  <c:v>350.15251010748005</c:v>
                </c:pt>
                <c:pt idx="43">
                  <c:v>356.46395720827491</c:v>
                </c:pt>
                <c:pt idx="44">
                  <c:v>381.36323063715145</c:v>
                </c:pt>
                <c:pt idx="45">
                  <c:v>369.7480500047875</c:v>
                </c:pt>
                <c:pt idx="46">
                  <c:v>356.18378589643936</c:v>
                </c:pt>
                <c:pt idx="47">
                  <c:v>356.7637444656595</c:v>
                </c:pt>
                <c:pt idx="48">
                  <c:v>355.72651087070807</c:v>
                </c:pt>
                <c:pt idx="49">
                  <c:v>352.71657194603875</c:v>
                </c:pt>
                <c:pt idx="50">
                  <c:v>348.79737521239798</c:v>
                </c:pt>
                <c:pt idx="51">
                  <c:v>354.20853888441331</c:v>
                </c:pt>
                <c:pt idx="52">
                  <c:v>354.88616097840872</c:v>
                </c:pt>
                <c:pt idx="53">
                  <c:v>351.91884849229672</c:v>
                </c:pt>
                <c:pt idx="54">
                  <c:v>362.07830871426353</c:v>
                </c:pt>
                <c:pt idx="55">
                  <c:v>363.84559271379692</c:v>
                </c:pt>
                <c:pt idx="56">
                  <c:v>394.05584261166786</c:v>
                </c:pt>
                <c:pt idx="57">
                  <c:v>381.77776220808227</c:v>
                </c:pt>
                <c:pt idx="58">
                  <c:v>366.1067622378099</c:v>
                </c:pt>
                <c:pt idx="59">
                  <c:v>362.62463425229015</c:v>
                </c:pt>
                <c:pt idx="60">
                  <c:v>362.99811170184114</c:v>
                </c:pt>
                <c:pt idx="61">
                  <c:v>361.79097892354264</c:v>
                </c:pt>
                <c:pt idx="62">
                  <c:v>355.50162970333264</c:v>
                </c:pt>
                <c:pt idx="63">
                  <c:v>360.48708945106006</c:v>
                </c:pt>
                <c:pt idx="64">
                  <c:v>358.49818750675485</c:v>
                </c:pt>
                <c:pt idx="65">
                  <c:v>360.19086507052805</c:v>
                </c:pt>
                <c:pt idx="66">
                  <c:v>370.59810196263049</c:v>
                </c:pt>
                <c:pt idx="67">
                  <c:v>373.82073548856425</c:v>
                </c:pt>
                <c:pt idx="68">
                  <c:v>405.86032506678168</c:v>
                </c:pt>
                <c:pt idx="69">
                  <c:v>399.99715674519598</c:v>
                </c:pt>
                <c:pt idx="70">
                  <c:v>374.28202092883771</c:v>
                </c:pt>
                <c:pt idx="71">
                  <c:v>375.70643799961698</c:v>
                </c:pt>
                <c:pt idx="72">
                  <c:v>375.36676931350809</c:v>
                </c:pt>
                <c:pt idx="73">
                  <c:v>371.24947367053744</c:v>
                </c:pt>
                <c:pt idx="74">
                  <c:v>368.68529467005021</c:v>
                </c:pt>
                <c:pt idx="75">
                  <c:v>369.94010567028863</c:v>
                </c:pt>
                <c:pt idx="76">
                  <c:v>367.65617917517517</c:v>
                </c:pt>
                <c:pt idx="77">
                  <c:v>371.49510694897464</c:v>
                </c:pt>
                <c:pt idx="78">
                  <c:v>385.52404980506878</c:v>
                </c:pt>
                <c:pt idx="79">
                  <c:v>385.367331413111</c:v>
                </c:pt>
                <c:pt idx="80">
                  <c:v>421.73016392711935</c:v>
                </c:pt>
                <c:pt idx="81">
                  <c:v>408.92065394623029</c:v>
                </c:pt>
                <c:pt idx="82">
                  <c:v>390.43171487418203</c:v>
                </c:pt>
                <c:pt idx="83">
                  <c:v>392.00295647448053</c:v>
                </c:pt>
                <c:pt idx="84">
                  <c:v>390.59538587421315</c:v>
                </c:pt>
                <c:pt idx="85">
                  <c:v>380.61860818159795</c:v>
                </c:pt>
                <c:pt idx="86">
                  <c:v>388.60520967221902</c:v>
                </c:pt>
                <c:pt idx="87">
                  <c:v>384.84553060316478</c:v>
                </c:pt>
                <c:pt idx="88">
                  <c:v>385.67331567130753</c:v>
                </c:pt>
                <c:pt idx="89">
                  <c:v>391.49994912252106</c:v>
                </c:pt>
                <c:pt idx="90">
                  <c:v>401.39872788536326</c:v>
                </c:pt>
                <c:pt idx="91">
                  <c:v>401.54671028894506</c:v>
                </c:pt>
                <c:pt idx="92">
                  <c:v>433.47199265411501</c:v>
                </c:pt>
                <c:pt idx="93">
                  <c:v>424.35818738432829</c:v>
                </c:pt>
                <c:pt idx="94">
                  <c:v>400.28640000000001</c:v>
                </c:pt>
                <c:pt idx="95">
                  <c:v>402.76416</c:v>
                </c:pt>
                <c:pt idx="96">
                  <c:v>398.82324000000006</c:v>
                </c:pt>
                <c:pt idx="97">
                  <c:v>396.93288000000007</c:v>
                </c:pt>
                <c:pt idx="98">
                  <c:v>399.10092000000003</c:v>
                </c:pt>
                <c:pt idx="99">
                  <c:v>393.06672000000003</c:v>
                </c:pt>
                <c:pt idx="100">
                  <c:v>398.35820926475378</c:v>
                </c:pt>
                <c:pt idx="101">
                  <c:v>399.03840043366006</c:v>
                </c:pt>
                <c:pt idx="102">
                  <c:v>414.64028537044726</c:v>
                </c:pt>
                <c:pt idx="103">
                  <c:v>418.78127236580519</c:v>
                </c:pt>
                <c:pt idx="104">
                  <c:v>444.78059642147116</c:v>
                </c:pt>
                <c:pt idx="105">
                  <c:v>441.31968190854872</c:v>
                </c:pt>
                <c:pt idx="106">
                  <c:v>412.84379821958458</c:v>
                </c:pt>
                <c:pt idx="107">
                  <c:v>416.76296735905044</c:v>
                </c:pt>
                <c:pt idx="108">
                  <c:v>413.73115727002966</c:v>
                </c:pt>
                <c:pt idx="109">
                  <c:v>410.6696748768473</c:v>
                </c:pt>
                <c:pt idx="110">
                  <c:v>408.09174384236445</c:v>
                </c:pt>
                <c:pt idx="111">
                  <c:v>411.44831527093589</c:v>
                </c:pt>
                <c:pt idx="112">
                  <c:v>415.42488281250002</c:v>
                </c:pt>
                <c:pt idx="113">
                  <c:v>418.62679687499997</c:v>
                </c:pt>
                <c:pt idx="114">
                  <c:v>430.17246093749998</c:v>
                </c:pt>
                <c:pt idx="115">
                  <c:v>433.24331707317077</c:v>
                </c:pt>
                <c:pt idx="116">
                  <c:v>465.55422439024392</c:v>
                </c:pt>
                <c:pt idx="117">
                  <c:v>468.47168780487806</c:v>
                </c:pt>
                <c:pt idx="118">
                  <c:v>438.72315789473691</c:v>
                </c:pt>
                <c:pt idx="119">
                  <c:v>438.52538011695907</c:v>
                </c:pt>
                <c:pt idx="120">
                  <c:v>433.4143859649123</c:v>
                </c:pt>
                <c:pt idx="121">
                  <c:v>434.53732558139535</c:v>
                </c:pt>
                <c:pt idx="122">
                  <c:v>430.52197674418608</c:v>
                </c:pt>
                <c:pt idx="123">
                  <c:v>431.57755813953486</c:v>
                </c:pt>
                <c:pt idx="124">
                  <c:v>434.17951876804619</c:v>
                </c:pt>
                <c:pt idx="125">
                  <c:v>440.83010587102984</c:v>
                </c:pt>
                <c:pt idx="126">
                  <c:v>454.61439846005771</c:v>
                </c:pt>
                <c:pt idx="127">
                  <c:v>456.52908045977006</c:v>
                </c:pt>
                <c:pt idx="128">
                  <c:v>488.53839080459767</c:v>
                </c:pt>
                <c:pt idx="129">
                  <c:v>479.98620689655172</c:v>
                </c:pt>
                <c:pt idx="130">
                  <c:v>454.51927756653987</c:v>
                </c:pt>
                <c:pt idx="131">
                  <c:v>459.0572623574144</c:v>
                </c:pt>
                <c:pt idx="132">
                  <c:v>443.9611026615969</c:v>
                </c:pt>
                <c:pt idx="133">
                  <c:v>439.51209169054442</c:v>
                </c:pt>
                <c:pt idx="134">
                  <c:v>444.87759312320912</c:v>
                </c:pt>
                <c:pt idx="135">
                  <c:v>445.04080229226361</c:v>
                </c:pt>
                <c:pt idx="136">
                  <c:v>446.71582542694495</c:v>
                </c:pt>
                <c:pt idx="137">
                  <c:v>459.32106261859582</c:v>
                </c:pt>
                <c:pt idx="138">
                  <c:v>475.36132827324474</c:v>
                </c:pt>
                <c:pt idx="139">
                  <c:v>467.33824362606231</c:v>
                </c:pt>
                <c:pt idx="140">
                  <c:v>510.46164305949014</c:v>
                </c:pt>
                <c:pt idx="141">
                  <c:v>496.18130311614732</c:v>
                </c:pt>
                <c:pt idx="142">
                  <c:v>468.97</c:v>
                </c:pt>
                <c:pt idx="143">
                  <c:v>474.13</c:v>
                </c:pt>
                <c:pt idx="144">
                  <c:v>477.3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C-49E2-AC2C-037A4DA0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3810048"/>
        <c:scaling>
          <c:orientation val="minMax"/>
          <c:max val="8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Monthly average $2021/week </a:t>
                </a:r>
              </a:p>
            </c:rich>
          </c:tx>
          <c:layout>
            <c:manualLayout>
              <c:xMode val="edge"/>
              <c:yMode val="edge"/>
              <c:x val="9.7597463683376212E-2"/>
              <c:y val="0.190018837358248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138085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05420676582093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Rents!$B$4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Rents!$A$94:$A$238</c:f>
              <c:numCache>
                <c:formatCode>mmm\-yy</c:formatCode>
                <c:ptCount val="145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  <c:pt idx="12">
                  <c:v>40299</c:v>
                </c:pt>
                <c:pt idx="13">
                  <c:v>40330</c:v>
                </c:pt>
                <c:pt idx="14">
                  <c:v>40360</c:v>
                </c:pt>
                <c:pt idx="15">
                  <c:v>40391</c:v>
                </c:pt>
                <c:pt idx="16">
                  <c:v>40422</c:v>
                </c:pt>
                <c:pt idx="17">
                  <c:v>40452</c:v>
                </c:pt>
                <c:pt idx="18">
                  <c:v>40483</c:v>
                </c:pt>
                <c:pt idx="19">
                  <c:v>40513</c:v>
                </c:pt>
                <c:pt idx="20">
                  <c:v>40544</c:v>
                </c:pt>
                <c:pt idx="21">
                  <c:v>40575</c:v>
                </c:pt>
                <c:pt idx="22">
                  <c:v>40603</c:v>
                </c:pt>
                <c:pt idx="23">
                  <c:v>40634</c:v>
                </c:pt>
                <c:pt idx="24">
                  <c:v>40664</c:v>
                </c:pt>
                <c:pt idx="25">
                  <c:v>40695</c:v>
                </c:pt>
                <c:pt idx="26">
                  <c:v>40725</c:v>
                </c:pt>
                <c:pt idx="27">
                  <c:v>40756</c:v>
                </c:pt>
                <c:pt idx="28">
                  <c:v>40787</c:v>
                </c:pt>
                <c:pt idx="29">
                  <c:v>40817</c:v>
                </c:pt>
                <c:pt idx="30">
                  <c:v>40848</c:v>
                </c:pt>
                <c:pt idx="31">
                  <c:v>40878</c:v>
                </c:pt>
                <c:pt idx="32">
                  <c:v>40909</c:v>
                </c:pt>
                <c:pt idx="33">
                  <c:v>40940</c:v>
                </c:pt>
                <c:pt idx="34">
                  <c:v>40969</c:v>
                </c:pt>
                <c:pt idx="35">
                  <c:v>41000</c:v>
                </c:pt>
                <c:pt idx="36">
                  <c:v>41030</c:v>
                </c:pt>
                <c:pt idx="37">
                  <c:v>41061</c:v>
                </c:pt>
                <c:pt idx="38">
                  <c:v>41091</c:v>
                </c:pt>
                <c:pt idx="39">
                  <c:v>41122</c:v>
                </c:pt>
                <c:pt idx="40">
                  <c:v>41153</c:v>
                </c:pt>
                <c:pt idx="41">
                  <c:v>41183</c:v>
                </c:pt>
                <c:pt idx="42">
                  <c:v>41214</c:v>
                </c:pt>
                <c:pt idx="43">
                  <c:v>41244</c:v>
                </c:pt>
                <c:pt idx="44">
                  <c:v>41275</c:v>
                </c:pt>
                <c:pt idx="45">
                  <c:v>41306</c:v>
                </c:pt>
                <c:pt idx="46">
                  <c:v>41334</c:v>
                </c:pt>
                <c:pt idx="47">
                  <c:v>41365</c:v>
                </c:pt>
                <c:pt idx="48">
                  <c:v>41395</c:v>
                </c:pt>
                <c:pt idx="49">
                  <c:v>41426</c:v>
                </c:pt>
                <c:pt idx="50">
                  <c:v>41456</c:v>
                </c:pt>
                <c:pt idx="51">
                  <c:v>41487</c:v>
                </c:pt>
                <c:pt idx="52">
                  <c:v>41518</c:v>
                </c:pt>
                <c:pt idx="53">
                  <c:v>41548</c:v>
                </c:pt>
                <c:pt idx="54">
                  <c:v>41579</c:v>
                </c:pt>
                <c:pt idx="55">
                  <c:v>41609</c:v>
                </c:pt>
                <c:pt idx="56">
                  <c:v>41640</c:v>
                </c:pt>
                <c:pt idx="57">
                  <c:v>41671</c:v>
                </c:pt>
                <c:pt idx="58">
                  <c:v>41699</c:v>
                </c:pt>
                <c:pt idx="59">
                  <c:v>41730</c:v>
                </c:pt>
                <c:pt idx="60">
                  <c:v>41760</c:v>
                </c:pt>
                <c:pt idx="61">
                  <c:v>41791</c:v>
                </c:pt>
                <c:pt idx="62">
                  <c:v>41821</c:v>
                </c:pt>
                <c:pt idx="63">
                  <c:v>41852</c:v>
                </c:pt>
                <c:pt idx="64">
                  <c:v>41883</c:v>
                </c:pt>
                <c:pt idx="65">
                  <c:v>41913</c:v>
                </c:pt>
                <c:pt idx="66">
                  <c:v>41944</c:v>
                </c:pt>
                <c:pt idx="67">
                  <c:v>41974</c:v>
                </c:pt>
                <c:pt idx="68">
                  <c:v>42005</c:v>
                </c:pt>
                <c:pt idx="69">
                  <c:v>42036</c:v>
                </c:pt>
                <c:pt idx="70">
                  <c:v>42064</c:v>
                </c:pt>
                <c:pt idx="71">
                  <c:v>42095</c:v>
                </c:pt>
                <c:pt idx="72">
                  <c:v>42125</c:v>
                </c:pt>
                <c:pt idx="73">
                  <c:v>42156</c:v>
                </c:pt>
                <c:pt idx="74">
                  <c:v>42186</c:v>
                </c:pt>
                <c:pt idx="75">
                  <c:v>42217</c:v>
                </c:pt>
                <c:pt idx="76">
                  <c:v>42248</c:v>
                </c:pt>
                <c:pt idx="77">
                  <c:v>42278</c:v>
                </c:pt>
                <c:pt idx="78">
                  <c:v>42309</c:v>
                </c:pt>
                <c:pt idx="79">
                  <c:v>42339</c:v>
                </c:pt>
                <c:pt idx="80">
                  <c:v>42370</c:v>
                </c:pt>
                <c:pt idx="81">
                  <c:v>42401</c:v>
                </c:pt>
                <c:pt idx="82">
                  <c:v>42430</c:v>
                </c:pt>
                <c:pt idx="83">
                  <c:v>42461</c:v>
                </c:pt>
                <c:pt idx="84">
                  <c:v>42491</c:v>
                </c:pt>
                <c:pt idx="85">
                  <c:v>42522</c:v>
                </c:pt>
                <c:pt idx="86">
                  <c:v>42552</c:v>
                </c:pt>
                <c:pt idx="87">
                  <c:v>42583</c:v>
                </c:pt>
                <c:pt idx="88">
                  <c:v>42614</c:v>
                </c:pt>
                <c:pt idx="89">
                  <c:v>42644</c:v>
                </c:pt>
                <c:pt idx="90">
                  <c:v>42675</c:v>
                </c:pt>
                <c:pt idx="91">
                  <c:v>42705</c:v>
                </c:pt>
                <c:pt idx="92">
                  <c:v>42736</c:v>
                </c:pt>
                <c:pt idx="93">
                  <c:v>42767</c:v>
                </c:pt>
                <c:pt idx="94">
                  <c:v>42795</c:v>
                </c:pt>
                <c:pt idx="95">
                  <c:v>42826</c:v>
                </c:pt>
                <c:pt idx="96">
                  <c:v>42856</c:v>
                </c:pt>
                <c:pt idx="97">
                  <c:v>42887</c:v>
                </c:pt>
                <c:pt idx="98">
                  <c:v>42917</c:v>
                </c:pt>
                <c:pt idx="99">
                  <c:v>42948</c:v>
                </c:pt>
                <c:pt idx="100">
                  <c:v>42979</c:v>
                </c:pt>
                <c:pt idx="101">
                  <c:v>43009</c:v>
                </c:pt>
                <c:pt idx="102">
                  <c:v>43040</c:v>
                </c:pt>
                <c:pt idx="103">
                  <c:v>43070</c:v>
                </c:pt>
                <c:pt idx="104">
                  <c:v>43101</c:v>
                </c:pt>
                <c:pt idx="105">
                  <c:v>43132</c:v>
                </c:pt>
                <c:pt idx="106">
                  <c:v>43160</c:v>
                </c:pt>
                <c:pt idx="107">
                  <c:v>43191</c:v>
                </c:pt>
                <c:pt idx="108">
                  <c:v>43221</c:v>
                </c:pt>
                <c:pt idx="109">
                  <c:v>43252</c:v>
                </c:pt>
                <c:pt idx="110">
                  <c:v>43282</c:v>
                </c:pt>
                <c:pt idx="111">
                  <c:v>43313</c:v>
                </c:pt>
                <c:pt idx="112">
                  <c:v>43344</c:v>
                </c:pt>
                <c:pt idx="113">
                  <c:v>43374</c:v>
                </c:pt>
                <c:pt idx="114">
                  <c:v>43405</c:v>
                </c:pt>
                <c:pt idx="115">
                  <c:v>43435</c:v>
                </c:pt>
                <c:pt idx="116">
                  <c:v>43466</c:v>
                </c:pt>
                <c:pt idx="117">
                  <c:v>43497</c:v>
                </c:pt>
                <c:pt idx="118">
                  <c:v>43525</c:v>
                </c:pt>
                <c:pt idx="119">
                  <c:v>43556</c:v>
                </c:pt>
                <c:pt idx="120">
                  <c:v>43586</c:v>
                </c:pt>
                <c:pt idx="121">
                  <c:v>43617</c:v>
                </c:pt>
                <c:pt idx="122">
                  <c:v>43647</c:v>
                </c:pt>
                <c:pt idx="123">
                  <c:v>43678</c:v>
                </c:pt>
                <c:pt idx="124">
                  <c:v>43709</c:v>
                </c:pt>
                <c:pt idx="125">
                  <c:v>43739</c:v>
                </c:pt>
                <c:pt idx="126">
                  <c:v>43770</c:v>
                </c:pt>
                <c:pt idx="127">
                  <c:v>43800</c:v>
                </c:pt>
                <c:pt idx="128">
                  <c:v>43831</c:v>
                </c:pt>
                <c:pt idx="129">
                  <c:v>43862</c:v>
                </c:pt>
                <c:pt idx="130">
                  <c:v>43891</c:v>
                </c:pt>
                <c:pt idx="131">
                  <c:v>43922</c:v>
                </c:pt>
                <c:pt idx="132">
                  <c:v>43952</c:v>
                </c:pt>
                <c:pt idx="133">
                  <c:v>43983</c:v>
                </c:pt>
                <c:pt idx="134">
                  <c:v>44013</c:v>
                </c:pt>
                <c:pt idx="135">
                  <c:v>44044</c:v>
                </c:pt>
                <c:pt idx="136">
                  <c:v>44075</c:v>
                </c:pt>
                <c:pt idx="137">
                  <c:v>44105</c:v>
                </c:pt>
                <c:pt idx="138">
                  <c:v>44136</c:v>
                </c:pt>
                <c:pt idx="139">
                  <c:v>44166</c:v>
                </c:pt>
                <c:pt idx="140">
                  <c:v>44197</c:v>
                </c:pt>
                <c:pt idx="141">
                  <c:v>44228</c:v>
                </c:pt>
                <c:pt idx="142">
                  <c:v>44256</c:v>
                </c:pt>
                <c:pt idx="143">
                  <c:v>44287</c:v>
                </c:pt>
                <c:pt idx="144">
                  <c:v>44317</c:v>
                </c:pt>
              </c:numCache>
            </c:numRef>
          </c:cat>
          <c:val>
            <c:numRef>
              <c:f>Rents!$B$94:$B$238</c:f>
              <c:numCache>
                <c:formatCode>0.00</c:formatCode>
                <c:ptCount val="145"/>
                <c:pt idx="0">
                  <c:v>473.39438754786266</c:v>
                </c:pt>
                <c:pt idx="1">
                  <c:v>471.05755319086904</c:v>
                </c:pt>
                <c:pt idx="2">
                  <c:v>459.51428118801749</c:v>
                </c:pt>
                <c:pt idx="3">
                  <c:v>461.34327811606636</c:v>
                </c:pt>
                <c:pt idx="4">
                  <c:v>455.99487968657388</c:v>
                </c:pt>
                <c:pt idx="5">
                  <c:v>462.57161393495107</c:v>
                </c:pt>
                <c:pt idx="6">
                  <c:v>467.6297204568848</c:v>
                </c:pt>
                <c:pt idx="7">
                  <c:v>462.90291748281157</c:v>
                </c:pt>
                <c:pt idx="8">
                  <c:v>475.2179248369776</c:v>
                </c:pt>
                <c:pt idx="9">
                  <c:v>459.45279869098289</c:v>
                </c:pt>
                <c:pt idx="10">
                  <c:v>464.19900516034471</c:v>
                </c:pt>
                <c:pt idx="11">
                  <c:v>479.47695447008834</c:v>
                </c:pt>
                <c:pt idx="12">
                  <c:v>479.20242881842893</c:v>
                </c:pt>
                <c:pt idx="13">
                  <c:v>477.3772249603341</c:v>
                </c:pt>
                <c:pt idx="14">
                  <c:v>474.6012218302613</c:v>
                </c:pt>
                <c:pt idx="15">
                  <c:v>480.1889706199787</c:v>
                </c:pt>
                <c:pt idx="16">
                  <c:v>468.55574786589841</c:v>
                </c:pt>
                <c:pt idx="17">
                  <c:v>470.12321810928108</c:v>
                </c:pt>
                <c:pt idx="18">
                  <c:v>472.37424680466523</c:v>
                </c:pt>
                <c:pt idx="19">
                  <c:v>464.12892264913575</c:v>
                </c:pt>
                <c:pt idx="20">
                  <c:v>476.25525953595661</c:v>
                </c:pt>
                <c:pt idx="21">
                  <c:v>465.78722512938481</c:v>
                </c:pt>
                <c:pt idx="22">
                  <c:v>469.92143527755843</c:v>
                </c:pt>
                <c:pt idx="23">
                  <c:v>485.68869391946629</c:v>
                </c:pt>
                <c:pt idx="24">
                  <c:v>482.14677349990728</c:v>
                </c:pt>
                <c:pt idx="25">
                  <c:v>478.95481832161909</c:v>
                </c:pt>
                <c:pt idx="26">
                  <c:v>475.33340293806157</c:v>
                </c:pt>
                <c:pt idx="27">
                  <c:v>473.5566460155037</c:v>
                </c:pt>
                <c:pt idx="28">
                  <c:v>476.33050004100244</c:v>
                </c:pt>
                <c:pt idx="29">
                  <c:v>480.11662437895131</c:v>
                </c:pt>
                <c:pt idx="30">
                  <c:v>480.52228055801731</c:v>
                </c:pt>
                <c:pt idx="31">
                  <c:v>483.30152373283016</c:v>
                </c:pt>
                <c:pt idx="32">
                  <c:v>486.87458321624433</c:v>
                </c:pt>
                <c:pt idx="33">
                  <c:v>476.82252663157584</c:v>
                </c:pt>
                <c:pt idx="34">
                  <c:v>485.79352594016621</c:v>
                </c:pt>
                <c:pt idx="35">
                  <c:v>491.95790449375323</c:v>
                </c:pt>
                <c:pt idx="36">
                  <c:v>489.5169005774606</c:v>
                </c:pt>
                <c:pt idx="37">
                  <c:v>485.62082540701942</c:v>
                </c:pt>
                <c:pt idx="38">
                  <c:v>482.31377437871618</c:v>
                </c:pt>
                <c:pt idx="39">
                  <c:v>484.35405670804226</c:v>
                </c:pt>
                <c:pt idx="40">
                  <c:v>493.17664412583486</c:v>
                </c:pt>
                <c:pt idx="41">
                  <c:v>488.81581133190485</c:v>
                </c:pt>
                <c:pt idx="42">
                  <c:v>494.49607558656237</c:v>
                </c:pt>
                <c:pt idx="43">
                  <c:v>495.54370447159459</c:v>
                </c:pt>
                <c:pt idx="44">
                  <c:v>507.11408209284036</c:v>
                </c:pt>
                <c:pt idx="45">
                  <c:v>491.29861916815588</c:v>
                </c:pt>
                <c:pt idx="46">
                  <c:v>491.7491014516504</c:v>
                </c:pt>
                <c:pt idx="47">
                  <c:v>500.35925559468808</c:v>
                </c:pt>
                <c:pt idx="48">
                  <c:v>501.99875385767587</c:v>
                </c:pt>
                <c:pt idx="49">
                  <c:v>502.01347251816645</c:v>
                </c:pt>
                <c:pt idx="50">
                  <c:v>497.4484990500053</c:v>
                </c:pt>
                <c:pt idx="51">
                  <c:v>495.77838680555612</c:v>
                </c:pt>
                <c:pt idx="52">
                  <c:v>500.58230713664631</c:v>
                </c:pt>
                <c:pt idx="53">
                  <c:v>502.5678693950112</c:v>
                </c:pt>
                <c:pt idx="54">
                  <c:v>499.54540240172247</c:v>
                </c:pt>
                <c:pt idx="55">
                  <c:v>500.80019513296691</c:v>
                </c:pt>
                <c:pt idx="56">
                  <c:v>516.47293331420462</c:v>
                </c:pt>
                <c:pt idx="57">
                  <c:v>501.2410597794152</c:v>
                </c:pt>
                <c:pt idx="58">
                  <c:v>507.36911521504391</c:v>
                </c:pt>
                <c:pt idx="59">
                  <c:v>512.80650749527183</c:v>
                </c:pt>
                <c:pt idx="60">
                  <c:v>515.42084964212893</c:v>
                </c:pt>
                <c:pt idx="61">
                  <c:v>512.80110253492592</c:v>
                </c:pt>
                <c:pt idx="62">
                  <c:v>505.28456322296762</c:v>
                </c:pt>
                <c:pt idx="63">
                  <c:v>517.41402243337268</c:v>
                </c:pt>
                <c:pt idx="64">
                  <c:v>515.3056529146229</c:v>
                </c:pt>
                <c:pt idx="65">
                  <c:v>517.51159399773383</c:v>
                </c:pt>
                <c:pt idx="66">
                  <c:v>524.26046325200377</c:v>
                </c:pt>
                <c:pt idx="67">
                  <c:v>524.22850493222779</c:v>
                </c:pt>
                <c:pt idx="68">
                  <c:v>542.01490734062031</c:v>
                </c:pt>
                <c:pt idx="69">
                  <c:v>535.62667916934038</c:v>
                </c:pt>
                <c:pt idx="70">
                  <c:v>536.12867133253405</c:v>
                </c:pt>
                <c:pt idx="71">
                  <c:v>539.08707601799858</c:v>
                </c:pt>
                <c:pt idx="72">
                  <c:v>547.27199564778414</c:v>
                </c:pt>
                <c:pt idx="73">
                  <c:v>544.79529070351111</c:v>
                </c:pt>
                <c:pt idx="74">
                  <c:v>542.2202003030219</c:v>
                </c:pt>
                <c:pt idx="75">
                  <c:v>550.60015550461401</c:v>
                </c:pt>
                <c:pt idx="76">
                  <c:v>550.32606534092247</c:v>
                </c:pt>
                <c:pt idx="77">
                  <c:v>552.43584434408706</c:v>
                </c:pt>
                <c:pt idx="78">
                  <c:v>550.53269318143862</c:v>
                </c:pt>
                <c:pt idx="79">
                  <c:v>556.18630026235553</c:v>
                </c:pt>
                <c:pt idx="80">
                  <c:v>564.75511922568057</c:v>
                </c:pt>
                <c:pt idx="81">
                  <c:v>564.27421612059595</c:v>
                </c:pt>
                <c:pt idx="82">
                  <c:v>557.47433750592018</c:v>
                </c:pt>
                <c:pt idx="83">
                  <c:v>567.72014210786676</c:v>
                </c:pt>
                <c:pt idx="84">
                  <c:v>564.10846870718058</c:v>
                </c:pt>
                <c:pt idx="85">
                  <c:v>558.07328701606411</c:v>
                </c:pt>
                <c:pt idx="86">
                  <c:v>564.26697796797419</c:v>
                </c:pt>
                <c:pt idx="87">
                  <c:v>561.148400243065</c:v>
                </c:pt>
                <c:pt idx="88">
                  <c:v>567.13287603391336</c:v>
                </c:pt>
                <c:pt idx="89">
                  <c:v>566.39642422223585</c:v>
                </c:pt>
                <c:pt idx="90">
                  <c:v>565.03182233589223</c:v>
                </c:pt>
                <c:pt idx="91">
                  <c:v>576.51020033211637</c:v>
                </c:pt>
                <c:pt idx="92">
                  <c:v>583.08939703574936</c:v>
                </c:pt>
                <c:pt idx="93">
                  <c:v>580.56557403796228</c:v>
                </c:pt>
                <c:pt idx="94">
                  <c:v>569.43624</c:v>
                </c:pt>
                <c:pt idx="95">
                  <c:v>584.18532000000005</c:v>
                </c:pt>
                <c:pt idx="96">
                  <c:v>575.31024000000002</c:v>
                </c:pt>
                <c:pt idx="97">
                  <c:v>575.08596000000011</c:v>
                </c:pt>
                <c:pt idx="98">
                  <c:v>572.20236</c:v>
                </c:pt>
                <c:pt idx="99">
                  <c:v>572.24508000000003</c:v>
                </c:pt>
                <c:pt idx="100">
                  <c:v>574.43207012834637</c:v>
                </c:pt>
                <c:pt idx="101">
                  <c:v>574.38955818028978</c:v>
                </c:pt>
                <c:pt idx="102">
                  <c:v>583.42334714232595</c:v>
                </c:pt>
                <c:pt idx="103">
                  <c:v>588.58902584493035</c:v>
                </c:pt>
                <c:pt idx="104">
                  <c:v>597.26254473161043</c:v>
                </c:pt>
                <c:pt idx="105">
                  <c:v>586.77363817097421</c:v>
                </c:pt>
                <c:pt idx="106">
                  <c:v>590.70646884272992</c:v>
                </c:pt>
                <c:pt idx="107">
                  <c:v>590.78041543026711</c:v>
                </c:pt>
                <c:pt idx="108">
                  <c:v>586.62884272997042</c:v>
                </c:pt>
                <c:pt idx="109">
                  <c:v>584.49588177339899</c:v>
                </c:pt>
                <c:pt idx="110">
                  <c:v>578.02474876847293</c:v>
                </c:pt>
                <c:pt idx="111">
                  <c:v>580.40275862068961</c:v>
                </c:pt>
                <c:pt idx="112">
                  <c:v>580.87101562500004</c:v>
                </c:pt>
                <c:pt idx="113">
                  <c:v>585.54351562499994</c:v>
                </c:pt>
                <c:pt idx="114">
                  <c:v>586.4091796875</c:v>
                </c:pt>
                <c:pt idx="115">
                  <c:v>585.05560975609762</c:v>
                </c:pt>
                <c:pt idx="116">
                  <c:v>604.4359024390244</c:v>
                </c:pt>
                <c:pt idx="117">
                  <c:v>597.73615609756098</c:v>
                </c:pt>
                <c:pt idx="118">
                  <c:v>596.1334502923977</c:v>
                </c:pt>
                <c:pt idx="119">
                  <c:v>596.3624561403509</c:v>
                </c:pt>
                <c:pt idx="120">
                  <c:v>590.46035087719304</c:v>
                </c:pt>
                <c:pt idx="121">
                  <c:v>597.26244186046517</c:v>
                </c:pt>
                <c:pt idx="122">
                  <c:v>586.71697674418613</c:v>
                </c:pt>
                <c:pt idx="123">
                  <c:v>593.47476744186054</c:v>
                </c:pt>
                <c:pt idx="124">
                  <c:v>583.10333012512024</c:v>
                </c:pt>
                <c:pt idx="125">
                  <c:v>591.36773820981705</c:v>
                </c:pt>
                <c:pt idx="126">
                  <c:v>589.42498556304133</c:v>
                </c:pt>
                <c:pt idx="127">
                  <c:v>596.71942528735622</c:v>
                </c:pt>
                <c:pt idx="128">
                  <c:v>611.65505747126429</c:v>
                </c:pt>
                <c:pt idx="129">
                  <c:v>608.63724137931035</c:v>
                </c:pt>
                <c:pt idx="130">
                  <c:v>603.73471482889738</c:v>
                </c:pt>
                <c:pt idx="131">
                  <c:v>619.41969581749038</c:v>
                </c:pt>
                <c:pt idx="132">
                  <c:v>595.54197718631178</c:v>
                </c:pt>
                <c:pt idx="133">
                  <c:v>602.85386819484233</c:v>
                </c:pt>
                <c:pt idx="134">
                  <c:v>589.01169054441255</c:v>
                </c:pt>
                <c:pt idx="135">
                  <c:v>603.34349570200573</c:v>
                </c:pt>
                <c:pt idx="136">
                  <c:v>600.95772296015184</c:v>
                </c:pt>
                <c:pt idx="137">
                  <c:v>604.17996204933581</c:v>
                </c:pt>
                <c:pt idx="138">
                  <c:v>594.70576850094869</c:v>
                </c:pt>
                <c:pt idx="139">
                  <c:v>612.23932011331453</c:v>
                </c:pt>
                <c:pt idx="140">
                  <c:v>607.50946175637398</c:v>
                </c:pt>
                <c:pt idx="141">
                  <c:v>619.52067988668557</c:v>
                </c:pt>
                <c:pt idx="142">
                  <c:v>607.66</c:v>
                </c:pt>
                <c:pt idx="143">
                  <c:v>596.83000000000004</c:v>
                </c:pt>
                <c:pt idx="144">
                  <c:v>605.73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9-4E0D-8A8C-1756320ACBA7}"/>
            </c:ext>
          </c:extLst>
        </c:ser>
        <c:ser>
          <c:idx val="1"/>
          <c:order val="1"/>
          <c:tx>
            <c:strRef>
              <c:f>Rents!$C$4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Rents!$A$94:$A$238</c:f>
              <c:numCache>
                <c:formatCode>mmm\-yy</c:formatCode>
                <c:ptCount val="145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  <c:pt idx="12">
                  <c:v>40299</c:v>
                </c:pt>
                <c:pt idx="13">
                  <c:v>40330</c:v>
                </c:pt>
                <c:pt idx="14">
                  <c:v>40360</c:v>
                </c:pt>
                <c:pt idx="15">
                  <c:v>40391</c:v>
                </c:pt>
                <c:pt idx="16">
                  <c:v>40422</c:v>
                </c:pt>
                <c:pt idx="17">
                  <c:v>40452</c:v>
                </c:pt>
                <c:pt idx="18">
                  <c:v>40483</c:v>
                </c:pt>
                <c:pt idx="19">
                  <c:v>40513</c:v>
                </c:pt>
                <c:pt idx="20">
                  <c:v>40544</c:v>
                </c:pt>
                <c:pt idx="21">
                  <c:v>40575</c:v>
                </c:pt>
                <c:pt idx="22">
                  <c:v>40603</c:v>
                </c:pt>
                <c:pt idx="23">
                  <c:v>40634</c:v>
                </c:pt>
                <c:pt idx="24">
                  <c:v>40664</c:v>
                </c:pt>
                <c:pt idx="25">
                  <c:v>40695</c:v>
                </c:pt>
                <c:pt idx="26">
                  <c:v>40725</c:v>
                </c:pt>
                <c:pt idx="27">
                  <c:v>40756</c:v>
                </c:pt>
                <c:pt idx="28">
                  <c:v>40787</c:v>
                </c:pt>
                <c:pt idx="29">
                  <c:v>40817</c:v>
                </c:pt>
                <c:pt idx="30">
                  <c:v>40848</c:v>
                </c:pt>
                <c:pt idx="31">
                  <c:v>40878</c:v>
                </c:pt>
                <c:pt idx="32">
                  <c:v>40909</c:v>
                </c:pt>
                <c:pt idx="33">
                  <c:v>40940</c:v>
                </c:pt>
                <c:pt idx="34">
                  <c:v>40969</c:v>
                </c:pt>
                <c:pt idx="35">
                  <c:v>41000</c:v>
                </c:pt>
                <c:pt idx="36">
                  <c:v>41030</c:v>
                </c:pt>
                <c:pt idx="37">
                  <c:v>41061</c:v>
                </c:pt>
                <c:pt idx="38">
                  <c:v>41091</c:v>
                </c:pt>
                <c:pt idx="39">
                  <c:v>41122</c:v>
                </c:pt>
                <c:pt idx="40">
                  <c:v>41153</c:v>
                </c:pt>
                <c:pt idx="41">
                  <c:v>41183</c:v>
                </c:pt>
                <c:pt idx="42">
                  <c:v>41214</c:v>
                </c:pt>
                <c:pt idx="43">
                  <c:v>41244</c:v>
                </c:pt>
                <c:pt idx="44">
                  <c:v>41275</c:v>
                </c:pt>
                <c:pt idx="45">
                  <c:v>41306</c:v>
                </c:pt>
                <c:pt idx="46">
                  <c:v>41334</c:v>
                </c:pt>
                <c:pt idx="47">
                  <c:v>41365</c:v>
                </c:pt>
                <c:pt idx="48">
                  <c:v>41395</c:v>
                </c:pt>
                <c:pt idx="49">
                  <c:v>41426</c:v>
                </c:pt>
                <c:pt idx="50">
                  <c:v>41456</c:v>
                </c:pt>
                <c:pt idx="51">
                  <c:v>41487</c:v>
                </c:pt>
                <c:pt idx="52">
                  <c:v>41518</c:v>
                </c:pt>
                <c:pt idx="53">
                  <c:v>41548</c:v>
                </c:pt>
                <c:pt idx="54">
                  <c:v>41579</c:v>
                </c:pt>
                <c:pt idx="55">
                  <c:v>41609</c:v>
                </c:pt>
                <c:pt idx="56">
                  <c:v>41640</c:v>
                </c:pt>
                <c:pt idx="57">
                  <c:v>41671</c:v>
                </c:pt>
                <c:pt idx="58">
                  <c:v>41699</c:v>
                </c:pt>
                <c:pt idx="59">
                  <c:v>41730</c:v>
                </c:pt>
                <c:pt idx="60">
                  <c:v>41760</c:v>
                </c:pt>
                <c:pt idx="61">
                  <c:v>41791</c:v>
                </c:pt>
                <c:pt idx="62">
                  <c:v>41821</c:v>
                </c:pt>
                <c:pt idx="63">
                  <c:v>41852</c:v>
                </c:pt>
                <c:pt idx="64">
                  <c:v>41883</c:v>
                </c:pt>
                <c:pt idx="65">
                  <c:v>41913</c:v>
                </c:pt>
                <c:pt idx="66">
                  <c:v>41944</c:v>
                </c:pt>
                <c:pt idx="67">
                  <c:v>41974</c:v>
                </c:pt>
                <c:pt idx="68">
                  <c:v>42005</c:v>
                </c:pt>
                <c:pt idx="69">
                  <c:v>42036</c:v>
                </c:pt>
                <c:pt idx="70">
                  <c:v>42064</c:v>
                </c:pt>
                <c:pt idx="71">
                  <c:v>42095</c:v>
                </c:pt>
                <c:pt idx="72">
                  <c:v>42125</c:v>
                </c:pt>
                <c:pt idx="73">
                  <c:v>42156</c:v>
                </c:pt>
                <c:pt idx="74">
                  <c:v>42186</c:v>
                </c:pt>
                <c:pt idx="75">
                  <c:v>42217</c:v>
                </c:pt>
                <c:pt idx="76">
                  <c:v>42248</c:v>
                </c:pt>
                <c:pt idx="77">
                  <c:v>42278</c:v>
                </c:pt>
                <c:pt idx="78">
                  <c:v>42309</c:v>
                </c:pt>
                <c:pt idx="79">
                  <c:v>42339</c:v>
                </c:pt>
                <c:pt idx="80">
                  <c:v>42370</c:v>
                </c:pt>
                <c:pt idx="81">
                  <c:v>42401</c:v>
                </c:pt>
                <c:pt idx="82">
                  <c:v>42430</c:v>
                </c:pt>
                <c:pt idx="83">
                  <c:v>42461</c:v>
                </c:pt>
                <c:pt idx="84">
                  <c:v>42491</c:v>
                </c:pt>
                <c:pt idx="85">
                  <c:v>42522</c:v>
                </c:pt>
                <c:pt idx="86">
                  <c:v>42552</c:v>
                </c:pt>
                <c:pt idx="87">
                  <c:v>42583</c:v>
                </c:pt>
                <c:pt idx="88">
                  <c:v>42614</c:v>
                </c:pt>
                <c:pt idx="89">
                  <c:v>42644</c:v>
                </c:pt>
                <c:pt idx="90">
                  <c:v>42675</c:v>
                </c:pt>
                <c:pt idx="91">
                  <c:v>42705</c:v>
                </c:pt>
                <c:pt idx="92">
                  <c:v>42736</c:v>
                </c:pt>
                <c:pt idx="93">
                  <c:v>42767</c:v>
                </c:pt>
                <c:pt idx="94">
                  <c:v>42795</c:v>
                </c:pt>
                <c:pt idx="95">
                  <c:v>42826</c:v>
                </c:pt>
                <c:pt idx="96">
                  <c:v>42856</c:v>
                </c:pt>
                <c:pt idx="97">
                  <c:v>42887</c:v>
                </c:pt>
                <c:pt idx="98">
                  <c:v>42917</c:v>
                </c:pt>
                <c:pt idx="99">
                  <c:v>42948</c:v>
                </c:pt>
                <c:pt idx="100">
                  <c:v>42979</c:v>
                </c:pt>
                <c:pt idx="101">
                  <c:v>43009</c:v>
                </c:pt>
                <c:pt idx="102">
                  <c:v>43040</c:v>
                </c:pt>
                <c:pt idx="103">
                  <c:v>43070</c:v>
                </c:pt>
                <c:pt idx="104">
                  <c:v>43101</c:v>
                </c:pt>
                <c:pt idx="105">
                  <c:v>43132</c:v>
                </c:pt>
                <c:pt idx="106">
                  <c:v>43160</c:v>
                </c:pt>
                <c:pt idx="107">
                  <c:v>43191</c:v>
                </c:pt>
                <c:pt idx="108">
                  <c:v>43221</c:v>
                </c:pt>
                <c:pt idx="109">
                  <c:v>43252</c:v>
                </c:pt>
                <c:pt idx="110">
                  <c:v>43282</c:v>
                </c:pt>
                <c:pt idx="111">
                  <c:v>43313</c:v>
                </c:pt>
                <c:pt idx="112">
                  <c:v>43344</c:v>
                </c:pt>
                <c:pt idx="113">
                  <c:v>43374</c:v>
                </c:pt>
                <c:pt idx="114">
                  <c:v>43405</c:v>
                </c:pt>
                <c:pt idx="115">
                  <c:v>43435</c:v>
                </c:pt>
                <c:pt idx="116">
                  <c:v>43466</c:v>
                </c:pt>
                <c:pt idx="117">
                  <c:v>43497</c:v>
                </c:pt>
                <c:pt idx="118">
                  <c:v>43525</c:v>
                </c:pt>
                <c:pt idx="119">
                  <c:v>43556</c:v>
                </c:pt>
                <c:pt idx="120">
                  <c:v>43586</c:v>
                </c:pt>
                <c:pt idx="121">
                  <c:v>43617</c:v>
                </c:pt>
                <c:pt idx="122">
                  <c:v>43647</c:v>
                </c:pt>
                <c:pt idx="123">
                  <c:v>43678</c:v>
                </c:pt>
                <c:pt idx="124">
                  <c:v>43709</c:v>
                </c:pt>
                <c:pt idx="125">
                  <c:v>43739</c:v>
                </c:pt>
                <c:pt idx="126">
                  <c:v>43770</c:v>
                </c:pt>
                <c:pt idx="127">
                  <c:v>43800</c:v>
                </c:pt>
                <c:pt idx="128">
                  <c:v>43831</c:v>
                </c:pt>
                <c:pt idx="129">
                  <c:v>43862</c:v>
                </c:pt>
                <c:pt idx="130">
                  <c:v>43891</c:v>
                </c:pt>
                <c:pt idx="131">
                  <c:v>43922</c:v>
                </c:pt>
                <c:pt idx="132">
                  <c:v>43952</c:v>
                </c:pt>
                <c:pt idx="133">
                  <c:v>43983</c:v>
                </c:pt>
                <c:pt idx="134">
                  <c:v>44013</c:v>
                </c:pt>
                <c:pt idx="135">
                  <c:v>44044</c:v>
                </c:pt>
                <c:pt idx="136">
                  <c:v>44075</c:v>
                </c:pt>
                <c:pt idx="137">
                  <c:v>44105</c:v>
                </c:pt>
                <c:pt idx="138">
                  <c:v>44136</c:v>
                </c:pt>
                <c:pt idx="139">
                  <c:v>44166</c:v>
                </c:pt>
                <c:pt idx="140">
                  <c:v>44197</c:v>
                </c:pt>
                <c:pt idx="141">
                  <c:v>44228</c:v>
                </c:pt>
                <c:pt idx="142">
                  <c:v>44256</c:v>
                </c:pt>
                <c:pt idx="143">
                  <c:v>44287</c:v>
                </c:pt>
                <c:pt idx="144">
                  <c:v>44317</c:v>
                </c:pt>
              </c:numCache>
            </c:numRef>
          </c:cat>
          <c:val>
            <c:numRef>
              <c:f>Rents!$C$94:$C$238</c:f>
              <c:numCache>
                <c:formatCode>0.00</c:formatCode>
                <c:ptCount val="145"/>
                <c:pt idx="0">
                  <c:v>344.79617976392979</c:v>
                </c:pt>
                <c:pt idx="1">
                  <c:v>340.84750698871318</c:v>
                </c:pt>
                <c:pt idx="2">
                  <c:v>333.01067909170905</c:v>
                </c:pt>
                <c:pt idx="3">
                  <c:v>338.5703452504801</c:v>
                </c:pt>
                <c:pt idx="4">
                  <c:v>332.87841455695298</c:v>
                </c:pt>
                <c:pt idx="5">
                  <c:v>335.58085444810433</c:v>
                </c:pt>
                <c:pt idx="6">
                  <c:v>344.26214365596218</c:v>
                </c:pt>
                <c:pt idx="7">
                  <c:v>348.61773250348847</c:v>
                </c:pt>
                <c:pt idx="8">
                  <c:v>364.56255233655753</c:v>
                </c:pt>
                <c:pt idx="9">
                  <c:v>352.18764708670005</c:v>
                </c:pt>
                <c:pt idx="10">
                  <c:v>345.81876980562771</c:v>
                </c:pt>
                <c:pt idx="11">
                  <c:v>346.76170573958842</c:v>
                </c:pt>
                <c:pt idx="12">
                  <c:v>343.90902614190969</c:v>
                </c:pt>
                <c:pt idx="13">
                  <c:v>341.35307158676579</c:v>
                </c:pt>
                <c:pt idx="14">
                  <c:v>340.37610911180457</c:v>
                </c:pt>
                <c:pt idx="15">
                  <c:v>343.73590689154935</c:v>
                </c:pt>
                <c:pt idx="16">
                  <c:v>338.00786902417104</c:v>
                </c:pt>
                <c:pt idx="17">
                  <c:v>342.75742171652598</c:v>
                </c:pt>
                <c:pt idx="18">
                  <c:v>346.39913829701658</c:v>
                </c:pt>
                <c:pt idx="19">
                  <c:v>339.62956074655267</c:v>
                </c:pt>
                <c:pt idx="20">
                  <c:v>372.13919895310079</c:v>
                </c:pt>
                <c:pt idx="21">
                  <c:v>357.5138923564603</c:v>
                </c:pt>
                <c:pt idx="22">
                  <c:v>344.67455902205512</c:v>
                </c:pt>
                <c:pt idx="23">
                  <c:v>342.9721521107187</c:v>
                </c:pt>
                <c:pt idx="24">
                  <c:v>336.97373849694935</c:v>
                </c:pt>
                <c:pt idx="25">
                  <c:v>334.23400605620469</c:v>
                </c:pt>
                <c:pt idx="26">
                  <c:v>332.68358759511926</c:v>
                </c:pt>
                <c:pt idx="27">
                  <c:v>334.30190759464642</c:v>
                </c:pt>
                <c:pt idx="28">
                  <c:v>332.27748356380295</c:v>
                </c:pt>
                <c:pt idx="29">
                  <c:v>334.08039991520724</c:v>
                </c:pt>
                <c:pt idx="30">
                  <c:v>337.33691757493114</c:v>
                </c:pt>
                <c:pt idx="31">
                  <c:v>346.1797124816772</c:v>
                </c:pt>
                <c:pt idx="32">
                  <c:v>373.7465448252338</c:v>
                </c:pt>
                <c:pt idx="33">
                  <c:v>360.83377922378111</c:v>
                </c:pt>
                <c:pt idx="34">
                  <c:v>347.92742456651092</c:v>
                </c:pt>
                <c:pt idx="35">
                  <c:v>347.45497219561554</c:v>
                </c:pt>
                <c:pt idx="36">
                  <c:v>343.15790539366253</c:v>
                </c:pt>
                <c:pt idx="37">
                  <c:v>341.34371783324491</c:v>
                </c:pt>
                <c:pt idx="38">
                  <c:v>339.90879399723531</c:v>
                </c:pt>
                <c:pt idx="39">
                  <c:v>340.35720769598834</c:v>
                </c:pt>
                <c:pt idx="40">
                  <c:v>344.00261770578396</c:v>
                </c:pt>
                <c:pt idx="41">
                  <c:v>341.79983806372195</c:v>
                </c:pt>
                <c:pt idx="42">
                  <c:v>350.15251010748005</c:v>
                </c:pt>
                <c:pt idx="43">
                  <c:v>356.46395720827491</c:v>
                </c:pt>
                <c:pt idx="44">
                  <c:v>381.36323063715145</c:v>
                </c:pt>
                <c:pt idx="45">
                  <c:v>369.7480500047875</c:v>
                </c:pt>
                <c:pt idx="46">
                  <c:v>356.18378589643936</c:v>
                </c:pt>
                <c:pt idx="47">
                  <c:v>356.7637444656595</c:v>
                </c:pt>
                <c:pt idx="48">
                  <c:v>355.72651087070807</c:v>
                </c:pt>
                <c:pt idx="49">
                  <c:v>352.71657194603875</c:v>
                </c:pt>
                <c:pt idx="50">
                  <c:v>348.79737521239798</c:v>
                </c:pt>
                <c:pt idx="51">
                  <c:v>354.20853888441331</c:v>
                </c:pt>
                <c:pt idx="52">
                  <c:v>354.88616097840872</c:v>
                </c:pt>
                <c:pt idx="53">
                  <c:v>351.91884849229672</c:v>
                </c:pt>
                <c:pt idx="54">
                  <c:v>362.07830871426353</c:v>
                </c:pt>
                <c:pt idx="55">
                  <c:v>363.84559271379692</c:v>
                </c:pt>
                <c:pt idx="56">
                  <c:v>394.05584261166786</c:v>
                </c:pt>
                <c:pt idx="57">
                  <c:v>381.77776220808227</c:v>
                </c:pt>
                <c:pt idx="58">
                  <c:v>366.1067622378099</c:v>
                </c:pt>
                <c:pt idx="59">
                  <c:v>362.62463425229015</c:v>
                </c:pt>
                <c:pt idx="60">
                  <c:v>362.99811170184114</c:v>
                </c:pt>
                <c:pt idx="61">
                  <c:v>361.79097892354264</c:v>
                </c:pt>
                <c:pt idx="62">
                  <c:v>355.50162970333264</c:v>
                </c:pt>
                <c:pt idx="63">
                  <c:v>360.48708945106006</c:v>
                </c:pt>
                <c:pt idx="64">
                  <c:v>358.49818750675485</c:v>
                </c:pt>
                <c:pt idx="65">
                  <c:v>360.19086507052805</c:v>
                </c:pt>
                <c:pt idx="66">
                  <c:v>370.59810196263049</c:v>
                </c:pt>
                <c:pt idx="67">
                  <c:v>373.82073548856425</c:v>
                </c:pt>
                <c:pt idx="68">
                  <c:v>405.86032506678168</c:v>
                </c:pt>
                <c:pt idx="69">
                  <c:v>399.99715674519598</c:v>
                </c:pt>
                <c:pt idx="70">
                  <c:v>374.28202092883771</c:v>
                </c:pt>
                <c:pt idx="71">
                  <c:v>375.70643799961698</c:v>
                </c:pt>
                <c:pt idx="72">
                  <c:v>375.36676931350809</c:v>
                </c:pt>
                <c:pt idx="73">
                  <c:v>371.24947367053744</c:v>
                </c:pt>
                <c:pt idx="74">
                  <c:v>368.68529467005021</c:v>
                </c:pt>
                <c:pt idx="75">
                  <c:v>369.94010567028863</c:v>
                </c:pt>
                <c:pt idx="76">
                  <c:v>367.65617917517517</c:v>
                </c:pt>
                <c:pt idx="77">
                  <c:v>371.49510694897464</c:v>
                </c:pt>
                <c:pt idx="78">
                  <c:v>385.52404980506878</c:v>
                </c:pt>
                <c:pt idx="79">
                  <c:v>385.367331413111</c:v>
                </c:pt>
                <c:pt idx="80">
                  <c:v>421.73016392711935</c:v>
                </c:pt>
                <c:pt idx="81">
                  <c:v>408.92065394623029</c:v>
                </c:pt>
                <c:pt idx="82">
                  <c:v>390.43171487418203</c:v>
                </c:pt>
                <c:pt idx="83">
                  <c:v>392.00295647448053</c:v>
                </c:pt>
                <c:pt idx="84">
                  <c:v>390.59538587421315</c:v>
                </c:pt>
                <c:pt idx="85">
                  <c:v>380.61860818159795</c:v>
                </c:pt>
                <c:pt idx="86">
                  <c:v>388.60520967221902</c:v>
                </c:pt>
                <c:pt idx="87">
                  <c:v>384.84553060316478</c:v>
                </c:pt>
                <c:pt idx="88">
                  <c:v>385.67331567130753</c:v>
                </c:pt>
                <c:pt idx="89">
                  <c:v>391.49994912252106</c:v>
                </c:pt>
                <c:pt idx="90">
                  <c:v>401.39872788536326</c:v>
                </c:pt>
                <c:pt idx="91">
                  <c:v>401.54671028894506</c:v>
                </c:pt>
                <c:pt idx="92">
                  <c:v>433.47199265411501</c:v>
                </c:pt>
                <c:pt idx="93">
                  <c:v>424.35818738432829</c:v>
                </c:pt>
                <c:pt idx="94">
                  <c:v>400.28640000000001</c:v>
                </c:pt>
                <c:pt idx="95">
                  <c:v>402.76416</c:v>
                </c:pt>
                <c:pt idx="96">
                  <c:v>398.82324000000006</c:v>
                </c:pt>
                <c:pt idx="97">
                  <c:v>396.93288000000007</c:v>
                </c:pt>
                <c:pt idx="98">
                  <c:v>399.10092000000003</c:v>
                </c:pt>
                <c:pt idx="99">
                  <c:v>393.06672000000003</c:v>
                </c:pt>
                <c:pt idx="100">
                  <c:v>398.35820926475378</c:v>
                </c:pt>
                <c:pt idx="101">
                  <c:v>399.03840043366006</c:v>
                </c:pt>
                <c:pt idx="102">
                  <c:v>414.64028537044726</c:v>
                </c:pt>
                <c:pt idx="103">
                  <c:v>418.78127236580519</c:v>
                </c:pt>
                <c:pt idx="104">
                  <c:v>444.78059642147116</c:v>
                </c:pt>
                <c:pt idx="105">
                  <c:v>441.31968190854872</c:v>
                </c:pt>
                <c:pt idx="106">
                  <c:v>412.84379821958458</c:v>
                </c:pt>
                <c:pt idx="107">
                  <c:v>416.76296735905044</c:v>
                </c:pt>
                <c:pt idx="108">
                  <c:v>413.73115727002966</c:v>
                </c:pt>
                <c:pt idx="109">
                  <c:v>410.6696748768473</c:v>
                </c:pt>
                <c:pt idx="110">
                  <c:v>408.09174384236445</c:v>
                </c:pt>
                <c:pt idx="111">
                  <c:v>411.44831527093589</c:v>
                </c:pt>
                <c:pt idx="112">
                  <c:v>415.42488281250002</c:v>
                </c:pt>
                <c:pt idx="113">
                  <c:v>418.62679687499997</c:v>
                </c:pt>
                <c:pt idx="114">
                  <c:v>430.17246093749998</c:v>
                </c:pt>
                <c:pt idx="115">
                  <c:v>433.24331707317077</c:v>
                </c:pt>
                <c:pt idx="116">
                  <c:v>465.55422439024392</c:v>
                </c:pt>
                <c:pt idx="117">
                  <c:v>468.47168780487806</c:v>
                </c:pt>
                <c:pt idx="118">
                  <c:v>438.72315789473691</c:v>
                </c:pt>
                <c:pt idx="119">
                  <c:v>438.52538011695907</c:v>
                </c:pt>
                <c:pt idx="120">
                  <c:v>433.4143859649123</c:v>
                </c:pt>
                <c:pt idx="121">
                  <c:v>434.53732558139535</c:v>
                </c:pt>
                <c:pt idx="122">
                  <c:v>430.52197674418608</c:v>
                </c:pt>
                <c:pt idx="123">
                  <c:v>431.57755813953486</c:v>
                </c:pt>
                <c:pt idx="124">
                  <c:v>434.17951876804619</c:v>
                </c:pt>
                <c:pt idx="125">
                  <c:v>440.83010587102984</c:v>
                </c:pt>
                <c:pt idx="126">
                  <c:v>454.61439846005771</c:v>
                </c:pt>
                <c:pt idx="127">
                  <c:v>456.52908045977006</c:v>
                </c:pt>
                <c:pt idx="128">
                  <c:v>488.53839080459767</c:v>
                </c:pt>
                <c:pt idx="129">
                  <c:v>479.98620689655172</c:v>
                </c:pt>
                <c:pt idx="130">
                  <c:v>454.51927756653987</c:v>
                </c:pt>
                <c:pt idx="131">
                  <c:v>459.0572623574144</c:v>
                </c:pt>
                <c:pt idx="132">
                  <c:v>443.9611026615969</c:v>
                </c:pt>
                <c:pt idx="133">
                  <c:v>439.51209169054442</c:v>
                </c:pt>
                <c:pt idx="134">
                  <c:v>444.87759312320912</c:v>
                </c:pt>
                <c:pt idx="135">
                  <c:v>445.04080229226361</c:v>
                </c:pt>
                <c:pt idx="136">
                  <c:v>446.71582542694495</c:v>
                </c:pt>
                <c:pt idx="137">
                  <c:v>459.32106261859582</c:v>
                </c:pt>
                <c:pt idx="138">
                  <c:v>475.36132827324474</c:v>
                </c:pt>
                <c:pt idx="139">
                  <c:v>467.33824362606231</c:v>
                </c:pt>
                <c:pt idx="140">
                  <c:v>510.46164305949014</c:v>
                </c:pt>
                <c:pt idx="141">
                  <c:v>496.18130311614732</c:v>
                </c:pt>
                <c:pt idx="142">
                  <c:v>468.97</c:v>
                </c:pt>
                <c:pt idx="143">
                  <c:v>474.13</c:v>
                </c:pt>
                <c:pt idx="144">
                  <c:v>477.3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9-4E0D-8A8C-1756320AC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74656"/>
        <c:axId val="117176192"/>
      </c:lineChart>
      <c:catAx>
        <c:axId val="1171746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25400"/>
        </c:spPr>
        <c:crossAx val="117176192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7176192"/>
        <c:scaling>
          <c:orientation val="minMax"/>
          <c:max val="8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Monthly average $2021/week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171746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Real value of non-residential building construction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36594436249707"/>
          <c:y val="0.13942838939327945"/>
          <c:w val="0.83163933268236345"/>
          <c:h val="0.66157854278769268"/>
        </c:manualLayout>
      </c:layout>
      <c:lineChart>
        <c:grouping val="standard"/>
        <c:varyColors val="0"/>
        <c:ser>
          <c:idx val="0"/>
          <c:order val="0"/>
          <c:tx>
            <c:strRef>
              <c:f>Nonresidential!$B$5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Nonresidential!NonresDateSeries</c:f>
              <c:numCache>
                <c:formatCode>mmm\-yy</c:formatCode>
                <c:ptCount val="121"/>
                <c:pt idx="0">
                  <c:v>40664</c:v>
                </c:pt>
                <c:pt idx="1">
                  <c:v>40695</c:v>
                </c:pt>
                <c:pt idx="2">
                  <c:v>40725</c:v>
                </c:pt>
                <c:pt idx="3">
                  <c:v>40756</c:v>
                </c:pt>
                <c:pt idx="4">
                  <c:v>40787</c:v>
                </c:pt>
                <c:pt idx="5">
                  <c:v>40817</c:v>
                </c:pt>
                <c:pt idx="6">
                  <c:v>40848</c:v>
                </c:pt>
                <c:pt idx="7">
                  <c:v>40878</c:v>
                </c:pt>
                <c:pt idx="8">
                  <c:v>40909</c:v>
                </c:pt>
                <c:pt idx="9">
                  <c:v>40940</c:v>
                </c:pt>
                <c:pt idx="10">
                  <c:v>40969</c:v>
                </c:pt>
                <c:pt idx="11">
                  <c:v>41000</c:v>
                </c:pt>
                <c:pt idx="12">
                  <c:v>41030</c:v>
                </c:pt>
                <c:pt idx="13">
                  <c:v>41061</c:v>
                </c:pt>
                <c:pt idx="14">
                  <c:v>41091</c:v>
                </c:pt>
                <c:pt idx="15">
                  <c:v>41122</c:v>
                </c:pt>
                <c:pt idx="16">
                  <c:v>41153</c:v>
                </c:pt>
                <c:pt idx="17">
                  <c:v>41183</c:v>
                </c:pt>
                <c:pt idx="18">
                  <c:v>41214</c:v>
                </c:pt>
                <c:pt idx="19">
                  <c:v>41244</c:v>
                </c:pt>
                <c:pt idx="20">
                  <c:v>41275</c:v>
                </c:pt>
                <c:pt idx="21">
                  <c:v>41306</c:v>
                </c:pt>
                <c:pt idx="22">
                  <c:v>41334</c:v>
                </c:pt>
                <c:pt idx="23">
                  <c:v>41365</c:v>
                </c:pt>
                <c:pt idx="24">
                  <c:v>41395</c:v>
                </c:pt>
                <c:pt idx="25">
                  <c:v>41426</c:v>
                </c:pt>
                <c:pt idx="26">
                  <c:v>41456</c:v>
                </c:pt>
                <c:pt idx="27">
                  <c:v>41487</c:v>
                </c:pt>
                <c:pt idx="28">
                  <c:v>41518</c:v>
                </c:pt>
                <c:pt idx="29">
                  <c:v>41548</c:v>
                </c:pt>
                <c:pt idx="30">
                  <c:v>41579</c:v>
                </c:pt>
                <c:pt idx="31">
                  <c:v>41609</c:v>
                </c:pt>
                <c:pt idx="32">
                  <c:v>41640</c:v>
                </c:pt>
                <c:pt idx="33">
                  <c:v>41671</c:v>
                </c:pt>
                <c:pt idx="34">
                  <c:v>41699</c:v>
                </c:pt>
                <c:pt idx="35">
                  <c:v>41730</c:v>
                </c:pt>
                <c:pt idx="36">
                  <c:v>41760</c:v>
                </c:pt>
                <c:pt idx="37">
                  <c:v>41791</c:v>
                </c:pt>
                <c:pt idx="38">
                  <c:v>41821</c:v>
                </c:pt>
                <c:pt idx="39">
                  <c:v>41852</c:v>
                </c:pt>
                <c:pt idx="40">
                  <c:v>41883</c:v>
                </c:pt>
                <c:pt idx="41">
                  <c:v>41913</c:v>
                </c:pt>
                <c:pt idx="42">
                  <c:v>41944</c:v>
                </c:pt>
                <c:pt idx="43">
                  <c:v>41974</c:v>
                </c:pt>
                <c:pt idx="44">
                  <c:v>42005</c:v>
                </c:pt>
                <c:pt idx="45">
                  <c:v>42036</c:v>
                </c:pt>
                <c:pt idx="46">
                  <c:v>42064</c:v>
                </c:pt>
                <c:pt idx="47">
                  <c:v>42095</c:v>
                </c:pt>
                <c:pt idx="48">
                  <c:v>42125</c:v>
                </c:pt>
                <c:pt idx="49">
                  <c:v>42156</c:v>
                </c:pt>
                <c:pt idx="50">
                  <c:v>42186</c:v>
                </c:pt>
                <c:pt idx="51">
                  <c:v>42217</c:v>
                </c:pt>
                <c:pt idx="52">
                  <c:v>42248</c:v>
                </c:pt>
                <c:pt idx="53">
                  <c:v>42278</c:v>
                </c:pt>
                <c:pt idx="54">
                  <c:v>42309</c:v>
                </c:pt>
                <c:pt idx="55">
                  <c:v>42339</c:v>
                </c:pt>
                <c:pt idx="56">
                  <c:v>42370</c:v>
                </c:pt>
                <c:pt idx="57">
                  <c:v>42401</c:v>
                </c:pt>
                <c:pt idx="58">
                  <c:v>42430</c:v>
                </c:pt>
                <c:pt idx="59">
                  <c:v>42461</c:v>
                </c:pt>
                <c:pt idx="60">
                  <c:v>42491</c:v>
                </c:pt>
                <c:pt idx="61">
                  <c:v>42522</c:v>
                </c:pt>
                <c:pt idx="62">
                  <c:v>42552</c:v>
                </c:pt>
                <c:pt idx="63">
                  <c:v>42583</c:v>
                </c:pt>
                <c:pt idx="64">
                  <c:v>42614</c:v>
                </c:pt>
                <c:pt idx="65">
                  <c:v>42644</c:v>
                </c:pt>
                <c:pt idx="66">
                  <c:v>42675</c:v>
                </c:pt>
                <c:pt idx="67">
                  <c:v>42705</c:v>
                </c:pt>
                <c:pt idx="68">
                  <c:v>42736</c:v>
                </c:pt>
                <c:pt idx="69">
                  <c:v>42767</c:v>
                </c:pt>
                <c:pt idx="70">
                  <c:v>42795</c:v>
                </c:pt>
                <c:pt idx="71">
                  <c:v>42826</c:v>
                </c:pt>
                <c:pt idx="72">
                  <c:v>42856</c:v>
                </c:pt>
                <c:pt idx="73">
                  <c:v>42887</c:v>
                </c:pt>
                <c:pt idx="74">
                  <c:v>42917</c:v>
                </c:pt>
                <c:pt idx="75">
                  <c:v>42948</c:v>
                </c:pt>
                <c:pt idx="76">
                  <c:v>42979</c:v>
                </c:pt>
                <c:pt idx="77">
                  <c:v>43009</c:v>
                </c:pt>
                <c:pt idx="78">
                  <c:v>43040</c:v>
                </c:pt>
                <c:pt idx="79">
                  <c:v>43070</c:v>
                </c:pt>
                <c:pt idx="80">
                  <c:v>43101</c:v>
                </c:pt>
                <c:pt idx="81">
                  <c:v>43132</c:v>
                </c:pt>
                <c:pt idx="82">
                  <c:v>43160</c:v>
                </c:pt>
                <c:pt idx="83">
                  <c:v>43191</c:v>
                </c:pt>
                <c:pt idx="84">
                  <c:v>43221</c:v>
                </c:pt>
                <c:pt idx="85">
                  <c:v>43252</c:v>
                </c:pt>
                <c:pt idx="86">
                  <c:v>43282</c:v>
                </c:pt>
                <c:pt idx="87">
                  <c:v>43313</c:v>
                </c:pt>
                <c:pt idx="88">
                  <c:v>43344</c:v>
                </c:pt>
                <c:pt idx="89">
                  <c:v>43374</c:v>
                </c:pt>
                <c:pt idx="90">
                  <c:v>43405</c:v>
                </c:pt>
                <c:pt idx="91">
                  <c:v>43435</c:v>
                </c:pt>
                <c:pt idx="92">
                  <c:v>43466</c:v>
                </c:pt>
                <c:pt idx="93">
                  <c:v>43497</c:v>
                </c:pt>
                <c:pt idx="94">
                  <c:v>43525</c:v>
                </c:pt>
                <c:pt idx="95">
                  <c:v>43556</c:v>
                </c:pt>
                <c:pt idx="96">
                  <c:v>43586</c:v>
                </c:pt>
                <c:pt idx="97">
                  <c:v>43617</c:v>
                </c:pt>
                <c:pt idx="98">
                  <c:v>43647</c:v>
                </c:pt>
                <c:pt idx="99">
                  <c:v>43678</c:v>
                </c:pt>
                <c:pt idx="100">
                  <c:v>43709</c:v>
                </c:pt>
                <c:pt idx="101">
                  <c:v>43739</c:v>
                </c:pt>
                <c:pt idx="102">
                  <c:v>43770</c:v>
                </c:pt>
                <c:pt idx="103">
                  <c:v>43800</c:v>
                </c:pt>
                <c:pt idx="104">
                  <c:v>43831</c:v>
                </c:pt>
                <c:pt idx="105">
                  <c:v>43862</c:v>
                </c:pt>
                <c:pt idx="106">
                  <c:v>43891</c:v>
                </c:pt>
                <c:pt idx="107">
                  <c:v>43922</c:v>
                </c:pt>
                <c:pt idx="108">
                  <c:v>43952</c:v>
                </c:pt>
                <c:pt idx="109">
                  <c:v>43983</c:v>
                </c:pt>
                <c:pt idx="110">
                  <c:v>44013</c:v>
                </c:pt>
                <c:pt idx="111">
                  <c:v>44044</c:v>
                </c:pt>
                <c:pt idx="112">
                  <c:v>44075</c:v>
                </c:pt>
                <c:pt idx="113">
                  <c:v>44105</c:v>
                </c:pt>
                <c:pt idx="114">
                  <c:v>44136</c:v>
                </c:pt>
                <c:pt idx="115">
                  <c:v>44166</c:v>
                </c:pt>
                <c:pt idx="116">
                  <c:v>44197</c:v>
                </c:pt>
                <c:pt idx="117">
                  <c:v>44228</c:v>
                </c:pt>
                <c:pt idx="118">
                  <c:v>44256</c:v>
                </c:pt>
                <c:pt idx="119">
                  <c:v>44287</c:v>
                </c:pt>
                <c:pt idx="120">
                  <c:v>44317</c:v>
                </c:pt>
              </c:numCache>
            </c:numRef>
          </c:cat>
          <c:val>
            <c:numRef>
              <c:f>Nonresidential!NonresAucklandSeries</c:f>
              <c:numCache>
                <c:formatCode>0</c:formatCode>
                <c:ptCount val="121"/>
                <c:pt idx="0">
                  <c:v>1199.33953724821</c:v>
                </c:pt>
                <c:pt idx="1">
                  <c:v>1172.7058874874979</c:v>
                </c:pt>
                <c:pt idx="2">
                  <c:v>1309.0583585462202</c:v>
                </c:pt>
                <c:pt idx="3">
                  <c:v>1280.5747503671216</c:v>
                </c:pt>
                <c:pt idx="4">
                  <c:v>1310.5596998148133</c:v>
                </c:pt>
                <c:pt idx="5">
                  <c:v>1321.1601705873315</c:v>
                </c:pt>
                <c:pt idx="6">
                  <c:v>1209.860553013317</c:v>
                </c:pt>
                <c:pt idx="7">
                  <c:v>1379.783223295927</c:v>
                </c:pt>
                <c:pt idx="8">
                  <c:v>1402.2009778829517</c:v>
                </c:pt>
                <c:pt idx="9">
                  <c:v>1421.2472381046873</c:v>
                </c:pt>
                <c:pt idx="10">
                  <c:v>1329.7344885979642</c:v>
                </c:pt>
                <c:pt idx="11">
                  <c:v>1340.6004296722303</c:v>
                </c:pt>
                <c:pt idx="12">
                  <c:v>1337.281413993202</c:v>
                </c:pt>
                <c:pt idx="13">
                  <c:v>1341.2344604156483</c:v>
                </c:pt>
                <c:pt idx="14">
                  <c:v>1274.2473594840076</c:v>
                </c:pt>
                <c:pt idx="15">
                  <c:v>1263.645125977504</c:v>
                </c:pt>
                <c:pt idx="16">
                  <c:v>1311.4373405451697</c:v>
                </c:pt>
                <c:pt idx="17">
                  <c:v>1345.9638458325735</c:v>
                </c:pt>
                <c:pt idx="18">
                  <c:v>1328.0161530319031</c:v>
                </c:pt>
                <c:pt idx="19">
                  <c:v>1211.2611097471311</c:v>
                </c:pt>
                <c:pt idx="20">
                  <c:v>1208.2125015717138</c:v>
                </c:pt>
                <c:pt idx="21">
                  <c:v>1148.6773828739581</c:v>
                </c:pt>
                <c:pt idx="22">
                  <c:v>1288.2252896960842</c:v>
                </c:pt>
                <c:pt idx="23">
                  <c:v>1307.22798448962</c:v>
                </c:pt>
                <c:pt idx="24">
                  <c:v>1338.1353325659168</c:v>
                </c:pt>
                <c:pt idx="25">
                  <c:v>1373.2906884127433</c:v>
                </c:pt>
                <c:pt idx="26">
                  <c:v>1351.3691514181926</c:v>
                </c:pt>
                <c:pt idx="27">
                  <c:v>1380.6700107640704</c:v>
                </c:pt>
                <c:pt idx="28">
                  <c:v>1375.5447013314076</c:v>
                </c:pt>
                <c:pt idx="29">
                  <c:v>1417.8473509256469</c:v>
                </c:pt>
                <c:pt idx="30">
                  <c:v>1321.8641201479747</c:v>
                </c:pt>
                <c:pt idx="31">
                  <c:v>1264.686139220209</c:v>
                </c:pt>
                <c:pt idx="32">
                  <c:v>1265.7150369712906</c:v>
                </c:pt>
                <c:pt idx="33">
                  <c:v>1337.716865384037</c:v>
                </c:pt>
                <c:pt idx="34">
                  <c:v>1272.7128882561526</c:v>
                </c:pt>
                <c:pt idx="35">
                  <c:v>1281.0547278831762</c:v>
                </c:pt>
                <c:pt idx="36">
                  <c:v>1256.6900952631786</c:v>
                </c:pt>
                <c:pt idx="37">
                  <c:v>1350.3894848349166</c:v>
                </c:pt>
                <c:pt idx="38">
                  <c:v>1299.3406749132002</c:v>
                </c:pt>
                <c:pt idx="39">
                  <c:v>1362.6097567252675</c:v>
                </c:pt>
                <c:pt idx="40">
                  <c:v>1447.0998990364515</c:v>
                </c:pt>
                <c:pt idx="41">
                  <c:v>1447.2168972111047</c:v>
                </c:pt>
                <c:pt idx="42">
                  <c:v>1500.2322557499297</c:v>
                </c:pt>
                <c:pt idx="43">
                  <c:v>1508.4352966118606</c:v>
                </c:pt>
                <c:pt idx="44">
                  <c:v>1484.4412356629064</c:v>
                </c:pt>
                <c:pt idx="45">
                  <c:v>1550.7658089683644</c:v>
                </c:pt>
                <c:pt idx="46">
                  <c:v>1459.9645657456215</c:v>
                </c:pt>
                <c:pt idx="47">
                  <c:v>1436.3745234279734</c:v>
                </c:pt>
                <c:pt idx="48">
                  <c:v>1492.7915640546287</c:v>
                </c:pt>
                <c:pt idx="49">
                  <c:v>1402.4394877569434</c:v>
                </c:pt>
                <c:pt idx="50">
                  <c:v>1488.2532600350323</c:v>
                </c:pt>
                <c:pt idx="51">
                  <c:v>1374.6817772576755</c:v>
                </c:pt>
                <c:pt idx="52">
                  <c:v>1307.2428320281099</c:v>
                </c:pt>
                <c:pt idx="53">
                  <c:v>1333.3294984664599</c:v>
                </c:pt>
                <c:pt idx="54">
                  <c:v>1457.0046521521479</c:v>
                </c:pt>
                <c:pt idx="55">
                  <c:v>1602.5938441048459</c:v>
                </c:pt>
                <c:pt idx="56">
                  <c:v>1663.1356822896671</c:v>
                </c:pt>
                <c:pt idx="57">
                  <c:v>1569.7487873252339</c:v>
                </c:pt>
                <c:pt idx="58">
                  <c:v>1671.3813877355155</c:v>
                </c:pt>
                <c:pt idx="59">
                  <c:v>1701.9945045260304</c:v>
                </c:pt>
                <c:pt idx="60">
                  <c:v>1712.1377114949134</c:v>
                </c:pt>
                <c:pt idx="61">
                  <c:v>1889.0611599055464</c:v>
                </c:pt>
                <c:pt idx="62">
                  <c:v>1995.4787403763794</c:v>
                </c:pt>
                <c:pt idx="63">
                  <c:v>2091.6624604713465</c:v>
                </c:pt>
                <c:pt idx="64">
                  <c:v>2126.3572393597337</c:v>
                </c:pt>
                <c:pt idx="65">
                  <c:v>2106.0823606258109</c:v>
                </c:pt>
                <c:pt idx="66">
                  <c:v>1989.275817918176</c:v>
                </c:pt>
                <c:pt idx="67">
                  <c:v>1964.6876803416203</c:v>
                </c:pt>
                <c:pt idx="68">
                  <c:v>1946.4766350603329</c:v>
                </c:pt>
                <c:pt idx="69">
                  <c:v>1944.5355955819484</c:v>
                </c:pt>
                <c:pt idx="70">
                  <c:v>2186.7733124564147</c:v>
                </c:pt>
                <c:pt idx="71">
                  <c:v>2227.2827651073826</c:v>
                </c:pt>
                <c:pt idx="72">
                  <c:v>2305.1835328116922</c:v>
                </c:pt>
                <c:pt idx="73">
                  <c:v>2076.8371542190885</c:v>
                </c:pt>
                <c:pt idx="74">
                  <c:v>1984.9349287543166</c:v>
                </c:pt>
                <c:pt idx="75">
                  <c:v>2112.146737687809</c:v>
                </c:pt>
                <c:pt idx="76">
                  <c:v>2193.4774700988619</c:v>
                </c:pt>
                <c:pt idx="77">
                  <c:v>2329.9849889966522</c:v>
                </c:pt>
                <c:pt idx="78">
                  <c:v>2414.8193661065216</c:v>
                </c:pt>
                <c:pt idx="79">
                  <c:v>2313.8141591826911</c:v>
                </c:pt>
                <c:pt idx="80">
                  <c:v>2375.5321989436143</c:v>
                </c:pt>
                <c:pt idx="81">
                  <c:v>2414.1053275836052</c:v>
                </c:pt>
                <c:pt idx="82">
                  <c:v>2299.8940237991064</c:v>
                </c:pt>
                <c:pt idx="83">
                  <c:v>2328.5346726548064</c:v>
                </c:pt>
                <c:pt idx="84">
                  <c:v>2281.1338205635134</c:v>
                </c:pt>
                <c:pt idx="85">
                  <c:v>2461.44575889921</c:v>
                </c:pt>
                <c:pt idx="86">
                  <c:v>2503.1314162605013</c:v>
                </c:pt>
                <c:pt idx="87">
                  <c:v>2436.5052484410753</c:v>
                </c:pt>
                <c:pt idx="88">
                  <c:v>2417.1064887825228</c:v>
                </c:pt>
                <c:pt idx="89">
                  <c:v>2301.1176024387532</c:v>
                </c:pt>
                <c:pt idx="90">
                  <c:v>2393.8470546243643</c:v>
                </c:pt>
                <c:pt idx="91">
                  <c:v>2490.0425947840226</c:v>
                </c:pt>
                <c:pt idx="92">
                  <c:v>2566.1066884593693</c:v>
                </c:pt>
                <c:pt idx="93">
                  <c:v>2679.5478015892031</c:v>
                </c:pt>
                <c:pt idx="94">
                  <c:v>2592.8007217276045</c:v>
                </c:pt>
                <c:pt idx="95">
                  <c:v>2630.4898264741196</c:v>
                </c:pt>
                <c:pt idx="96">
                  <c:v>2645.1773961693707</c:v>
                </c:pt>
                <c:pt idx="97">
                  <c:v>2544.2600432806034</c:v>
                </c:pt>
                <c:pt idx="98">
                  <c:v>2563.3843779738263</c:v>
                </c:pt>
                <c:pt idx="99">
                  <c:v>2499.492793406996</c:v>
                </c:pt>
                <c:pt idx="100">
                  <c:v>2448.4783360220408</c:v>
                </c:pt>
                <c:pt idx="101">
                  <c:v>2461.5373876362596</c:v>
                </c:pt>
                <c:pt idx="102">
                  <c:v>2357.2645230716903</c:v>
                </c:pt>
                <c:pt idx="103">
                  <c:v>2381.3970807784881</c:v>
                </c:pt>
                <c:pt idx="104">
                  <c:v>2281.8318732914249</c:v>
                </c:pt>
                <c:pt idx="105">
                  <c:v>2161.3852896308545</c:v>
                </c:pt>
                <c:pt idx="106">
                  <c:v>2066.0015511992929</c:v>
                </c:pt>
                <c:pt idx="107">
                  <c:v>1947.4569803346596</c:v>
                </c:pt>
                <c:pt idx="108">
                  <c:v>1845.6884878173439</c:v>
                </c:pt>
                <c:pt idx="109">
                  <c:v>1866.8493445727547</c:v>
                </c:pt>
                <c:pt idx="110">
                  <c:v>1768.9164208304201</c:v>
                </c:pt>
                <c:pt idx="111">
                  <c:v>1865.590515552446</c:v>
                </c:pt>
                <c:pt idx="112">
                  <c:v>1975.5207395609486</c:v>
                </c:pt>
                <c:pt idx="113">
                  <c:v>1915.2990863349389</c:v>
                </c:pt>
                <c:pt idx="114">
                  <c:v>2047.8801465519821</c:v>
                </c:pt>
                <c:pt idx="115">
                  <c:v>2051.1346199413974</c:v>
                </c:pt>
                <c:pt idx="116">
                  <c:v>2042.2469630552803</c:v>
                </c:pt>
                <c:pt idx="117">
                  <c:v>2029.4907122168872</c:v>
                </c:pt>
                <c:pt idx="118">
                  <c:v>2071.0986454813051</c:v>
                </c:pt>
                <c:pt idx="119">
                  <c:v>2118.6972804976272</c:v>
                </c:pt>
                <c:pt idx="120">
                  <c:v>2346.4988616652008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A-45CF-8BF9-778260DB6F14}"/>
            </c:ext>
          </c:extLst>
        </c:ser>
        <c:ser>
          <c:idx val="1"/>
          <c:order val="1"/>
          <c:tx>
            <c:strRef>
              <c:f>Nonresidential!$C$5</c:f>
              <c:strCache>
                <c:ptCount val="1"/>
                <c:pt idx="0">
                  <c:v>Canterbury</c:v>
                </c:pt>
              </c:strCache>
            </c:strRef>
          </c:tx>
          <c:marker>
            <c:symbol val="none"/>
          </c:marker>
          <c:cat>
            <c:numRef>
              <c:f>Nonresidential!NonresDateSeries</c:f>
              <c:numCache>
                <c:formatCode>mmm\-yy</c:formatCode>
                <c:ptCount val="121"/>
                <c:pt idx="0">
                  <c:v>40664</c:v>
                </c:pt>
                <c:pt idx="1">
                  <c:v>40695</c:v>
                </c:pt>
                <c:pt idx="2">
                  <c:v>40725</c:v>
                </c:pt>
                <c:pt idx="3">
                  <c:v>40756</c:v>
                </c:pt>
                <c:pt idx="4">
                  <c:v>40787</c:v>
                </c:pt>
                <c:pt idx="5">
                  <c:v>40817</c:v>
                </c:pt>
                <c:pt idx="6">
                  <c:v>40848</c:v>
                </c:pt>
                <c:pt idx="7">
                  <c:v>40878</c:v>
                </c:pt>
                <c:pt idx="8">
                  <c:v>40909</c:v>
                </c:pt>
                <c:pt idx="9">
                  <c:v>40940</c:v>
                </c:pt>
                <c:pt idx="10">
                  <c:v>40969</c:v>
                </c:pt>
                <c:pt idx="11">
                  <c:v>41000</c:v>
                </c:pt>
                <c:pt idx="12">
                  <c:v>41030</c:v>
                </c:pt>
                <c:pt idx="13">
                  <c:v>41061</c:v>
                </c:pt>
                <c:pt idx="14">
                  <c:v>41091</c:v>
                </c:pt>
                <c:pt idx="15">
                  <c:v>41122</c:v>
                </c:pt>
                <c:pt idx="16">
                  <c:v>41153</c:v>
                </c:pt>
                <c:pt idx="17">
                  <c:v>41183</c:v>
                </c:pt>
                <c:pt idx="18">
                  <c:v>41214</c:v>
                </c:pt>
                <c:pt idx="19">
                  <c:v>41244</c:v>
                </c:pt>
                <c:pt idx="20">
                  <c:v>41275</c:v>
                </c:pt>
                <c:pt idx="21">
                  <c:v>41306</c:v>
                </c:pt>
                <c:pt idx="22">
                  <c:v>41334</c:v>
                </c:pt>
                <c:pt idx="23">
                  <c:v>41365</c:v>
                </c:pt>
                <c:pt idx="24">
                  <c:v>41395</c:v>
                </c:pt>
                <c:pt idx="25">
                  <c:v>41426</c:v>
                </c:pt>
                <c:pt idx="26">
                  <c:v>41456</c:v>
                </c:pt>
                <c:pt idx="27">
                  <c:v>41487</c:v>
                </c:pt>
                <c:pt idx="28">
                  <c:v>41518</c:v>
                </c:pt>
                <c:pt idx="29">
                  <c:v>41548</c:v>
                </c:pt>
                <c:pt idx="30">
                  <c:v>41579</c:v>
                </c:pt>
                <c:pt idx="31">
                  <c:v>41609</c:v>
                </c:pt>
                <c:pt idx="32">
                  <c:v>41640</c:v>
                </c:pt>
                <c:pt idx="33">
                  <c:v>41671</c:v>
                </c:pt>
                <c:pt idx="34">
                  <c:v>41699</c:v>
                </c:pt>
                <c:pt idx="35">
                  <c:v>41730</c:v>
                </c:pt>
                <c:pt idx="36">
                  <c:v>41760</c:v>
                </c:pt>
                <c:pt idx="37">
                  <c:v>41791</c:v>
                </c:pt>
                <c:pt idx="38">
                  <c:v>41821</c:v>
                </c:pt>
                <c:pt idx="39">
                  <c:v>41852</c:v>
                </c:pt>
                <c:pt idx="40">
                  <c:v>41883</c:v>
                </c:pt>
                <c:pt idx="41">
                  <c:v>41913</c:v>
                </c:pt>
                <c:pt idx="42">
                  <c:v>41944</c:v>
                </c:pt>
                <c:pt idx="43">
                  <c:v>41974</c:v>
                </c:pt>
                <c:pt idx="44">
                  <c:v>42005</c:v>
                </c:pt>
                <c:pt idx="45">
                  <c:v>42036</c:v>
                </c:pt>
                <c:pt idx="46">
                  <c:v>42064</c:v>
                </c:pt>
                <c:pt idx="47">
                  <c:v>42095</c:v>
                </c:pt>
                <c:pt idx="48">
                  <c:v>42125</c:v>
                </c:pt>
                <c:pt idx="49">
                  <c:v>42156</c:v>
                </c:pt>
                <c:pt idx="50">
                  <c:v>42186</c:v>
                </c:pt>
                <c:pt idx="51">
                  <c:v>42217</c:v>
                </c:pt>
                <c:pt idx="52">
                  <c:v>42248</c:v>
                </c:pt>
                <c:pt idx="53">
                  <c:v>42278</c:v>
                </c:pt>
                <c:pt idx="54">
                  <c:v>42309</c:v>
                </c:pt>
                <c:pt idx="55">
                  <c:v>42339</c:v>
                </c:pt>
                <c:pt idx="56">
                  <c:v>42370</c:v>
                </c:pt>
                <c:pt idx="57">
                  <c:v>42401</c:v>
                </c:pt>
                <c:pt idx="58">
                  <c:v>42430</c:v>
                </c:pt>
                <c:pt idx="59">
                  <c:v>42461</c:v>
                </c:pt>
                <c:pt idx="60">
                  <c:v>42491</c:v>
                </c:pt>
                <c:pt idx="61">
                  <c:v>42522</c:v>
                </c:pt>
                <c:pt idx="62">
                  <c:v>42552</c:v>
                </c:pt>
                <c:pt idx="63">
                  <c:v>42583</c:v>
                </c:pt>
                <c:pt idx="64">
                  <c:v>42614</c:v>
                </c:pt>
                <c:pt idx="65">
                  <c:v>42644</c:v>
                </c:pt>
                <c:pt idx="66">
                  <c:v>42675</c:v>
                </c:pt>
                <c:pt idx="67">
                  <c:v>42705</c:v>
                </c:pt>
                <c:pt idx="68">
                  <c:v>42736</c:v>
                </c:pt>
                <c:pt idx="69">
                  <c:v>42767</c:v>
                </c:pt>
                <c:pt idx="70">
                  <c:v>42795</c:v>
                </c:pt>
                <c:pt idx="71">
                  <c:v>42826</c:v>
                </c:pt>
                <c:pt idx="72">
                  <c:v>42856</c:v>
                </c:pt>
                <c:pt idx="73">
                  <c:v>42887</c:v>
                </c:pt>
                <c:pt idx="74">
                  <c:v>42917</c:v>
                </c:pt>
                <c:pt idx="75">
                  <c:v>42948</c:v>
                </c:pt>
                <c:pt idx="76">
                  <c:v>42979</c:v>
                </c:pt>
                <c:pt idx="77">
                  <c:v>43009</c:v>
                </c:pt>
                <c:pt idx="78">
                  <c:v>43040</c:v>
                </c:pt>
                <c:pt idx="79">
                  <c:v>43070</c:v>
                </c:pt>
                <c:pt idx="80">
                  <c:v>43101</c:v>
                </c:pt>
                <c:pt idx="81">
                  <c:v>43132</c:v>
                </c:pt>
                <c:pt idx="82">
                  <c:v>43160</c:v>
                </c:pt>
                <c:pt idx="83">
                  <c:v>43191</c:v>
                </c:pt>
                <c:pt idx="84">
                  <c:v>43221</c:v>
                </c:pt>
                <c:pt idx="85">
                  <c:v>43252</c:v>
                </c:pt>
                <c:pt idx="86">
                  <c:v>43282</c:v>
                </c:pt>
                <c:pt idx="87">
                  <c:v>43313</c:v>
                </c:pt>
                <c:pt idx="88">
                  <c:v>43344</c:v>
                </c:pt>
                <c:pt idx="89">
                  <c:v>43374</c:v>
                </c:pt>
                <c:pt idx="90">
                  <c:v>43405</c:v>
                </c:pt>
                <c:pt idx="91">
                  <c:v>43435</c:v>
                </c:pt>
                <c:pt idx="92">
                  <c:v>43466</c:v>
                </c:pt>
                <c:pt idx="93">
                  <c:v>43497</c:v>
                </c:pt>
                <c:pt idx="94">
                  <c:v>43525</c:v>
                </c:pt>
                <c:pt idx="95">
                  <c:v>43556</c:v>
                </c:pt>
                <c:pt idx="96">
                  <c:v>43586</c:v>
                </c:pt>
                <c:pt idx="97">
                  <c:v>43617</c:v>
                </c:pt>
                <c:pt idx="98">
                  <c:v>43647</c:v>
                </c:pt>
                <c:pt idx="99">
                  <c:v>43678</c:v>
                </c:pt>
                <c:pt idx="100">
                  <c:v>43709</c:v>
                </c:pt>
                <c:pt idx="101">
                  <c:v>43739</c:v>
                </c:pt>
                <c:pt idx="102">
                  <c:v>43770</c:v>
                </c:pt>
                <c:pt idx="103">
                  <c:v>43800</c:v>
                </c:pt>
                <c:pt idx="104">
                  <c:v>43831</c:v>
                </c:pt>
                <c:pt idx="105">
                  <c:v>43862</c:v>
                </c:pt>
                <c:pt idx="106">
                  <c:v>43891</c:v>
                </c:pt>
                <c:pt idx="107">
                  <c:v>43922</c:v>
                </c:pt>
                <c:pt idx="108">
                  <c:v>43952</c:v>
                </c:pt>
                <c:pt idx="109">
                  <c:v>43983</c:v>
                </c:pt>
                <c:pt idx="110">
                  <c:v>44013</c:v>
                </c:pt>
                <c:pt idx="111">
                  <c:v>44044</c:v>
                </c:pt>
                <c:pt idx="112">
                  <c:v>44075</c:v>
                </c:pt>
                <c:pt idx="113">
                  <c:v>44105</c:v>
                </c:pt>
                <c:pt idx="114">
                  <c:v>44136</c:v>
                </c:pt>
                <c:pt idx="115">
                  <c:v>44166</c:v>
                </c:pt>
                <c:pt idx="116">
                  <c:v>44197</c:v>
                </c:pt>
                <c:pt idx="117">
                  <c:v>44228</c:v>
                </c:pt>
                <c:pt idx="118">
                  <c:v>44256</c:v>
                </c:pt>
                <c:pt idx="119">
                  <c:v>44287</c:v>
                </c:pt>
                <c:pt idx="120">
                  <c:v>44317</c:v>
                </c:pt>
              </c:numCache>
            </c:numRef>
          </c:cat>
          <c:val>
            <c:numRef>
              <c:f>Nonresidential!NonresCanterburySeries</c:f>
              <c:numCache>
                <c:formatCode>0</c:formatCode>
                <c:ptCount val="121"/>
                <c:pt idx="0">
                  <c:v>412.45577682397834</c:v>
                </c:pt>
                <c:pt idx="1">
                  <c:v>424.14205976204772</c:v>
                </c:pt>
                <c:pt idx="2">
                  <c:v>450.40779727474893</c:v>
                </c:pt>
                <c:pt idx="3">
                  <c:v>436.2830740948404</c:v>
                </c:pt>
                <c:pt idx="4">
                  <c:v>419.56590676789182</c:v>
                </c:pt>
                <c:pt idx="5">
                  <c:v>439.09535567455515</c:v>
                </c:pt>
                <c:pt idx="6">
                  <c:v>495.42545268097103</c:v>
                </c:pt>
                <c:pt idx="7">
                  <c:v>504.61254858146634</c:v>
                </c:pt>
                <c:pt idx="8">
                  <c:v>538.26685577900139</c:v>
                </c:pt>
                <c:pt idx="9">
                  <c:v>618.09335021693357</c:v>
                </c:pt>
                <c:pt idx="10">
                  <c:v>632.36860593623476</c:v>
                </c:pt>
                <c:pt idx="11">
                  <c:v>646.61473828437829</c:v>
                </c:pt>
                <c:pt idx="12">
                  <c:v>654.17673710280974</c:v>
                </c:pt>
                <c:pt idx="13">
                  <c:v>714.21494963690839</c:v>
                </c:pt>
                <c:pt idx="14">
                  <c:v>759.26751798302359</c:v>
                </c:pt>
                <c:pt idx="15">
                  <c:v>797.51938071926918</c:v>
                </c:pt>
                <c:pt idx="16">
                  <c:v>845.47952954452614</c:v>
                </c:pt>
                <c:pt idx="17">
                  <c:v>913.88787344348634</c:v>
                </c:pt>
                <c:pt idx="18">
                  <c:v>967.11650369781705</c:v>
                </c:pt>
                <c:pt idx="19">
                  <c:v>996.29143700586383</c:v>
                </c:pt>
                <c:pt idx="20">
                  <c:v>985.68510651814427</c:v>
                </c:pt>
                <c:pt idx="21">
                  <c:v>960.30297802738914</c:v>
                </c:pt>
                <c:pt idx="22">
                  <c:v>957.40809188473315</c:v>
                </c:pt>
                <c:pt idx="23">
                  <c:v>991.35882194514807</c:v>
                </c:pt>
                <c:pt idx="24">
                  <c:v>1042.8110001108032</c:v>
                </c:pt>
                <c:pt idx="25">
                  <c:v>1020.5464972139524</c:v>
                </c:pt>
                <c:pt idx="26">
                  <c:v>1060.0475790513965</c:v>
                </c:pt>
                <c:pt idx="27">
                  <c:v>1114.1041136279875</c:v>
                </c:pt>
                <c:pt idx="28">
                  <c:v>1132.0125765031562</c:v>
                </c:pt>
                <c:pt idx="29">
                  <c:v>1135.966406722705</c:v>
                </c:pt>
                <c:pt idx="30">
                  <c:v>1037.1616254885494</c:v>
                </c:pt>
                <c:pt idx="31">
                  <c:v>1154.4789474832901</c:v>
                </c:pt>
                <c:pt idx="32">
                  <c:v>1178.165389843218</c:v>
                </c:pt>
                <c:pt idx="33">
                  <c:v>1194.3766145665227</c:v>
                </c:pt>
                <c:pt idx="34">
                  <c:v>1293.6956685267237</c:v>
                </c:pt>
                <c:pt idx="35">
                  <c:v>1373.2361752164275</c:v>
                </c:pt>
                <c:pt idx="36">
                  <c:v>1359.991627831874</c:v>
                </c:pt>
                <c:pt idx="37">
                  <c:v>1496.1568206631405</c:v>
                </c:pt>
                <c:pt idx="38">
                  <c:v>1602.6752823954541</c:v>
                </c:pt>
                <c:pt idx="39">
                  <c:v>1622.5041529336197</c:v>
                </c:pt>
                <c:pt idx="40">
                  <c:v>1641.5281349176619</c:v>
                </c:pt>
                <c:pt idx="41">
                  <c:v>1621.4566112483665</c:v>
                </c:pt>
                <c:pt idx="42">
                  <c:v>1678.2301661257263</c:v>
                </c:pt>
                <c:pt idx="43">
                  <c:v>1659.1347953320994</c:v>
                </c:pt>
                <c:pt idx="44">
                  <c:v>1726.8801741487134</c:v>
                </c:pt>
                <c:pt idx="45">
                  <c:v>1811.2486016861444</c:v>
                </c:pt>
                <c:pt idx="46">
                  <c:v>1864.5423297059115</c:v>
                </c:pt>
                <c:pt idx="47">
                  <c:v>1850.431361683907</c:v>
                </c:pt>
                <c:pt idx="48">
                  <c:v>1898.9339123474488</c:v>
                </c:pt>
                <c:pt idx="49">
                  <c:v>1820.6348831571279</c:v>
                </c:pt>
                <c:pt idx="50">
                  <c:v>1735.7366193108364</c:v>
                </c:pt>
                <c:pt idx="51">
                  <c:v>2062.2499378294669</c:v>
                </c:pt>
                <c:pt idx="52">
                  <c:v>2133.3570574975729</c:v>
                </c:pt>
                <c:pt idx="53">
                  <c:v>2100.7594049423165</c:v>
                </c:pt>
                <c:pt idx="54">
                  <c:v>2110.7377566835312</c:v>
                </c:pt>
                <c:pt idx="55">
                  <c:v>2063.6964781792199</c:v>
                </c:pt>
                <c:pt idx="56">
                  <c:v>1991.5701823298825</c:v>
                </c:pt>
                <c:pt idx="57">
                  <c:v>1916.498879138727</c:v>
                </c:pt>
                <c:pt idx="58">
                  <c:v>1805.9392194141833</c:v>
                </c:pt>
                <c:pt idx="59">
                  <c:v>1801.1631680965997</c:v>
                </c:pt>
                <c:pt idx="60">
                  <c:v>1793.3133693566506</c:v>
                </c:pt>
                <c:pt idx="61">
                  <c:v>1988.7708575635424</c:v>
                </c:pt>
                <c:pt idx="62">
                  <c:v>1968.2418539770024</c:v>
                </c:pt>
                <c:pt idx="63">
                  <c:v>1632.9916581955069</c:v>
                </c:pt>
                <c:pt idx="64">
                  <c:v>1530.0133721257014</c:v>
                </c:pt>
                <c:pt idx="65">
                  <c:v>1595.380190256637</c:v>
                </c:pt>
                <c:pt idx="66">
                  <c:v>1579.3600611869183</c:v>
                </c:pt>
                <c:pt idx="67">
                  <c:v>1564.4880835231747</c:v>
                </c:pt>
                <c:pt idx="68">
                  <c:v>1562.2286746560451</c:v>
                </c:pt>
                <c:pt idx="69">
                  <c:v>1539.1178442430048</c:v>
                </c:pt>
                <c:pt idx="70">
                  <c:v>1627.4977429608177</c:v>
                </c:pt>
                <c:pt idx="71">
                  <c:v>1574.7719835176549</c:v>
                </c:pt>
                <c:pt idx="72">
                  <c:v>1537.6297499514367</c:v>
                </c:pt>
                <c:pt idx="73">
                  <c:v>1372.9619756499096</c:v>
                </c:pt>
                <c:pt idx="74">
                  <c:v>1398.035714512702</c:v>
                </c:pt>
                <c:pt idx="75">
                  <c:v>1405.2234527833702</c:v>
                </c:pt>
                <c:pt idx="76">
                  <c:v>1427.1516835474004</c:v>
                </c:pt>
                <c:pt idx="77">
                  <c:v>1353.6788579426366</c:v>
                </c:pt>
                <c:pt idx="78">
                  <c:v>1359.8311435803128</c:v>
                </c:pt>
                <c:pt idx="79">
                  <c:v>1321.9913003722311</c:v>
                </c:pt>
                <c:pt idx="80">
                  <c:v>1383.8788426429496</c:v>
                </c:pt>
                <c:pt idx="81">
                  <c:v>1468.021875695779</c:v>
                </c:pt>
                <c:pt idx="82">
                  <c:v>1391.372034218517</c:v>
                </c:pt>
                <c:pt idx="83">
                  <c:v>1409.4545455330465</c:v>
                </c:pt>
                <c:pt idx="84">
                  <c:v>1447.8486548712608</c:v>
                </c:pt>
                <c:pt idx="85">
                  <c:v>1354.4751963640888</c:v>
                </c:pt>
                <c:pt idx="86">
                  <c:v>1240.9749754035058</c:v>
                </c:pt>
                <c:pt idx="87">
                  <c:v>1173.7224168462485</c:v>
                </c:pt>
                <c:pt idx="88">
                  <c:v>1175.156573877003</c:v>
                </c:pt>
                <c:pt idx="89">
                  <c:v>1272.5204518578082</c:v>
                </c:pt>
                <c:pt idx="90">
                  <c:v>1440.6266207480712</c:v>
                </c:pt>
                <c:pt idx="91">
                  <c:v>1515.8320518434418</c:v>
                </c:pt>
                <c:pt idx="92">
                  <c:v>1432.0961293782439</c:v>
                </c:pt>
                <c:pt idx="93">
                  <c:v>1322.002701362391</c:v>
                </c:pt>
                <c:pt idx="94">
                  <c:v>1293.3427137183182</c:v>
                </c:pt>
                <c:pt idx="95">
                  <c:v>1507.0055155127422</c:v>
                </c:pt>
                <c:pt idx="96">
                  <c:v>1437.4234097345225</c:v>
                </c:pt>
                <c:pt idx="97">
                  <c:v>1471.3831087013007</c:v>
                </c:pt>
                <c:pt idx="98">
                  <c:v>1599.5262867756455</c:v>
                </c:pt>
                <c:pt idx="99">
                  <c:v>1582.1479543736225</c:v>
                </c:pt>
                <c:pt idx="100">
                  <c:v>1553.501810849303</c:v>
                </c:pt>
                <c:pt idx="101">
                  <c:v>1459.3340722145813</c:v>
                </c:pt>
                <c:pt idx="102">
                  <c:v>1281.2298507271103</c:v>
                </c:pt>
                <c:pt idx="103">
                  <c:v>1247.3047669804787</c:v>
                </c:pt>
                <c:pt idx="104">
                  <c:v>1235.1758933841645</c:v>
                </c:pt>
                <c:pt idx="105">
                  <c:v>1230.0266678264527</c:v>
                </c:pt>
                <c:pt idx="106">
                  <c:v>1187.0478611081412</c:v>
                </c:pt>
                <c:pt idx="107">
                  <c:v>910.20893680677352</c:v>
                </c:pt>
                <c:pt idx="108">
                  <c:v>888.10562047255905</c:v>
                </c:pt>
                <c:pt idx="109">
                  <c:v>849.55225305609554</c:v>
                </c:pt>
                <c:pt idx="110">
                  <c:v>718.11108801849616</c:v>
                </c:pt>
                <c:pt idx="111">
                  <c:v>708.07594833040719</c:v>
                </c:pt>
                <c:pt idx="112">
                  <c:v>653.32697827259085</c:v>
                </c:pt>
                <c:pt idx="113">
                  <c:v>666.01558322728181</c:v>
                </c:pt>
                <c:pt idx="114">
                  <c:v>625.84038482384642</c:v>
                </c:pt>
                <c:pt idx="115">
                  <c:v>634.52641969390083</c:v>
                </c:pt>
                <c:pt idx="116">
                  <c:v>619.76738129649925</c:v>
                </c:pt>
                <c:pt idx="117">
                  <c:v>662.95227868814891</c:v>
                </c:pt>
                <c:pt idx="118">
                  <c:v>726.10723178825765</c:v>
                </c:pt>
                <c:pt idx="119">
                  <c:v>785.27593933232731</c:v>
                </c:pt>
                <c:pt idx="120">
                  <c:v>771.45696719086925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A-45CF-8BF9-778260DB6F14}"/>
            </c:ext>
          </c:extLst>
        </c:ser>
        <c:ser>
          <c:idx val="2"/>
          <c:order val="2"/>
          <c:tx>
            <c:strRef>
              <c:f>Nonresidential!$D$5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Nonresidential!NonresDateSeries</c:f>
              <c:numCache>
                <c:formatCode>mmm\-yy</c:formatCode>
                <c:ptCount val="121"/>
                <c:pt idx="0">
                  <c:v>40664</c:v>
                </c:pt>
                <c:pt idx="1">
                  <c:v>40695</c:v>
                </c:pt>
                <c:pt idx="2">
                  <c:v>40725</c:v>
                </c:pt>
                <c:pt idx="3">
                  <c:v>40756</c:v>
                </c:pt>
                <c:pt idx="4">
                  <c:v>40787</c:v>
                </c:pt>
                <c:pt idx="5">
                  <c:v>40817</c:v>
                </c:pt>
                <c:pt idx="6">
                  <c:v>40848</c:v>
                </c:pt>
                <c:pt idx="7">
                  <c:v>40878</c:v>
                </c:pt>
                <c:pt idx="8">
                  <c:v>40909</c:v>
                </c:pt>
                <c:pt idx="9">
                  <c:v>40940</c:v>
                </c:pt>
                <c:pt idx="10">
                  <c:v>40969</c:v>
                </c:pt>
                <c:pt idx="11">
                  <c:v>41000</c:v>
                </c:pt>
                <c:pt idx="12">
                  <c:v>41030</c:v>
                </c:pt>
                <c:pt idx="13">
                  <c:v>41061</c:v>
                </c:pt>
                <c:pt idx="14">
                  <c:v>41091</c:v>
                </c:pt>
                <c:pt idx="15">
                  <c:v>41122</c:v>
                </c:pt>
                <c:pt idx="16">
                  <c:v>41153</c:v>
                </c:pt>
                <c:pt idx="17">
                  <c:v>41183</c:v>
                </c:pt>
                <c:pt idx="18">
                  <c:v>41214</c:v>
                </c:pt>
                <c:pt idx="19">
                  <c:v>41244</c:v>
                </c:pt>
                <c:pt idx="20">
                  <c:v>41275</c:v>
                </c:pt>
                <c:pt idx="21">
                  <c:v>41306</c:v>
                </c:pt>
                <c:pt idx="22">
                  <c:v>41334</c:v>
                </c:pt>
                <c:pt idx="23">
                  <c:v>41365</c:v>
                </c:pt>
                <c:pt idx="24">
                  <c:v>41395</c:v>
                </c:pt>
                <c:pt idx="25">
                  <c:v>41426</c:v>
                </c:pt>
                <c:pt idx="26">
                  <c:v>41456</c:v>
                </c:pt>
                <c:pt idx="27">
                  <c:v>41487</c:v>
                </c:pt>
                <c:pt idx="28">
                  <c:v>41518</c:v>
                </c:pt>
                <c:pt idx="29">
                  <c:v>41548</c:v>
                </c:pt>
                <c:pt idx="30">
                  <c:v>41579</c:v>
                </c:pt>
                <c:pt idx="31">
                  <c:v>41609</c:v>
                </c:pt>
                <c:pt idx="32">
                  <c:v>41640</c:v>
                </c:pt>
                <c:pt idx="33">
                  <c:v>41671</c:v>
                </c:pt>
                <c:pt idx="34">
                  <c:v>41699</c:v>
                </c:pt>
                <c:pt idx="35">
                  <c:v>41730</c:v>
                </c:pt>
                <c:pt idx="36">
                  <c:v>41760</c:v>
                </c:pt>
                <c:pt idx="37">
                  <c:v>41791</c:v>
                </c:pt>
                <c:pt idx="38">
                  <c:v>41821</c:v>
                </c:pt>
                <c:pt idx="39">
                  <c:v>41852</c:v>
                </c:pt>
                <c:pt idx="40">
                  <c:v>41883</c:v>
                </c:pt>
                <c:pt idx="41">
                  <c:v>41913</c:v>
                </c:pt>
                <c:pt idx="42">
                  <c:v>41944</c:v>
                </c:pt>
                <c:pt idx="43">
                  <c:v>41974</c:v>
                </c:pt>
                <c:pt idx="44">
                  <c:v>42005</c:v>
                </c:pt>
                <c:pt idx="45">
                  <c:v>42036</c:v>
                </c:pt>
                <c:pt idx="46">
                  <c:v>42064</c:v>
                </c:pt>
                <c:pt idx="47">
                  <c:v>42095</c:v>
                </c:pt>
                <c:pt idx="48">
                  <c:v>42125</c:v>
                </c:pt>
                <c:pt idx="49">
                  <c:v>42156</c:v>
                </c:pt>
                <c:pt idx="50">
                  <c:v>42186</c:v>
                </c:pt>
                <c:pt idx="51">
                  <c:v>42217</c:v>
                </c:pt>
                <c:pt idx="52">
                  <c:v>42248</c:v>
                </c:pt>
                <c:pt idx="53">
                  <c:v>42278</c:v>
                </c:pt>
                <c:pt idx="54">
                  <c:v>42309</c:v>
                </c:pt>
                <c:pt idx="55">
                  <c:v>42339</c:v>
                </c:pt>
                <c:pt idx="56">
                  <c:v>42370</c:v>
                </c:pt>
                <c:pt idx="57">
                  <c:v>42401</c:v>
                </c:pt>
                <c:pt idx="58">
                  <c:v>42430</c:v>
                </c:pt>
                <c:pt idx="59">
                  <c:v>42461</c:v>
                </c:pt>
                <c:pt idx="60">
                  <c:v>42491</c:v>
                </c:pt>
                <c:pt idx="61">
                  <c:v>42522</c:v>
                </c:pt>
                <c:pt idx="62">
                  <c:v>42552</c:v>
                </c:pt>
                <c:pt idx="63">
                  <c:v>42583</c:v>
                </c:pt>
                <c:pt idx="64">
                  <c:v>42614</c:v>
                </c:pt>
                <c:pt idx="65">
                  <c:v>42644</c:v>
                </c:pt>
                <c:pt idx="66">
                  <c:v>42675</c:v>
                </c:pt>
                <c:pt idx="67">
                  <c:v>42705</c:v>
                </c:pt>
                <c:pt idx="68">
                  <c:v>42736</c:v>
                </c:pt>
                <c:pt idx="69">
                  <c:v>42767</c:v>
                </c:pt>
                <c:pt idx="70">
                  <c:v>42795</c:v>
                </c:pt>
                <c:pt idx="71">
                  <c:v>42826</c:v>
                </c:pt>
                <c:pt idx="72">
                  <c:v>42856</c:v>
                </c:pt>
                <c:pt idx="73">
                  <c:v>42887</c:v>
                </c:pt>
                <c:pt idx="74">
                  <c:v>42917</c:v>
                </c:pt>
                <c:pt idx="75">
                  <c:v>42948</c:v>
                </c:pt>
                <c:pt idx="76">
                  <c:v>42979</c:v>
                </c:pt>
                <c:pt idx="77">
                  <c:v>43009</c:v>
                </c:pt>
                <c:pt idx="78">
                  <c:v>43040</c:v>
                </c:pt>
                <c:pt idx="79">
                  <c:v>43070</c:v>
                </c:pt>
                <c:pt idx="80">
                  <c:v>43101</c:v>
                </c:pt>
                <c:pt idx="81">
                  <c:v>43132</c:v>
                </c:pt>
                <c:pt idx="82">
                  <c:v>43160</c:v>
                </c:pt>
                <c:pt idx="83">
                  <c:v>43191</c:v>
                </c:pt>
                <c:pt idx="84">
                  <c:v>43221</c:v>
                </c:pt>
                <c:pt idx="85">
                  <c:v>43252</c:v>
                </c:pt>
                <c:pt idx="86">
                  <c:v>43282</c:v>
                </c:pt>
                <c:pt idx="87">
                  <c:v>43313</c:v>
                </c:pt>
                <c:pt idx="88">
                  <c:v>43344</c:v>
                </c:pt>
                <c:pt idx="89">
                  <c:v>43374</c:v>
                </c:pt>
                <c:pt idx="90">
                  <c:v>43405</c:v>
                </c:pt>
                <c:pt idx="91">
                  <c:v>43435</c:v>
                </c:pt>
                <c:pt idx="92">
                  <c:v>43466</c:v>
                </c:pt>
                <c:pt idx="93">
                  <c:v>43497</c:v>
                </c:pt>
                <c:pt idx="94">
                  <c:v>43525</c:v>
                </c:pt>
                <c:pt idx="95">
                  <c:v>43556</c:v>
                </c:pt>
                <c:pt idx="96">
                  <c:v>43586</c:v>
                </c:pt>
                <c:pt idx="97">
                  <c:v>43617</c:v>
                </c:pt>
                <c:pt idx="98">
                  <c:v>43647</c:v>
                </c:pt>
                <c:pt idx="99">
                  <c:v>43678</c:v>
                </c:pt>
                <c:pt idx="100">
                  <c:v>43709</c:v>
                </c:pt>
                <c:pt idx="101">
                  <c:v>43739</c:v>
                </c:pt>
                <c:pt idx="102">
                  <c:v>43770</c:v>
                </c:pt>
                <c:pt idx="103">
                  <c:v>43800</c:v>
                </c:pt>
                <c:pt idx="104">
                  <c:v>43831</c:v>
                </c:pt>
                <c:pt idx="105">
                  <c:v>43862</c:v>
                </c:pt>
                <c:pt idx="106">
                  <c:v>43891</c:v>
                </c:pt>
                <c:pt idx="107">
                  <c:v>43922</c:v>
                </c:pt>
                <c:pt idx="108">
                  <c:v>43952</c:v>
                </c:pt>
                <c:pt idx="109">
                  <c:v>43983</c:v>
                </c:pt>
                <c:pt idx="110">
                  <c:v>44013</c:v>
                </c:pt>
                <c:pt idx="111">
                  <c:v>44044</c:v>
                </c:pt>
                <c:pt idx="112">
                  <c:v>44075</c:v>
                </c:pt>
                <c:pt idx="113">
                  <c:v>44105</c:v>
                </c:pt>
                <c:pt idx="114">
                  <c:v>44136</c:v>
                </c:pt>
                <c:pt idx="115">
                  <c:v>44166</c:v>
                </c:pt>
                <c:pt idx="116">
                  <c:v>44197</c:v>
                </c:pt>
                <c:pt idx="117">
                  <c:v>44228</c:v>
                </c:pt>
                <c:pt idx="118">
                  <c:v>44256</c:v>
                </c:pt>
                <c:pt idx="119">
                  <c:v>44287</c:v>
                </c:pt>
                <c:pt idx="120">
                  <c:v>44317</c:v>
                </c:pt>
              </c:numCache>
            </c:numRef>
          </c:cat>
          <c:val>
            <c:numRef>
              <c:f>Nonresidential!NonresRONZSeries</c:f>
              <c:numCache>
                <c:formatCode>0</c:formatCode>
                <c:ptCount val="121"/>
                <c:pt idx="0">
                  <c:v>1822.6664183284565</c:v>
                </c:pt>
                <c:pt idx="1">
                  <c:v>1846.2433176178115</c:v>
                </c:pt>
                <c:pt idx="2">
                  <c:v>1777.3479743105102</c:v>
                </c:pt>
                <c:pt idx="3">
                  <c:v>1794.1133773787078</c:v>
                </c:pt>
                <c:pt idx="4">
                  <c:v>1654.2342890031739</c:v>
                </c:pt>
                <c:pt idx="5">
                  <c:v>1617.7948975311945</c:v>
                </c:pt>
                <c:pt idx="6">
                  <c:v>1615.7959700852309</c:v>
                </c:pt>
                <c:pt idx="7">
                  <c:v>1601.0256666853811</c:v>
                </c:pt>
                <c:pt idx="8">
                  <c:v>1544.0948067746865</c:v>
                </c:pt>
                <c:pt idx="9">
                  <c:v>1603.6896130297657</c:v>
                </c:pt>
                <c:pt idx="10">
                  <c:v>1612.7473144771361</c:v>
                </c:pt>
                <c:pt idx="11">
                  <c:v>1594.2924158191934</c:v>
                </c:pt>
                <c:pt idx="12">
                  <c:v>1537.7305526995583</c:v>
                </c:pt>
                <c:pt idx="13">
                  <c:v>1515.3139023479537</c:v>
                </c:pt>
                <c:pt idx="14">
                  <c:v>1515.5326194885424</c:v>
                </c:pt>
                <c:pt idx="15">
                  <c:v>1522.6565670693017</c:v>
                </c:pt>
                <c:pt idx="16">
                  <c:v>1462.6435055592979</c:v>
                </c:pt>
                <c:pt idx="17">
                  <c:v>1491.3776074354932</c:v>
                </c:pt>
                <c:pt idx="18">
                  <c:v>1444.5975123461519</c:v>
                </c:pt>
                <c:pt idx="19">
                  <c:v>1444.0967205295096</c:v>
                </c:pt>
                <c:pt idx="20">
                  <c:v>1443.7185929585135</c:v>
                </c:pt>
                <c:pt idx="21">
                  <c:v>1417.9908932171741</c:v>
                </c:pt>
                <c:pt idx="22">
                  <c:v>1389.9575096933686</c:v>
                </c:pt>
                <c:pt idx="23">
                  <c:v>1407.2650488590768</c:v>
                </c:pt>
                <c:pt idx="24">
                  <c:v>1421.2466721925696</c:v>
                </c:pt>
                <c:pt idx="25">
                  <c:v>1457.7482243319957</c:v>
                </c:pt>
                <c:pt idx="26">
                  <c:v>1469.8255314320979</c:v>
                </c:pt>
                <c:pt idx="27">
                  <c:v>1424.7420592489766</c:v>
                </c:pt>
                <c:pt idx="28">
                  <c:v>1479.1203938888148</c:v>
                </c:pt>
                <c:pt idx="29">
                  <c:v>1512.2119921494514</c:v>
                </c:pt>
                <c:pt idx="30">
                  <c:v>1545.3815167617265</c:v>
                </c:pt>
                <c:pt idx="31">
                  <c:v>1530.2333885114169</c:v>
                </c:pt>
                <c:pt idx="32">
                  <c:v>1558.2122490935158</c:v>
                </c:pt>
                <c:pt idx="33">
                  <c:v>1557.1084017727617</c:v>
                </c:pt>
                <c:pt idx="34">
                  <c:v>1534.1097428219753</c:v>
                </c:pt>
                <c:pt idx="35">
                  <c:v>1582.3801199832874</c:v>
                </c:pt>
                <c:pt idx="36">
                  <c:v>1530.0048395499425</c:v>
                </c:pt>
                <c:pt idx="37">
                  <c:v>1521.8503478813063</c:v>
                </c:pt>
                <c:pt idx="38">
                  <c:v>1551.3789955216796</c:v>
                </c:pt>
                <c:pt idx="39">
                  <c:v>1574.5615438647378</c:v>
                </c:pt>
                <c:pt idx="40">
                  <c:v>1604.139521580584</c:v>
                </c:pt>
                <c:pt idx="41">
                  <c:v>1610.3252575548247</c:v>
                </c:pt>
                <c:pt idx="42">
                  <c:v>1638.856995882415</c:v>
                </c:pt>
                <c:pt idx="43">
                  <c:v>1695.4063910870379</c:v>
                </c:pt>
                <c:pt idx="44">
                  <c:v>1694.988818029525</c:v>
                </c:pt>
                <c:pt idx="45">
                  <c:v>1643.9117480853811</c:v>
                </c:pt>
                <c:pt idx="46">
                  <c:v>1670.6848546069609</c:v>
                </c:pt>
                <c:pt idx="47">
                  <c:v>1698.503747219298</c:v>
                </c:pt>
                <c:pt idx="48">
                  <c:v>1724.6298606242851</c:v>
                </c:pt>
                <c:pt idx="49">
                  <c:v>1784.4118267506196</c:v>
                </c:pt>
                <c:pt idx="50">
                  <c:v>1753.9771178944068</c:v>
                </c:pt>
                <c:pt idx="51">
                  <c:v>1786.5763231527981</c:v>
                </c:pt>
                <c:pt idx="52">
                  <c:v>1932.3214998934911</c:v>
                </c:pt>
                <c:pt idx="53">
                  <c:v>1911.2670804091217</c:v>
                </c:pt>
                <c:pt idx="54">
                  <c:v>1853.7254672761087</c:v>
                </c:pt>
                <c:pt idx="55">
                  <c:v>1873.7028991643162</c:v>
                </c:pt>
                <c:pt idx="56">
                  <c:v>1861.1965431412552</c:v>
                </c:pt>
                <c:pt idx="57">
                  <c:v>1863.4819651764935</c:v>
                </c:pt>
                <c:pt idx="58">
                  <c:v>1879.6367138695073</c:v>
                </c:pt>
                <c:pt idx="59">
                  <c:v>1840.4294554537184</c:v>
                </c:pt>
                <c:pt idx="60">
                  <c:v>1844.3057239646541</c:v>
                </c:pt>
                <c:pt idx="61">
                  <c:v>1839.5448077284236</c:v>
                </c:pt>
                <c:pt idx="62">
                  <c:v>1951.987522342745</c:v>
                </c:pt>
                <c:pt idx="63">
                  <c:v>1996.3553374314324</c:v>
                </c:pt>
                <c:pt idx="64">
                  <c:v>1865.0737356054065</c:v>
                </c:pt>
                <c:pt idx="65">
                  <c:v>1892.1950875086327</c:v>
                </c:pt>
                <c:pt idx="66">
                  <c:v>1931.7784993202888</c:v>
                </c:pt>
                <c:pt idx="67">
                  <c:v>2029.2357459399159</c:v>
                </c:pt>
                <c:pt idx="68">
                  <c:v>2032.0037611982016</c:v>
                </c:pt>
                <c:pt idx="69">
                  <c:v>2101.0512575762355</c:v>
                </c:pt>
                <c:pt idx="70">
                  <c:v>2203.6019045553066</c:v>
                </c:pt>
                <c:pt idx="71">
                  <c:v>2163.7322543975779</c:v>
                </c:pt>
                <c:pt idx="72">
                  <c:v>2199.4073126461276</c:v>
                </c:pt>
                <c:pt idx="73">
                  <c:v>2188.8886198547611</c:v>
                </c:pt>
                <c:pt idx="74">
                  <c:v>2158.3656419210874</c:v>
                </c:pt>
                <c:pt idx="75">
                  <c:v>2170.8712118395811</c:v>
                </c:pt>
                <c:pt idx="76">
                  <c:v>2141.6087782033101</c:v>
                </c:pt>
                <c:pt idx="77">
                  <c:v>2141.122833881861</c:v>
                </c:pt>
                <c:pt idx="78">
                  <c:v>2137.8580711365466</c:v>
                </c:pt>
                <c:pt idx="79">
                  <c:v>1997.0719993273931</c:v>
                </c:pt>
                <c:pt idx="80">
                  <c:v>2025.5811160256717</c:v>
                </c:pt>
                <c:pt idx="81">
                  <c:v>1975.6006953977117</c:v>
                </c:pt>
                <c:pt idx="82">
                  <c:v>1945.6969423369219</c:v>
                </c:pt>
                <c:pt idx="83">
                  <c:v>2024.2785720904217</c:v>
                </c:pt>
                <c:pt idx="84">
                  <c:v>2060.0210091688045</c:v>
                </c:pt>
                <c:pt idx="85">
                  <c:v>2063.9075268675629</c:v>
                </c:pt>
                <c:pt idx="86">
                  <c:v>2049.1654694121748</c:v>
                </c:pt>
                <c:pt idx="87">
                  <c:v>2019.2397004855184</c:v>
                </c:pt>
                <c:pt idx="88">
                  <c:v>2006.8195582689018</c:v>
                </c:pt>
                <c:pt idx="89">
                  <c:v>2012.9278246712622</c:v>
                </c:pt>
                <c:pt idx="90">
                  <c:v>2033.1104222799636</c:v>
                </c:pt>
                <c:pt idx="91">
                  <c:v>1996.7990582252403</c:v>
                </c:pt>
                <c:pt idx="92">
                  <c:v>2023.265700239891</c:v>
                </c:pt>
                <c:pt idx="93">
                  <c:v>2063.0534115711544</c:v>
                </c:pt>
                <c:pt idx="94">
                  <c:v>2106.7595797605309</c:v>
                </c:pt>
                <c:pt idx="95">
                  <c:v>2122.8634403543292</c:v>
                </c:pt>
                <c:pt idx="96">
                  <c:v>2072.383187896507</c:v>
                </c:pt>
                <c:pt idx="97">
                  <c:v>2079.6975422201645</c:v>
                </c:pt>
                <c:pt idx="98">
                  <c:v>2020.5234382584713</c:v>
                </c:pt>
                <c:pt idx="99">
                  <c:v>2039.6241601430049</c:v>
                </c:pt>
                <c:pt idx="100">
                  <c:v>2154.9364696201787</c:v>
                </c:pt>
                <c:pt idx="101">
                  <c:v>2155.8687128573843</c:v>
                </c:pt>
                <c:pt idx="102">
                  <c:v>2227.9778312320368</c:v>
                </c:pt>
                <c:pt idx="103">
                  <c:v>2258.852091296435</c:v>
                </c:pt>
                <c:pt idx="104">
                  <c:v>2334.924262025952</c:v>
                </c:pt>
                <c:pt idx="105">
                  <c:v>2346.7189910271845</c:v>
                </c:pt>
                <c:pt idx="106">
                  <c:v>2257.7297897325143</c:v>
                </c:pt>
                <c:pt idx="107">
                  <c:v>2173.3560327046857</c:v>
                </c:pt>
                <c:pt idx="108">
                  <c:v>2244.4894067585828</c:v>
                </c:pt>
                <c:pt idx="109">
                  <c:v>2519.8188955851956</c:v>
                </c:pt>
                <c:pt idx="110">
                  <c:v>2685.3069513442483</c:v>
                </c:pt>
                <c:pt idx="111">
                  <c:v>2737.4667088973738</c:v>
                </c:pt>
                <c:pt idx="112">
                  <c:v>2789.5551288823017</c:v>
                </c:pt>
                <c:pt idx="113">
                  <c:v>2769.0288670436848</c:v>
                </c:pt>
                <c:pt idx="114">
                  <c:v>2744.4327128689774</c:v>
                </c:pt>
                <c:pt idx="115">
                  <c:v>2827.8928073062834</c:v>
                </c:pt>
                <c:pt idx="116">
                  <c:v>2794.5382795203632</c:v>
                </c:pt>
                <c:pt idx="117">
                  <c:v>2898.0972559633151</c:v>
                </c:pt>
                <c:pt idx="118">
                  <c:v>3055.8774713392672</c:v>
                </c:pt>
                <c:pt idx="119">
                  <c:v>3134.813765024795</c:v>
                </c:pt>
                <c:pt idx="120">
                  <c:v>3154.567489015546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3A-45CF-8BF9-778260DB6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48832"/>
        <c:axId val="115458816"/>
      </c:lineChart>
      <c:dateAx>
        <c:axId val="1154488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15458816"/>
        <c:crosses val="autoZero"/>
        <c:auto val="1"/>
        <c:lblOffset val="100"/>
        <c:baseTimeUnit val="months"/>
        <c:majorUnit val="24"/>
        <c:majorTimeUnit val="months"/>
        <c:minorUnit val="24"/>
        <c:minorTimeUnit val="months"/>
      </c:dateAx>
      <c:valAx>
        <c:axId val="115458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 ($2013m)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154488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weekly real rent since 2002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Rents!$B$4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Rents!$A$10:$A$238</c:f>
              <c:numCache>
                <c:formatCode>mmm\-yy</c:formatCode>
                <c:ptCount val="229"/>
                <c:pt idx="0">
                  <c:v>37377</c:v>
                </c:pt>
                <c:pt idx="1">
                  <c:v>37408</c:v>
                </c:pt>
                <c:pt idx="2">
                  <c:v>37438</c:v>
                </c:pt>
                <c:pt idx="3">
                  <c:v>37469</c:v>
                </c:pt>
                <c:pt idx="4">
                  <c:v>37500</c:v>
                </c:pt>
                <c:pt idx="5">
                  <c:v>37530</c:v>
                </c:pt>
                <c:pt idx="6">
                  <c:v>37561</c:v>
                </c:pt>
                <c:pt idx="7">
                  <c:v>37591</c:v>
                </c:pt>
                <c:pt idx="8">
                  <c:v>37622</c:v>
                </c:pt>
                <c:pt idx="9">
                  <c:v>37653</c:v>
                </c:pt>
                <c:pt idx="10">
                  <c:v>37681</c:v>
                </c:pt>
                <c:pt idx="11">
                  <c:v>37712</c:v>
                </c:pt>
                <c:pt idx="12">
                  <c:v>37742</c:v>
                </c:pt>
                <c:pt idx="13">
                  <c:v>37773</c:v>
                </c:pt>
                <c:pt idx="14">
                  <c:v>37803</c:v>
                </c:pt>
                <c:pt idx="15">
                  <c:v>37834</c:v>
                </c:pt>
                <c:pt idx="16">
                  <c:v>37865</c:v>
                </c:pt>
                <c:pt idx="17">
                  <c:v>37895</c:v>
                </c:pt>
                <c:pt idx="18">
                  <c:v>37926</c:v>
                </c:pt>
                <c:pt idx="19">
                  <c:v>37956</c:v>
                </c:pt>
                <c:pt idx="20">
                  <c:v>37987</c:v>
                </c:pt>
                <c:pt idx="21">
                  <c:v>38018</c:v>
                </c:pt>
                <c:pt idx="22">
                  <c:v>38047</c:v>
                </c:pt>
                <c:pt idx="23">
                  <c:v>38078</c:v>
                </c:pt>
                <c:pt idx="24">
                  <c:v>38108</c:v>
                </c:pt>
                <c:pt idx="25">
                  <c:v>38139</c:v>
                </c:pt>
                <c:pt idx="26">
                  <c:v>38169</c:v>
                </c:pt>
                <c:pt idx="27">
                  <c:v>38200</c:v>
                </c:pt>
                <c:pt idx="28">
                  <c:v>38231</c:v>
                </c:pt>
                <c:pt idx="29">
                  <c:v>38261</c:v>
                </c:pt>
                <c:pt idx="30">
                  <c:v>38292</c:v>
                </c:pt>
                <c:pt idx="31">
                  <c:v>38322</c:v>
                </c:pt>
                <c:pt idx="32">
                  <c:v>38353</c:v>
                </c:pt>
                <c:pt idx="33">
                  <c:v>38384</c:v>
                </c:pt>
                <c:pt idx="34">
                  <c:v>38412</c:v>
                </c:pt>
                <c:pt idx="35">
                  <c:v>38443</c:v>
                </c:pt>
                <c:pt idx="36">
                  <c:v>38473</c:v>
                </c:pt>
                <c:pt idx="37">
                  <c:v>38504</c:v>
                </c:pt>
                <c:pt idx="38">
                  <c:v>38534</c:v>
                </c:pt>
                <c:pt idx="39">
                  <c:v>38565</c:v>
                </c:pt>
                <c:pt idx="40">
                  <c:v>38596</c:v>
                </c:pt>
                <c:pt idx="41">
                  <c:v>38626</c:v>
                </c:pt>
                <c:pt idx="42">
                  <c:v>38657</c:v>
                </c:pt>
                <c:pt idx="43">
                  <c:v>38687</c:v>
                </c:pt>
                <c:pt idx="44">
                  <c:v>38718</c:v>
                </c:pt>
                <c:pt idx="45">
                  <c:v>38749</c:v>
                </c:pt>
                <c:pt idx="46">
                  <c:v>38777</c:v>
                </c:pt>
                <c:pt idx="47">
                  <c:v>38808</c:v>
                </c:pt>
                <c:pt idx="48">
                  <c:v>38838</c:v>
                </c:pt>
                <c:pt idx="49">
                  <c:v>38869</c:v>
                </c:pt>
                <c:pt idx="50">
                  <c:v>38899</c:v>
                </c:pt>
                <c:pt idx="51">
                  <c:v>38930</c:v>
                </c:pt>
                <c:pt idx="52">
                  <c:v>38961</c:v>
                </c:pt>
                <c:pt idx="53">
                  <c:v>38991</c:v>
                </c:pt>
                <c:pt idx="54">
                  <c:v>39022</c:v>
                </c:pt>
                <c:pt idx="55">
                  <c:v>39052</c:v>
                </c:pt>
                <c:pt idx="56">
                  <c:v>39083</c:v>
                </c:pt>
                <c:pt idx="57">
                  <c:v>39114</c:v>
                </c:pt>
                <c:pt idx="58">
                  <c:v>39142</c:v>
                </c:pt>
                <c:pt idx="59">
                  <c:v>39173</c:v>
                </c:pt>
                <c:pt idx="60">
                  <c:v>39203</c:v>
                </c:pt>
                <c:pt idx="61">
                  <c:v>39234</c:v>
                </c:pt>
                <c:pt idx="62">
                  <c:v>39264</c:v>
                </c:pt>
                <c:pt idx="63">
                  <c:v>39295</c:v>
                </c:pt>
                <c:pt idx="64">
                  <c:v>39326</c:v>
                </c:pt>
                <c:pt idx="65">
                  <c:v>39356</c:v>
                </c:pt>
                <c:pt idx="66">
                  <c:v>39387</c:v>
                </c:pt>
                <c:pt idx="67">
                  <c:v>39417</c:v>
                </c:pt>
                <c:pt idx="68">
                  <c:v>39448</c:v>
                </c:pt>
                <c:pt idx="69">
                  <c:v>39479</c:v>
                </c:pt>
                <c:pt idx="70">
                  <c:v>39508</c:v>
                </c:pt>
                <c:pt idx="71">
                  <c:v>39539</c:v>
                </c:pt>
                <c:pt idx="72">
                  <c:v>39569</c:v>
                </c:pt>
                <c:pt idx="73">
                  <c:v>39600</c:v>
                </c:pt>
                <c:pt idx="74">
                  <c:v>39630</c:v>
                </c:pt>
                <c:pt idx="75">
                  <c:v>39661</c:v>
                </c:pt>
                <c:pt idx="76">
                  <c:v>39692</c:v>
                </c:pt>
                <c:pt idx="77">
                  <c:v>39722</c:v>
                </c:pt>
                <c:pt idx="78">
                  <c:v>39753</c:v>
                </c:pt>
                <c:pt idx="79">
                  <c:v>39783</c:v>
                </c:pt>
                <c:pt idx="80">
                  <c:v>39814</c:v>
                </c:pt>
                <c:pt idx="81">
                  <c:v>39845</c:v>
                </c:pt>
                <c:pt idx="82">
                  <c:v>39873</c:v>
                </c:pt>
                <c:pt idx="83">
                  <c:v>39904</c:v>
                </c:pt>
                <c:pt idx="84">
                  <c:v>39934</c:v>
                </c:pt>
                <c:pt idx="85">
                  <c:v>39965</c:v>
                </c:pt>
                <c:pt idx="86">
                  <c:v>39995</c:v>
                </c:pt>
                <c:pt idx="87">
                  <c:v>40026</c:v>
                </c:pt>
                <c:pt idx="88">
                  <c:v>40057</c:v>
                </c:pt>
                <c:pt idx="89">
                  <c:v>40087</c:v>
                </c:pt>
                <c:pt idx="90">
                  <c:v>40118</c:v>
                </c:pt>
                <c:pt idx="91">
                  <c:v>40148</c:v>
                </c:pt>
                <c:pt idx="92">
                  <c:v>40179</c:v>
                </c:pt>
                <c:pt idx="93">
                  <c:v>40210</c:v>
                </c:pt>
                <c:pt idx="94">
                  <c:v>40238</c:v>
                </c:pt>
                <c:pt idx="95">
                  <c:v>40269</c:v>
                </c:pt>
                <c:pt idx="96">
                  <c:v>40299</c:v>
                </c:pt>
                <c:pt idx="97">
                  <c:v>40330</c:v>
                </c:pt>
                <c:pt idx="98">
                  <c:v>40360</c:v>
                </c:pt>
                <c:pt idx="99">
                  <c:v>40391</c:v>
                </c:pt>
                <c:pt idx="100">
                  <c:v>40422</c:v>
                </c:pt>
                <c:pt idx="101">
                  <c:v>40452</c:v>
                </c:pt>
                <c:pt idx="102">
                  <c:v>40483</c:v>
                </c:pt>
                <c:pt idx="103">
                  <c:v>40513</c:v>
                </c:pt>
                <c:pt idx="104">
                  <c:v>40544</c:v>
                </c:pt>
                <c:pt idx="105">
                  <c:v>40575</c:v>
                </c:pt>
                <c:pt idx="106">
                  <c:v>40603</c:v>
                </c:pt>
                <c:pt idx="107">
                  <c:v>40634</c:v>
                </c:pt>
                <c:pt idx="108">
                  <c:v>40664</c:v>
                </c:pt>
                <c:pt idx="109">
                  <c:v>40695</c:v>
                </c:pt>
                <c:pt idx="110">
                  <c:v>40725</c:v>
                </c:pt>
                <c:pt idx="111">
                  <c:v>40756</c:v>
                </c:pt>
                <c:pt idx="112">
                  <c:v>40787</c:v>
                </c:pt>
                <c:pt idx="113">
                  <c:v>40817</c:v>
                </c:pt>
                <c:pt idx="114">
                  <c:v>40848</c:v>
                </c:pt>
                <c:pt idx="115">
                  <c:v>40878</c:v>
                </c:pt>
                <c:pt idx="116">
                  <c:v>40909</c:v>
                </c:pt>
                <c:pt idx="117">
                  <c:v>40940</c:v>
                </c:pt>
                <c:pt idx="118">
                  <c:v>40969</c:v>
                </c:pt>
                <c:pt idx="119">
                  <c:v>41000</c:v>
                </c:pt>
                <c:pt idx="120">
                  <c:v>41030</c:v>
                </c:pt>
                <c:pt idx="121">
                  <c:v>41061</c:v>
                </c:pt>
                <c:pt idx="122">
                  <c:v>41091</c:v>
                </c:pt>
                <c:pt idx="123">
                  <c:v>41122</c:v>
                </c:pt>
                <c:pt idx="124">
                  <c:v>41153</c:v>
                </c:pt>
                <c:pt idx="125">
                  <c:v>41183</c:v>
                </c:pt>
                <c:pt idx="126">
                  <c:v>41214</c:v>
                </c:pt>
                <c:pt idx="127">
                  <c:v>41244</c:v>
                </c:pt>
                <c:pt idx="128">
                  <c:v>41275</c:v>
                </c:pt>
                <c:pt idx="129">
                  <c:v>41306</c:v>
                </c:pt>
                <c:pt idx="130">
                  <c:v>41334</c:v>
                </c:pt>
                <c:pt idx="131">
                  <c:v>41365</c:v>
                </c:pt>
                <c:pt idx="132">
                  <c:v>41395</c:v>
                </c:pt>
                <c:pt idx="133">
                  <c:v>41426</c:v>
                </c:pt>
                <c:pt idx="134">
                  <c:v>41456</c:v>
                </c:pt>
                <c:pt idx="135">
                  <c:v>41487</c:v>
                </c:pt>
                <c:pt idx="136">
                  <c:v>41518</c:v>
                </c:pt>
                <c:pt idx="137">
                  <c:v>41548</c:v>
                </c:pt>
                <c:pt idx="138">
                  <c:v>41579</c:v>
                </c:pt>
                <c:pt idx="139">
                  <c:v>41609</c:v>
                </c:pt>
                <c:pt idx="140">
                  <c:v>41640</c:v>
                </c:pt>
                <c:pt idx="141">
                  <c:v>41671</c:v>
                </c:pt>
                <c:pt idx="142">
                  <c:v>41699</c:v>
                </c:pt>
                <c:pt idx="143">
                  <c:v>41730</c:v>
                </c:pt>
                <c:pt idx="144">
                  <c:v>41760</c:v>
                </c:pt>
                <c:pt idx="145">
                  <c:v>41791</c:v>
                </c:pt>
                <c:pt idx="146">
                  <c:v>41821</c:v>
                </c:pt>
                <c:pt idx="147">
                  <c:v>41852</c:v>
                </c:pt>
                <c:pt idx="148">
                  <c:v>41883</c:v>
                </c:pt>
                <c:pt idx="149">
                  <c:v>41913</c:v>
                </c:pt>
                <c:pt idx="150">
                  <c:v>41944</c:v>
                </c:pt>
                <c:pt idx="151">
                  <c:v>41974</c:v>
                </c:pt>
                <c:pt idx="152">
                  <c:v>42005</c:v>
                </c:pt>
                <c:pt idx="153">
                  <c:v>42036</c:v>
                </c:pt>
                <c:pt idx="154">
                  <c:v>42064</c:v>
                </c:pt>
                <c:pt idx="155">
                  <c:v>42095</c:v>
                </c:pt>
                <c:pt idx="156">
                  <c:v>42125</c:v>
                </c:pt>
                <c:pt idx="157">
                  <c:v>42156</c:v>
                </c:pt>
                <c:pt idx="158">
                  <c:v>42186</c:v>
                </c:pt>
                <c:pt idx="159">
                  <c:v>42217</c:v>
                </c:pt>
                <c:pt idx="160">
                  <c:v>42248</c:v>
                </c:pt>
                <c:pt idx="161">
                  <c:v>42278</c:v>
                </c:pt>
                <c:pt idx="162">
                  <c:v>42309</c:v>
                </c:pt>
                <c:pt idx="163">
                  <c:v>42339</c:v>
                </c:pt>
                <c:pt idx="164">
                  <c:v>42370</c:v>
                </c:pt>
                <c:pt idx="165">
                  <c:v>42401</c:v>
                </c:pt>
                <c:pt idx="166">
                  <c:v>42430</c:v>
                </c:pt>
                <c:pt idx="167">
                  <c:v>42461</c:v>
                </c:pt>
                <c:pt idx="168">
                  <c:v>42491</c:v>
                </c:pt>
                <c:pt idx="169">
                  <c:v>42522</c:v>
                </c:pt>
                <c:pt idx="170">
                  <c:v>42552</c:v>
                </c:pt>
                <c:pt idx="171">
                  <c:v>42583</c:v>
                </c:pt>
                <c:pt idx="172">
                  <c:v>42614</c:v>
                </c:pt>
                <c:pt idx="173">
                  <c:v>42644</c:v>
                </c:pt>
                <c:pt idx="174">
                  <c:v>42675</c:v>
                </c:pt>
                <c:pt idx="175">
                  <c:v>42705</c:v>
                </c:pt>
                <c:pt idx="176">
                  <c:v>42736</c:v>
                </c:pt>
                <c:pt idx="177">
                  <c:v>42767</c:v>
                </c:pt>
                <c:pt idx="178">
                  <c:v>42795</c:v>
                </c:pt>
                <c:pt idx="179">
                  <c:v>42826</c:v>
                </c:pt>
                <c:pt idx="180">
                  <c:v>42856</c:v>
                </c:pt>
                <c:pt idx="181">
                  <c:v>42887</c:v>
                </c:pt>
                <c:pt idx="182">
                  <c:v>42917</c:v>
                </c:pt>
                <c:pt idx="183">
                  <c:v>42948</c:v>
                </c:pt>
                <c:pt idx="184">
                  <c:v>42979</c:v>
                </c:pt>
                <c:pt idx="185">
                  <c:v>43009</c:v>
                </c:pt>
                <c:pt idx="186">
                  <c:v>43040</c:v>
                </c:pt>
                <c:pt idx="187">
                  <c:v>43070</c:v>
                </c:pt>
                <c:pt idx="188">
                  <c:v>43101</c:v>
                </c:pt>
                <c:pt idx="189">
                  <c:v>43132</c:v>
                </c:pt>
                <c:pt idx="190">
                  <c:v>43160</c:v>
                </c:pt>
                <c:pt idx="191">
                  <c:v>43191</c:v>
                </c:pt>
                <c:pt idx="192">
                  <c:v>43221</c:v>
                </c:pt>
                <c:pt idx="193">
                  <c:v>43252</c:v>
                </c:pt>
                <c:pt idx="194">
                  <c:v>43282</c:v>
                </c:pt>
                <c:pt idx="195">
                  <c:v>43313</c:v>
                </c:pt>
                <c:pt idx="196">
                  <c:v>43344</c:v>
                </c:pt>
                <c:pt idx="197">
                  <c:v>43374</c:v>
                </c:pt>
                <c:pt idx="198">
                  <c:v>43405</c:v>
                </c:pt>
                <c:pt idx="199">
                  <c:v>43435</c:v>
                </c:pt>
                <c:pt idx="200">
                  <c:v>43466</c:v>
                </c:pt>
                <c:pt idx="201">
                  <c:v>43497</c:v>
                </c:pt>
                <c:pt idx="202">
                  <c:v>43525</c:v>
                </c:pt>
                <c:pt idx="203">
                  <c:v>43556</c:v>
                </c:pt>
                <c:pt idx="204">
                  <c:v>43586</c:v>
                </c:pt>
                <c:pt idx="205">
                  <c:v>43617</c:v>
                </c:pt>
                <c:pt idx="206">
                  <c:v>43647</c:v>
                </c:pt>
                <c:pt idx="207">
                  <c:v>43678</c:v>
                </c:pt>
                <c:pt idx="208">
                  <c:v>43709</c:v>
                </c:pt>
                <c:pt idx="209">
                  <c:v>43739</c:v>
                </c:pt>
                <c:pt idx="210">
                  <c:v>43770</c:v>
                </c:pt>
                <c:pt idx="211">
                  <c:v>43800</c:v>
                </c:pt>
                <c:pt idx="212">
                  <c:v>43831</c:v>
                </c:pt>
                <c:pt idx="213">
                  <c:v>43862</c:v>
                </c:pt>
                <c:pt idx="214">
                  <c:v>43891</c:v>
                </c:pt>
                <c:pt idx="215">
                  <c:v>43922</c:v>
                </c:pt>
                <c:pt idx="216">
                  <c:v>43952</c:v>
                </c:pt>
                <c:pt idx="217">
                  <c:v>43983</c:v>
                </c:pt>
                <c:pt idx="218">
                  <c:v>44013</c:v>
                </c:pt>
                <c:pt idx="219">
                  <c:v>44044</c:v>
                </c:pt>
                <c:pt idx="220">
                  <c:v>44075</c:v>
                </c:pt>
                <c:pt idx="221">
                  <c:v>44105</c:v>
                </c:pt>
                <c:pt idx="222">
                  <c:v>44136</c:v>
                </c:pt>
                <c:pt idx="223">
                  <c:v>44166</c:v>
                </c:pt>
                <c:pt idx="224">
                  <c:v>44197</c:v>
                </c:pt>
                <c:pt idx="225">
                  <c:v>44228</c:v>
                </c:pt>
                <c:pt idx="226">
                  <c:v>44256</c:v>
                </c:pt>
                <c:pt idx="227">
                  <c:v>44287</c:v>
                </c:pt>
                <c:pt idx="228">
                  <c:v>44317</c:v>
                </c:pt>
              </c:numCache>
            </c:numRef>
          </c:cat>
          <c:val>
            <c:numRef>
              <c:f>Rents!$B$10:$B$238</c:f>
              <c:numCache>
                <c:formatCode>0.00</c:formatCode>
                <c:ptCount val="229"/>
                <c:pt idx="0">
                  <c:v>445.16294267169684</c:v>
                </c:pt>
                <c:pt idx="1">
                  <c:v>445.84466868403729</c:v>
                </c:pt>
                <c:pt idx="2">
                  <c:v>446.5865067350922</c:v>
                </c:pt>
                <c:pt idx="3">
                  <c:v>454.4558084139303</c:v>
                </c:pt>
                <c:pt idx="4">
                  <c:v>458.90987454144357</c:v>
                </c:pt>
                <c:pt idx="5">
                  <c:v>452.2930008179718</c:v>
                </c:pt>
                <c:pt idx="6">
                  <c:v>460.99484131645443</c:v>
                </c:pt>
                <c:pt idx="7">
                  <c:v>460.49081806435322</c:v>
                </c:pt>
                <c:pt idx="8">
                  <c:v>477.62489174096436</c:v>
                </c:pt>
                <c:pt idx="9">
                  <c:v>464.70600159688644</c:v>
                </c:pt>
                <c:pt idx="10">
                  <c:v>474.52319150708746</c:v>
                </c:pt>
                <c:pt idx="11">
                  <c:v>477.73398126384888</c:v>
                </c:pt>
                <c:pt idx="12">
                  <c:v>473.10413710566161</c:v>
                </c:pt>
                <c:pt idx="13">
                  <c:v>468.41695741610363</c:v>
                </c:pt>
                <c:pt idx="14">
                  <c:v>470.13702335722581</c:v>
                </c:pt>
                <c:pt idx="15">
                  <c:v>473.29047758261652</c:v>
                </c:pt>
                <c:pt idx="16">
                  <c:v>467.63485781252234</c:v>
                </c:pt>
                <c:pt idx="17">
                  <c:v>475.66825191585281</c:v>
                </c:pt>
                <c:pt idx="18">
                  <c:v>469.30431981978637</c:v>
                </c:pt>
                <c:pt idx="19">
                  <c:v>470.24566952735762</c:v>
                </c:pt>
                <c:pt idx="20">
                  <c:v>482.64105921967388</c:v>
                </c:pt>
                <c:pt idx="21">
                  <c:v>471.13813758520439</c:v>
                </c:pt>
                <c:pt idx="22">
                  <c:v>473.25909757410705</c:v>
                </c:pt>
                <c:pt idx="23">
                  <c:v>481.43187905512025</c:v>
                </c:pt>
                <c:pt idx="24">
                  <c:v>467.00600224407464</c:v>
                </c:pt>
                <c:pt idx="25">
                  <c:v>461.27487742363496</c:v>
                </c:pt>
                <c:pt idx="26">
                  <c:v>460.08861985183887</c:v>
                </c:pt>
                <c:pt idx="27">
                  <c:v>458.06094702562928</c:v>
                </c:pt>
                <c:pt idx="28">
                  <c:v>463.40515556175416</c:v>
                </c:pt>
                <c:pt idx="29">
                  <c:v>460.78901282593216</c:v>
                </c:pt>
                <c:pt idx="30">
                  <c:v>463.11292685190176</c:v>
                </c:pt>
                <c:pt idx="31">
                  <c:v>458.98512443621462</c:v>
                </c:pt>
                <c:pt idx="32">
                  <c:v>467.05443466296703</c:v>
                </c:pt>
                <c:pt idx="33">
                  <c:v>456.62640298531778</c:v>
                </c:pt>
                <c:pt idx="34">
                  <c:v>462.90171427198078</c:v>
                </c:pt>
                <c:pt idx="35">
                  <c:v>469.15046167581846</c:v>
                </c:pt>
                <c:pt idx="36">
                  <c:v>464.56346907607826</c:v>
                </c:pt>
                <c:pt idx="37">
                  <c:v>462.95455775941224</c:v>
                </c:pt>
                <c:pt idx="38">
                  <c:v>458.92460395701289</c:v>
                </c:pt>
                <c:pt idx="39">
                  <c:v>459.11520988009943</c:v>
                </c:pt>
                <c:pt idx="40">
                  <c:v>451.51885479495189</c:v>
                </c:pt>
                <c:pt idx="41">
                  <c:v>451.22266208822532</c:v>
                </c:pt>
                <c:pt idx="42">
                  <c:v>454.15766254578858</c:v>
                </c:pt>
                <c:pt idx="43">
                  <c:v>447.83480449731906</c:v>
                </c:pt>
                <c:pt idx="44">
                  <c:v>462.07576674955527</c:v>
                </c:pt>
                <c:pt idx="45">
                  <c:v>451.98006111534079</c:v>
                </c:pt>
                <c:pt idx="46">
                  <c:v>451.20874388626709</c:v>
                </c:pt>
                <c:pt idx="47">
                  <c:v>462.8000125837932</c:v>
                </c:pt>
                <c:pt idx="48">
                  <c:v>456.22010661444062</c:v>
                </c:pt>
                <c:pt idx="49">
                  <c:v>450.25237424554797</c:v>
                </c:pt>
                <c:pt idx="50">
                  <c:v>454.41616448633908</c:v>
                </c:pt>
                <c:pt idx="51">
                  <c:v>456.99561944682915</c:v>
                </c:pt>
                <c:pt idx="52">
                  <c:v>454.13095099578163</c:v>
                </c:pt>
                <c:pt idx="53">
                  <c:v>451.32237613994107</c:v>
                </c:pt>
                <c:pt idx="54">
                  <c:v>454.19596430262982</c:v>
                </c:pt>
                <c:pt idx="55">
                  <c:v>461.71833361460375</c:v>
                </c:pt>
                <c:pt idx="56">
                  <c:v>465.87443701546323</c:v>
                </c:pt>
                <c:pt idx="57">
                  <c:v>460.81936454043671</c:v>
                </c:pt>
                <c:pt idx="58">
                  <c:v>465.47384198388499</c:v>
                </c:pt>
                <c:pt idx="59">
                  <c:v>478.82680277607</c:v>
                </c:pt>
                <c:pt idx="60">
                  <c:v>475.05426725128757</c:v>
                </c:pt>
                <c:pt idx="61">
                  <c:v>468.77941780238473</c:v>
                </c:pt>
                <c:pt idx="62">
                  <c:v>470.22999215507843</c:v>
                </c:pt>
                <c:pt idx="63">
                  <c:v>475.74987686001919</c:v>
                </c:pt>
                <c:pt idx="64">
                  <c:v>473.16088523381461</c:v>
                </c:pt>
                <c:pt idx="65">
                  <c:v>478.51332613319283</c:v>
                </c:pt>
                <c:pt idx="66">
                  <c:v>475.05148488323704</c:v>
                </c:pt>
                <c:pt idx="67">
                  <c:v>475.17305607718907</c:v>
                </c:pt>
                <c:pt idx="68">
                  <c:v>482.24389580304739</c:v>
                </c:pt>
                <c:pt idx="69">
                  <c:v>475.00891158355307</c:v>
                </c:pt>
                <c:pt idx="70">
                  <c:v>480.91681971066976</c:v>
                </c:pt>
                <c:pt idx="71">
                  <c:v>480.82902683707545</c:v>
                </c:pt>
                <c:pt idx="72">
                  <c:v>490.58657764513134</c:v>
                </c:pt>
                <c:pt idx="73">
                  <c:v>478.50551205497896</c:v>
                </c:pt>
                <c:pt idx="74">
                  <c:v>476.01265309188244</c:v>
                </c:pt>
                <c:pt idx="75">
                  <c:v>469.91625542965619</c:v>
                </c:pt>
                <c:pt idx="76">
                  <c:v>470.69165722299476</c:v>
                </c:pt>
                <c:pt idx="77">
                  <c:v>464.73445833779823</c:v>
                </c:pt>
                <c:pt idx="78">
                  <c:v>458.20585466157269</c:v>
                </c:pt>
                <c:pt idx="79">
                  <c:v>465.22871063178758</c:v>
                </c:pt>
                <c:pt idx="80">
                  <c:v>480.38659952081196</c:v>
                </c:pt>
                <c:pt idx="81">
                  <c:v>464.82564025842919</c:v>
                </c:pt>
                <c:pt idx="82">
                  <c:v>462.68802037206444</c:v>
                </c:pt>
                <c:pt idx="83">
                  <c:v>467.31648399755176</c:v>
                </c:pt>
                <c:pt idx="84">
                  <c:v>473.39438754786266</c:v>
                </c:pt>
                <c:pt idx="85">
                  <c:v>471.05755319086904</c:v>
                </c:pt>
                <c:pt idx="86">
                  <c:v>459.51428118801749</c:v>
                </c:pt>
                <c:pt idx="87">
                  <c:v>461.34327811606636</c:v>
                </c:pt>
                <c:pt idx="88">
                  <c:v>455.99487968657388</c:v>
                </c:pt>
                <c:pt idx="89">
                  <c:v>462.57161393495107</c:v>
                </c:pt>
                <c:pt idx="90">
                  <c:v>467.6297204568848</c:v>
                </c:pt>
                <c:pt idx="91">
                  <c:v>462.90291748281157</c:v>
                </c:pt>
                <c:pt idx="92">
                  <c:v>475.2179248369776</c:v>
                </c:pt>
                <c:pt idx="93">
                  <c:v>459.45279869098289</c:v>
                </c:pt>
                <c:pt idx="94">
                  <c:v>464.19900516034471</c:v>
                </c:pt>
                <c:pt idx="95">
                  <c:v>479.47695447008834</c:v>
                </c:pt>
                <c:pt idx="96">
                  <c:v>479.20242881842893</c:v>
                </c:pt>
                <c:pt idx="97">
                  <c:v>477.3772249603341</c:v>
                </c:pt>
                <c:pt idx="98">
                  <c:v>474.6012218302613</c:v>
                </c:pt>
                <c:pt idx="99">
                  <c:v>480.1889706199787</c:v>
                </c:pt>
                <c:pt idx="100">
                  <c:v>468.55574786589841</c:v>
                </c:pt>
                <c:pt idx="101">
                  <c:v>470.12321810928108</c:v>
                </c:pt>
                <c:pt idx="102">
                  <c:v>472.37424680466523</c:v>
                </c:pt>
                <c:pt idx="103">
                  <c:v>464.12892264913575</c:v>
                </c:pt>
                <c:pt idx="104">
                  <c:v>476.25525953595661</c:v>
                </c:pt>
                <c:pt idx="105">
                  <c:v>465.78722512938481</c:v>
                </c:pt>
                <c:pt idx="106">
                  <c:v>469.92143527755843</c:v>
                </c:pt>
                <c:pt idx="107">
                  <c:v>485.68869391946629</c:v>
                </c:pt>
                <c:pt idx="108">
                  <c:v>482.14677349990728</c:v>
                </c:pt>
                <c:pt idx="109">
                  <c:v>478.95481832161909</c:v>
                </c:pt>
                <c:pt idx="110">
                  <c:v>475.33340293806157</c:v>
                </c:pt>
                <c:pt idx="111">
                  <c:v>473.5566460155037</c:v>
                </c:pt>
                <c:pt idx="112">
                  <c:v>476.33050004100244</c:v>
                </c:pt>
                <c:pt idx="113">
                  <c:v>480.11662437895131</c:v>
                </c:pt>
                <c:pt idx="114">
                  <c:v>480.52228055801731</c:v>
                </c:pt>
                <c:pt idx="115">
                  <c:v>483.30152373283016</c:v>
                </c:pt>
                <c:pt idx="116">
                  <c:v>486.87458321624433</c:v>
                </c:pt>
                <c:pt idx="117">
                  <c:v>476.82252663157584</c:v>
                </c:pt>
                <c:pt idx="118">
                  <c:v>485.79352594016621</c:v>
                </c:pt>
                <c:pt idx="119">
                  <c:v>491.95790449375323</c:v>
                </c:pt>
                <c:pt idx="120">
                  <c:v>489.5169005774606</c:v>
                </c:pt>
                <c:pt idx="121">
                  <c:v>485.62082540701942</c:v>
                </c:pt>
                <c:pt idx="122">
                  <c:v>482.31377437871618</c:v>
                </c:pt>
                <c:pt idx="123">
                  <c:v>484.35405670804226</c:v>
                </c:pt>
                <c:pt idx="124">
                  <c:v>493.17664412583486</c:v>
                </c:pt>
                <c:pt idx="125">
                  <c:v>488.81581133190485</c:v>
                </c:pt>
                <c:pt idx="126">
                  <c:v>494.49607558656237</c:v>
                </c:pt>
                <c:pt idx="127">
                  <c:v>495.54370447159459</c:v>
                </c:pt>
                <c:pt idx="128">
                  <c:v>507.11408209284036</c:v>
                </c:pt>
                <c:pt idx="129">
                  <c:v>491.29861916815588</c:v>
                </c:pt>
                <c:pt idx="130">
                  <c:v>491.7491014516504</c:v>
                </c:pt>
                <c:pt idx="131">
                  <c:v>500.35925559468808</c:v>
                </c:pt>
                <c:pt idx="132">
                  <c:v>501.99875385767587</c:v>
                </c:pt>
                <c:pt idx="133">
                  <c:v>502.01347251816645</c:v>
                </c:pt>
                <c:pt idx="134">
                  <c:v>497.4484990500053</c:v>
                </c:pt>
                <c:pt idx="135">
                  <c:v>495.77838680555612</c:v>
                </c:pt>
                <c:pt idx="136">
                  <c:v>500.58230713664631</c:v>
                </c:pt>
                <c:pt idx="137">
                  <c:v>502.5678693950112</c:v>
                </c:pt>
                <c:pt idx="138">
                  <c:v>499.54540240172247</c:v>
                </c:pt>
                <c:pt idx="139">
                  <c:v>500.80019513296691</c:v>
                </c:pt>
                <c:pt idx="140">
                  <c:v>516.47293331420462</c:v>
                </c:pt>
                <c:pt idx="141">
                  <c:v>501.2410597794152</c:v>
                </c:pt>
                <c:pt idx="142">
                  <c:v>507.36911521504391</c:v>
                </c:pt>
                <c:pt idx="143">
                  <c:v>512.80650749527183</c:v>
                </c:pt>
                <c:pt idx="144">
                  <c:v>515.42084964212893</c:v>
                </c:pt>
                <c:pt idx="145">
                  <c:v>512.80110253492592</c:v>
                </c:pt>
                <c:pt idx="146">
                  <c:v>505.28456322296762</c:v>
                </c:pt>
                <c:pt idx="147">
                  <c:v>517.41402243337268</c:v>
                </c:pt>
                <c:pt idx="148">
                  <c:v>515.3056529146229</c:v>
                </c:pt>
                <c:pt idx="149">
                  <c:v>517.51159399773383</c:v>
                </c:pt>
                <c:pt idx="150">
                  <c:v>524.26046325200377</c:v>
                </c:pt>
                <c:pt idx="151">
                  <c:v>524.22850493222779</c:v>
                </c:pt>
                <c:pt idx="152">
                  <c:v>542.01490734062031</c:v>
                </c:pt>
                <c:pt idx="153">
                  <c:v>535.62667916934038</c:v>
                </c:pt>
                <c:pt idx="154">
                  <c:v>536.12867133253405</c:v>
                </c:pt>
                <c:pt idx="155">
                  <c:v>539.08707601799858</c:v>
                </c:pt>
                <c:pt idx="156">
                  <c:v>547.27199564778414</c:v>
                </c:pt>
                <c:pt idx="157">
                  <c:v>544.79529070351111</c:v>
                </c:pt>
                <c:pt idx="158">
                  <c:v>542.2202003030219</c:v>
                </c:pt>
                <c:pt idx="159">
                  <c:v>550.60015550461401</c:v>
                </c:pt>
                <c:pt idx="160">
                  <c:v>550.32606534092247</c:v>
                </c:pt>
                <c:pt idx="161">
                  <c:v>552.43584434408706</c:v>
                </c:pt>
                <c:pt idx="162">
                  <c:v>550.53269318143862</c:v>
                </c:pt>
                <c:pt idx="163">
                  <c:v>556.18630026235553</c:v>
                </c:pt>
                <c:pt idx="164">
                  <c:v>564.75511922568057</c:v>
                </c:pt>
                <c:pt idx="165">
                  <c:v>564.27421612059595</c:v>
                </c:pt>
                <c:pt idx="166">
                  <c:v>557.47433750592018</c:v>
                </c:pt>
                <c:pt idx="167">
                  <c:v>567.72014210786676</c:v>
                </c:pt>
                <c:pt idx="168">
                  <c:v>564.10846870718058</c:v>
                </c:pt>
                <c:pt idx="169">
                  <c:v>558.07328701606411</c:v>
                </c:pt>
                <c:pt idx="170">
                  <c:v>564.26697796797419</c:v>
                </c:pt>
                <c:pt idx="171">
                  <c:v>561.148400243065</c:v>
                </c:pt>
                <c:pt idx="172">
                  <c:v>567.13287603391336</c:v>
                </c:pt>
                <c:pt idx="173">
                  <c:v>566.39642422223585</c:v>
                </c:pt>
                <c:pt idx="174">
                  <c:v>565.03182233589223</c:v>
                </c:pt>
                <c:pt idx="175">
                  <c:v>576.51020033211637</c:v>
                </c:pt>
                <c:pt idx="176">
                  <c:v>583.08939703574936</c:v>
                </c:pt>
                <c:pt idx="177">
                  <c:v>580.56557403796228</c:v>
                </c:pt>
                <c:pt idx="178">
                  <c:v>569.43624</c:v>
                </c:pt>
                <c:pt idx="179">
                  <c:v>584.18532000000005</c:v>
                </c:pt>
                <c:pt idx="180">
                  <c:v>575.31024000000002</c:v>
                </c:pt>
                <c:pt idx="181">
                  <c:v>575.08596000000011</c:v>
                </c:pt>
                <c:pt idx="182">
                  <c:v>572.20236</c:v>
                </c:pt>
                <c:pt idx="183">
                  <c:v>572.24508000000003</c:v>
                </c:pt>
                <c:pt idx="184">
                  <c:v>574.43207012834637</c:v>
                </c:pt>
                <c:pt idx="185">
                  <c:v>574.38955818028978</c:v>
                </c:pt>
                <c:pt idx="186">
                  <c:v>583.42334714232595</c:v>
                </c:pt>
                <c:pt idx="187">
                  <c:v>588.58902584493035</c:v>
                </c:pt>
                <c:pt idx="188">
                  <c:v>597.26254473161043</c:v>
                </c:pt>
                <c:pt idx="189">
                  <c:v>586.77363817097421</c:v>
                </c:pt>
                <c:pt idx="190">
                  <c:v>590.70646884272992</c:v>
                </c:pt>
                <c:pt idx="191">
                  <c:v>590.78041543026711</c:v>
                </c:pt>
                <c:pt idx="192">
                  <c:v>586.62884272997042</c:v>
                </c:pt>
                <c:pt idx="193">
                  <c:v>584.49588177339899</c:v>
                </c:pt>
                <c:pt idx="194">
                  <c:v>578.02474876847293</c:v>
                </c:pt>
                <c:pt idx="195">
                  <c:v>580.40275862068961</c:v>
                </c:pt>
                <c:pt idx="196">
                  <c:v>580.87101562500004</c:v>
                </c:pt>
                <c:pt idx="197">
                  <c:v>585.54351562499994</c:v>
                </c:pt>
                <c:pt idx="198">
                  <c:v>586.4091796875</c:v>
                </c:pt>
                <c:pt idx="199">
                  <c:v>585.05560975609762</c:v>
                </c:pt>
                <c:pt idx="200">
                  <c:v>604.4359024390244</c:v>
                </c:pt>
                <c:pt idx="201">
                  <c:v>597.73615609756098</c:v>
                </c:pt>
                <c:pt idx="202">
                  <c:v>596.1334502923977</c:v>
                </c:pt>
                <c:pt idx="203">
                  <c:v>596.3624561403509</c:v>
                </c:pt>
                <c:pt idx="204">
                  <c:v>590.46035087719304</c:v>
                </c:pt>
                <c:pt idx="205">
                  <c:v>597.26244186046517</c:v>
                </c:pt>
                <c:pt idx="206">
                  <c:v>586.71697674418613</c:v>
                </c:pt>
                <c:pt idx="207">
                  <c:v>593.47476744186054</c:v>
                </c:pt>
                <c:pt idx="208">
                  <c:v>583.10333012512024</c:v>
                </c:pt>
                <c:pt idx="209">
                  <c:v>591.36773820981705</c:v>
                </c:pt>
                <c:pt idx="210">
                  <c:v>589.42498556304133</c:v>
                </c:pt>
                <c:pt idx="211">
                  <c:v>596.71942528735622</c:v>
                </c:pt>
                <c:pt idx="212">
                  <c:v>611.65505747126429</c:v>
                </c:pt>
                <c:pt idx="213">
                  <c:v>608.63724137931035</c:v>
                </c:pt>
                <c:pt idx="214">
                  <c:v>603.73471482889738</c:v>
                </c:pt>
                <c:pt idx="215">
                  <c:v>619.41969581749038</c:v>
                </c:pt>
                <c:pt idx="216">
                  <c:v>595.54197718631178</c:v>
                </c:pt>
                <c:pt idx="217">
                  <c:v>602.85386819484233</c:v>
                </c:pt>
                <c:pt idx="218">
                  <c:v>589.01169054441255</c:v>
                </c:pt>
                <c:pt idx="219">
                  <c:v>603.34349570200573</c:v>
                </c:pt>
                <c:pt idx="220">
                  <c:v>600.95772296015184</c:v>
                </c:pt>
                <c:pt idx="221">
                  <c:v>604.17996204933581</c:v>
                </c:pt>
                <c:pt idx="222">
                  <c:v>594.70576850094869</c:v>
                </c:pt>
                <c:pt idx="223">
                  <c:v>612.23932011331453</c:v>
                </c:pt>
                <c:pt idx="224">
                  <c:v>607.50946175637398</c:v>
                </c:pt>
                <c:pt idx="225">
                  <c:v>619.52067988668557</c:v>
                </c:pt>
                <c:pt idx="226">
                  <c:v>607.66</c:v>
                </c:pt>
                <c:pt idx="227">
                  <c:v>596.83000000000004</c:v>
                </c:pt>
                <c:pt idx="228">
                  <c:v>605.73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1-4BFB-81D7-74E13D8DDA33}"/>
            </c:ext>
          </c:extLst>
        </c:ser>
        <c:ser>
          <c:idx val="1"/>
          <c:order val="1"/>
          <c:tx>
            <c:strRef>
              <c:f>Rents!$C$4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Rents!$A$10:$A$238</c:f>
              <c:numCache>
                <c:formatCode>mmm\-yy</c:formatCode>
                <c:ptCount val="229"/>
                <c:pt idx="0">
                  <c:v>37377</c:v>
                </c:pt>
                <c:pt idx="1">
                  <c:v>37408</c:v>
                </c:pt>
                <c:pt idx="2">
                  <c:v>37438</c:v>
                </c:pt>
                <c:pt idx="3">
                  <c:v>37469</c:v>
                </c:pt>
                <c:pt idx="4">
                  <c:v>37500</c:v>
                </c:pt>
                <c:pt idx="5">
                  <c:v>37530</c:v>
                </c:pt>
                <c:pt idx="6">
                  <c:v>37561</c:v>
                </c:pt>
                <c:pt idx="7">
                  <c:v>37591</c:v>
                </c:pt>
                <c:pt idx="8">
                  <c:v>37622</c:v>
                </c:pt>
                <c:pt idx="9">
                  <c:v>37653</c:v>
                </c:pt>
                <c:pt idx="10">
                  <c:v>37681</c:v>
                </c:pt>
                <c:pt idx="11">
                  <c:v>37712</c:v>
                </c:pt>
                <c:pt idx="12">
                  <c:v>37742</c:v>
                </c:pt>
                <c:pt idx="13">
                  <c:v>37773</c:v>
                </c:pt>
                <c:pt idx="14">
                  <c:v>37803</c:v>
                </c:pt>
                <c:pt idx="15">
                  <c:v>37834</c:v>
                </c:pt>
                <c:pt idx="16">
                  <c:v>37865</c:v>
                </c:pt>
                <c:pt idx="17">
                  <c:v>37895</c:v>
                </c:pt>
                <c:pt idx="18">
                  <c:v>37926</c:v>
                </c:pt>
                <c:pt idx="19">
                  <c:v>37956</c:v>
                </c:pt>
                <c:pt idx="20">
                  <c:v>37987</c:v>
                </c:pt>
                <c:pt idx="21">
                  <c:v>38018</c:v>
                </c:pt>
                <c:pt idx="22">
                  <c:v>38047</c:v>
                </c:pt>
                <c:pt idx="23">
                  <c:v>38078</c:v>
                </c:pt>
                <c:pt idx="24">
                  <c:v>38108</c:v>
                </c:pt>
                <c:pt idx="25">
                  <c:v>38139</c:v>
                </c:pt>
                <c:pt idx="26">
                  <c:v>38169</c:v>
                </c:pt>
                <c:pt idx="27">
                  <c:v>38200</c:v>
                </c:pt>
                <c:pt idx="28">
                  <c:v>38231</c:v>
                </c:pt>
                <c:pt idx="29">
                  <c:v>38261</c:v>
                </c:pt>
                <c:pt idx="30">
                  <c:v>38292</c:v>
                </c:pt>
                <c:pt idx="31">
                  <c:v>38322</c:v>
                </c:pt>
                <c:pt idx="32">
                  <c:v>38353</c:v>
                </c:pt>
                <c:pt idx="33">
                  <c:v>38384</c:v>
                </c:pt>
                <c:pt idx="34">
                  <c:v>38412</c:v>
                </c:pt>
                <c:pt idx="35">
                  <c:v>38443</c:v>
                </c:pt>
                <c:pt idx="36">
                  <c:v>38473</c:v>
                </c:pt>
                <c:pt idx="37">
                  <c:v>38504</c:v>
                </c:pt>
                <c:pt idx="38">
                  <c:v>38534</c:v>
                </c:pt>
                <c:pt idx="39">
                  <c:v>38565</c:v>
                </c:pt>
                <c:pt idx="40">
                  <c:v>38596</c:v>
                </c:pt>
                <c:pt idx="41">
                  <c:v>38626</c:v>
                </c:pt>
                <c:pt idx="42">
                  <c:v>38657</c:v>
                </c:pt>
                <c:pt idx="43">
                  <c:v>38687</c:v>
                </c:pt>
                <c:pt idx="44">
                  <c:v>38718</c:v>
                </c:pt>
                <c:pt idx="45">
                  <c:v>38749</c:v>
                </c:pt>
                <c:pt idx="46">
                  <c:v>38777</c:v>
                </c:pt>
                <c:pt idx="47">
                  <c:v>38808</c:v>
                </c:pt>
                <c:pt idx="48">
                  <c:v>38838</c:v>
                </c:pt>
                <c:pt idx="49">
                  <c:v>38869</c:v>
                </c:pt>
                <c:pt idx="50">
                  <c:v>38899</c:v>
                </c:pt>
                <c:pt idx="51">
                  <c:v>38930</c:v>
                </c:pt>
                <c:pt idx="52">
                  <c:v>38961</c:v>
                </c:pt>
                <c:pt idx="53">
                  <c:v>38991</c:v>
                </c:pt>
                <c:pt idx="54">
                  <c:v>39022</c:v>
                </c:pt>
                <c:pt idx="55">
                  <c:v>39052</c:v>
                </c:pt>
                <c:pt idx="56">
                  <c:v>39083</c:v>
                </c:pt>
                <c:pt idx="57">
                  <c:v>39114</c:v>
                </c:pt>
                <c:pt idx="58">
                  <c:v>39142</c:v>
                </c:pt>
                <c:pt idx="59">
                  <c:v>39173</c:v>
                </c:pt>
                <c:pt idx="60">
                  <c:v>39203</c:v>
                </c:pt>
                <c:pt idx="61">
                  <c:v>39234</c:v>
                </c:pt>
                <c:pt idx="62">
                  <c:v>39264</c:v>
                </c:pt>
                <c:pt idx="63">
                  <c:v>39295</c:v>
                </c:pt>
                <c:pt idx="64">
                  <c:v>39326</c:v>
                </c:pt>
                <c:pt idx="65">
                  <c:v>39356</c:v>
                </c:pt>
                <c:pt idx="66">
                  <c:v>39387</c:v>
                </c:pt>
                <c:pt idx="67">
                  <c:v>39417</c:v>
                </c:pt>
                <c:pt idx="68">
                  <c:v>39448</c:v>
                </c:pt>
                <c:pt idx="69">
                  <c:v>39479</c:v>
                </c:pt>
                <c:pt idx="70">
                  <c:v>39508</c:v>
                </c:pt>
                <c:pt idx="71">
                  <c:v>39539</c:v>
                </c:pt>
                <c:pt idx="72">
                  <c:v>39569</c:v>
                </c:pt>
                <c:pt idx="73">
                  <c:v>39600</c:v>
                </c:pt>
                <c:pt idx="74">
                  <c:v>39630</c:v>
                </c:pt>
                <c:pt idx="75">
                  <c:v>39661</c:v>
                </c:pt>
                <c:pt idx="76">
                  <c:v>39692</c:v>
                </c:pt>
                <c:pt idx="77">
                  <c:v>39722</c:v>
                </c:pt>
                <c:pt idx="78">
                  <c:v>39753</c:v>
                </c:pt>
                <c:pt idx="79">
                  <c:v>39783</c:v>
                </c:pt>
                <c:pt idx="80">
                  <c:v>39814</c:v>
                </c:pt>
                <c:pt idx="81">
                  <c:v>39845</c:v>
                </c:pt>
                <c:pt idx="82">
                  <c:v>39873</c:v>
                </c:pt>
                <c:pt idx="83">
                  <c:v>39904</c:v>
                </c:pt>
                <c:pt idx="84">
                  <c:v>39934</c:v>
                </c:pt>
                <c:pt idx="85">
                  <c:v>39965</c:v>
                </c:pt>
                <c:pt idx="86">
                  <c:v>39995</c:v>
                </c:pt>
                <c:pt idx="87">
                  <c:v>40026</c:v>
                </c:pt>
                <c:pt idx="88">
                  <c:v>40057</c:v>
                </c:pt>
                <c:pt idx="89">
                  <c:v>40087</c:v>
                </c:pt>
                <c:pt idx="90">
                  <c:v>40118</c:v>
                </c:pt>
                <c:pt idx="91">
                  <c:v>40148</c:v>
                </c:pt>
                <c:pt idx="92">
                  <c:v>40179</c:v>
                </c:pt>
                <c:pt idx="93">
                  <c:v>40210</c:v>
                </c:pt>
                <c:pt idx="94">
                  <c:v>40238</c:v>
                </c:pt>
                <c:pt idx="95">
                  <c:v>40269</c:v>
                </c:pt>
                <c:pt idx="96">
                  <c:v>40299</c:v>
                </c:pt>
                <c:pt idx="97">
                  <c:v>40330</c:v>
                </c:pt>
                <c:pt idx="98">
                  <c:v>40360</c:v>
                </c:pt>
                <c:pt idx="99">
                  <c:v>40391</c:v>
                </c:pt>
                <c:pt idx="100">
                  <c:v>40422</c:v>
                </c:pt>
                <c:pt idx="101">
                  <c:v>40452</c:v>
                </c:pt>
                <c:pt idx="102">
                  <c:v>40483</c:v>
                </c:pt>
                <c:pt idx="103">
                  <c:v>40513</c:v>
                </c:pt>
                <c:pt idx="104">
                  <c:v>40544</c:v>
                </c:pt>
                <c:pt idx="105">
                  <c:v>40575</c:v>
                </c:pt>
                <c:pt idx="106">
                  <c:v>40603</c:v>
                </c:pt>
                <c:pt idx="107">
                  <c:v>40634</c:v>
                </c:pt>
                <c:pt idx="108">
                  <c:v>40664</c:v>
                </c:pt>
                <c:pt idx="109">
                  <c:v>40695</c:v>
                </c:pt>
                <c:pt idx="110">
                  <c:v>40725</c:v>
                </c:pt>
                <c:pt idx="111">
                  <c:v>40756</c:v>
                </c:pt>
                <c:pt idx="112">
                  <c:v>40787</c:v>
                </c:pt>
                <c:pt idx="113">
                  <c:v>40817</c:v>
                </c:pt>
                <c:pt idx="114">
                  <c:v>40848</c:v>
                </c:pt>
                <c:pt idx="115">
                  <c:v>40878</c:v>
                </c:pt>
                <c:pt idx="116">
                  <c:v>40909</c:v>
                </c:pt>
                <c:pt idx="117">
                  <c:v>40940</c:v>
                </c:pt>
                <c:pt idx="118">
                  <c:v>40969</c:v>
                </c:pt>
                <c:pt idx="119">
                  <c:v>41000</c:v>
                </c:pt>
                <c:pt idx="120">
                  <c:v>41030</c:v>
                </c:pt>
                <c:pt idx="121">
                  <c:v>41061</c:v>
                </c:pt>
                <c:pt idx="122">
                  <c:v>41091</c:v>
                </c:pt>
                <c:pt idx="123">
                  <c:v>41122</c:v>
                </c:pt>
                <c:pt idx="124">
                  <c:v>41153</c:v>
                </c:pt>
                <c:pt idx="125">
                  <c:v>41183</c:v>
                </c:pt>
                <c:pt idx="126">
                  <c:v>41214</c:v>
                </c:pt>
                <c:pt idx="127">
                  <c:v>41244</c:v>
                </c:pt>
                <c:pt idx="128">
                  <c:v>41275</c:v>
                </c:pt>
                <c:pt idx="129">
                  <c:v>41306</c:v>
                </c:pt>
                <c:pt idx="130">
                  <c:v>41334</c:v>
                </c:pt>
                <c:pt idx="131">
                  <c:v>41365</c:v>
                </c:pt>
                <c:pt idx="132">
                  <c:v>41395</c:v>
                </c:pt>
                <c:pt idx="133">
                  <c:v>41426</c:v>
                </c:pt>
                <c:pt idx="134">
                  <c:v>41456</c:v>
                </c:pt>
                <c:pt idx="135">
                  <c:v>41487</c:v>
                </c:pt>
                <c:pt idx="136">
                  <c:v>41518</c:v>
                </c:pt>
                <c:pt idx="137">
                  <c:v>41548</c:v>
                </c:pt>
                <c:pt idx="138">
                  <c:v>41579</c:v>
                </c:pt>
                <c:pt idx="139">
                  <c:v>41609</c:v>
                </c:pt>
                <c:pt idx="140">
                  <c:v>41640</c:v>
                </c:pt>
                <c:pt idx="141">
                  <c:v>41671</c:v>
                </c:pt>
                <c:pt idx="142">
                  <c:v>41699</c:v>
                </c:pt>
                <c:pt idx="143">
                  <c:v>41730</c:v>
                </c:pt>
                <c:pt idx="144">
                  <c:v>41760</c:v>
                </c:pt>
                <c:pt idx="145">
                  <c:v>41791</c:v>
                </c:pt>
                <c:pt idx="146">
                  <c:v>41821</c:v>
                </c:pt>
                <c:pt idx="147">
                  <c:v>41852</c:v>
                </c:pt>
                <c:pt idx="148">
                  <c:v>41883</c:v>
                </c:pt>
                <c:pt idx="149">
                  <c:v>41913</c:v>
                </c:pt>
                <c:pt idx="150">
                  <c:v>41944</c:v>
                </c:pt>
                <c:pt idx="151">
                  <c:v>41974</c:v>
                </c:pt>
                <c:pt idx="152">
                  <c:v>42005</c:v>
                </c:pt>
                <c:pt idx="153">
                  <c:v>42036</c:v>
                </c:pt>
                <c:pt idx="154">
                  <c:v>42064</c:v>
                </c:pt>
                <c:pt idx="155">
                  <c:v>42095</c:v>
                </c:pt>
                <c:pt idx="156">
                  <c:v>42125</c:v>
                </c:pt>
                <c:pt idx="157">
                  <c:v>42156</c:v>
                </c:pt>
                <c:pt idx="158">
                  <c:v>42186</c:v>
                </c:pt>
                <c:pt idx="159">
                  <c:v>42217</c:v>
                </c:pt>
                <c:pt idx="160">
                  <c:v>42248</c:v>
                </c:pt>
                <c:pt idx="161">
                  <c:v>42278</c:v>
                </c:pt>
                <c:pt idx="162">
                  <c:v>42309</c:v>
                </c:pt>
                <c:pt idx="163">
                  <c:v>42339</c:v>
                </c:pt>
                <c:pt idx="164">
                  <c:v>42370</c:v>
                </c:pt>
                <c:pt idx="165">
                  <c:v>42401</c:v>
                </c:pt>
                <c:pt idx="166">
                  <c:v>42430</c:v>
                </c:pt>
                <c:pt idx="167">
                  <c:v>42461</c:v>
                </c:pt>
                <c:pt idx="168">
                  <c:v>42491</c:v>
                </c:pt>
                <c:pt idx="169">
                  <c:v>42522</c:v>
                </c:pt>
                <c:pt idx="170">
                  <c:v>42552</c:v>
                </c:pt>
                <c:pt idx="171">
                  <c:v>42583</c:v>
                </c:pt>
                <c:pt idx="172">
                  <c:v>42614</c:v>
                </c:pt>
                <c:pt idx="173">
                  <c:v>42644</c:v>
                </c:pt>
                <c:pt idx="174">
                  <c:v>42675</c:v>
                </c:pt>
                <c:pt idx="175">
                  <c:v>42705</c:v>
                </c:pt>
                <c:pt idx="176">
                  <c:v>42736</c:v>
                </c:pt>
                <c:pt idx="177">
                  <c:v>42767</c:v>
                </c:pt>
                <c:pt idx="178">
                  <c:v>42795</c:v>
                </c:pt>
                <c:pt idx="179">
                  <c:v>42826</c:v>
                </c:pt>
                <c:pt idx="180">
                  <c:v>42856</c:v>
                </c:pt>
                <c:pt idx="181">
                  <c:v>42887</c:v>
                </c:pt>
                <c:pt idx="182">
                  <c:v>42917</c:v>
                </c:pt>
                <c:pt idx="183">
                  <c:v>42948</c:v>
                </c:pt>
                <c:pt idx="184">
                  <c:v>42979</c:v>
                </c:pt>
                <c:pt idx="185">
                  <c:v>43009</c:v>
                </c:pt>
                <c:pt idx="186">
                  <c:v>43040</c:v>
                </c:pt>
                <c:pt idx="187">
                  <c:v>43070</c:v>
                </c:pt>
                <c:pt idx="188">
                  <c:v>43101</c:v>
                </c:pt>
                <c:pt idx="189">
                  <c:v>43132</c:v>
                </c:pt>
                <c:pt idx="190">
                  <c:v>43160</c:v>
                </c:pt>
                <c:pt idx="191">
                  <c:v>43191</c:v>
                </c:pt>
                <c:pt idx="192">
                  <c:v>43221</c:v>
                </c:pt>
                <c:pt idx="193">
                  <c:v>43252</c:v>
                </c:pt>
                <c:pt idx="194">
                  <c:v>43282</c:v>
                </c:pt>
                <c:pt idx="195">
                  <c:v>43313</c:v>
                </c:pt>
                <c:pt idx="196">
                  <c:v>43344</c:v>
                </c:pt>
                <c:pt idx="197">
                  <c:v>43374</c:v>
                </c:pt>
                <c:pt idx="198">
                  <c:v>43405</c:v>
                </c:pt>
                <c:pt idx="199">
                  <c:v>43435</c:v>
                </c:pt>
                <c:pt idx="200">
                  <c:v>43466</c:v>
                </c:pt>
                <c:pt idx="201">
                  <c:v>43497</c:v>
                </c:pt>
                <c:pt idx="202">
                  <c:v>43525</c:v>
                </c:pt>
                <c:pt idx="203">
                  <c:v>43556</c:v>
                </c:pt>
                <c:pt idx="204">
                  <c:v>43586</c:v>
                </c:pt>
                <c:pt idx="205">
                  <c:v>43617</c:v>
                </c:pt>
                <c:pt idx="206">
                  <c:v>43647</c:v>
                </c:pt>
                <c:pt idx="207">
                  <c:v>43678</c:v>
                </c:pt>
                <c:pt idx="208">
                  <c:v>43709</c:v>
                </c:pt>
                <c:pt idx="209">
                  <c:v>43739</c:v>
                </c:pt>
                <c:pt idx="210">
                  <c:v>43770</c:v>
                </c:pt>
                <c:pt idx="211">
                  <c:v>43800</c:v>
                </c:pt>
                <c:pt idx="212">
                  <c:v>43831</c:v>
                </c:pt>
                <c:pt idx="213">
                  <c:v>43862</c:v>
                </c:pt>
                <c:pt idx="214">
                  <c:v>43891</c:v>
                </c:pt>
                <c:pt idx="215">
                  <c:v>43922</c:v>
                </c:pt>
                <c:pt idx="216">
                  <c:v>43952</c:v>
                </c:pt>
                <c:pt idx="217">
                  <c:v>43983</c:v>
                </c:pt>
                <c:pt idx="218">
                  <c:v>44013</c:v>
                </c:pt>
                <c:pt idx="219">
                  <c:v>44044</c:v>
                </c:pt>
                <c:pt idx="220">
                  <c:v>44075</c:v>
                </c:pt>
                <c:pt idx="221">
                  <c:v>44105</c:v>
                </c:pt>
                <c:pt idx="222">
                  <c:v>44136</c:v>
                </c:pt>
                <c:pt idx="223">
                  <c:v>44166</c:v>
                </c:pt>
                <c:pt idx="224">
                  <c:v>44197</c:v>
                </c:pt>
                <c:pt idx="225">
                  <c:v>44228</c:v>
                </c:pt>
                <c:pt idx="226">
                  <c:v>44256</c:v>
                </c:pt>
                <c:pt idx="227">
                  <c:v>44287</c:v>
                </c:pt>
                <c:pt idx="228">
                  <c:v>44317</c:v>
                </c:pt>
              </c:numCache>
            </c:numRef>
          </c:cat>
          <c:val>
            <c:numRef>
              <c:f>Rents!$C$10:$C$238</c:f>
              <c:numCache>
                <c:formatCode>0.00</c:formatCode>
                <c:ptCount val="229"/>
                <c:pt idx="0">
                  <c:v>285.64609908732848</c:v>
                </c:pt>
                <c:pt idx="1">
                  <c:v>283.46941056782873</c:v>
                </c:pt>
                <c:pt idx="2">
                  <c:v>285.12763679959869</c:v>
                </c:pt>
                <c:pt idx="3">
                  <c:v>283.17849368506211</c:v>
                </c:pt>
                <c:pt idx="4">
                  <c:v>284.09120203116157</c:v>
                </c:pt>
                <c:pt idx="5">
                  <c:v>284.68483840460215</c:v>
                </c:pt>
                <c:pt idx="6">
                  <c:v>292.561379554643</c:v>
                </c:pt>
                <c:pt idx="7">
                  <c:v>291.98418080646422</c:v>
                </c:pt>
                <c:pt idx="8">
                  <c:v>319.37568062197016</c:v>
                </c:pt>
                <c:pt idx="9">
                  <c:v>303.49321434239107</c:v>
                </c:pt>
                <c:pt idx="10">
                  <c:v>298.00142429942144</c:v>
                </c:pt>
                <c:pt idx="11">
                  <c:v>302.54526516055262</c:v>
                </c:pt>
                <c:pt idx="12">
                  <c:v>299.42047870084724</c:v>
                </c:pt>
                <c:pt idx="13">
                  <c:v>299.30580763810582</c:v>
                </c:pt>
                <c:pt idx="14">
                  <c:v>296.6253715465237</c:v>
                </c:pt>
                <c:pt idx="15">
                  <c:v>301.29821735323901</c:v>
                </c:pt>
                <c:pt idx="16">
                  <c:v>304.68395077871384</c:v>
                </c:pt>
                <c:pt idx="17">
                  <c:v>309.70660570655104</c:v>
                </c:pt>
                <c:pt idx="18">
                  <c:v>312.68880706995435</c:v>
                </c:pt>
                <c:pt idx="19">
                  <c:v>308.36896322553162</c:v>
                </c:pt>
                <c:pt idx="20">
                  <c:v>330.08568596646967</c:v>
                </c:pt>
                <c:pt idx="21">
                  <c:v>317.54863467766978</c:v>
                </c:pt>
                <c:pt idx="22">
                  <c:v>313.62872491646044</c:v>
                </c:pt>
                <c:pt idx="23">
                  <c:v>316.22594735602246</c:v>
                </c:pt>
                <c:pt idx="24">
                  <c:v>318.55497834802105</c:v>
                </c:pt>
                <c:pt idx="25">
                  <c:v>307.95798311533963</c:v>
                </c:pt>
                <c:pt idx="26">
                  <c:v>309.68219470225256</c:v>
                </c:pt>
                <c:pt idx="27">
                  <c:v>310.93742073752514</c:v>
                </c:pt>
                <c:pt idx="28">
                  <c:v>311.78020210687674</c:v>
                </c:pt>
                <c:pt idx="29">
                  <c:v>316.06622318471284</c:v>
                </c:pt>
                <c:pt idx="30">
                  <c:v>321.31242430920707</c:v>
                </c:pt>
                <c:pt idx="31">
                  <c:v>318.13772832447341</c:v>
                </c:pt>
                <c:pt idx="32">
                  <c:v>347.00792713574305</c:v>
                </c:pt>
                <c:pt idx="33">
                  <c:v>328.82784016333341</c:v>
                </c:pt>
                <c:pt idx="34">
                  <c:v>321.88602560691527</c:v>
                </c:pt>
                <c:pt idx="35">
                  <c:v>322.94350593679548</c:v>
                </c:pt>
                <c:pt idx="36">
                  <c:v>314.30512765764411</c:v>
                </c:pt>
                <c:pt idx="37">
                  <c:v>317.38609135652916</c:v>
                </c:pt>
                <c:pt idx="38">
                  <c:v>321.57942166443115</c:v>
                </c:pt>
                <c:pt idx="39">
                  <c:v>316.80065887847792</c:v>
                </c:pt>
                <c:pt idx="40">
                  <c:v>317.47819169632828</c:v>
                </c:pt>
                <c:pt idx="41">
                  <c:v>322.04225204088766</c:v>
                </c:pt>
                <c:pt idx="42">
                  <c:v>327.3871840668171</c:v>
                </c:pt>
                <c:pt idx="43">
                  <c:v>327.18109332179995</c:v>
                </c:pt>
                <c:pt idx="44">
                  <c:v>349.4451328992397</c:v>
                </c:pt>
                <c:pt idx="45">
                  <c:v>338.31979900829083</c:v>
                </c:pt>
                <c:pt idx="46">
                  <c:v>326.66906908452199</c:v>
                </c:pt>
                <c:pt idx="47">
                  <c:v>331.46774798338316</c:v>
                </c:pt>
                <c:pt idx="48">
                  <c:v>330.01883939619239</c:v>
                </c:pt>
                <c:pt idx="49">
                  <c:v>316.01596686004302</c:v>
                </c:pt>
                <c:pt idx="50">
                  <c:v>321.98668494117749</c:v>
                </c:pt>
                <c:pt idx="51">
                  <c:v>324.91966926173478</c:v>
                </c:pt>
                <c:pt idx="52">
                  <c:v>326.52283231420915</c:v>
                </c:pt>
                <c:pt idx="53">
                  <c:v>328.30419692184881</c:v>
                </c:pt>
                <c:pt idx="54">
                  <c:v>335.45566067514665</c:v>
                </c:pt>
                <c:pt idx="55">
                  <c:v>339.01556925944874</c:v>
                </c:pt>
                <c:pt idx="56">
                  <c:v>356.20020996707768</c:v>
                </c:pt>
                <c:pt idx="57">
                  <c:v>359.2228306222483</c:v>
                </c:pt>
                <c:pt idx="58">
                  <c:v>343.66372586410824</c:v>
                </c:pt>
                <c:pt idx="59">
                  <c:v>346.42506629977373</c:v>
                </c:pt>
                <c:pt idx="60">
                  <c:v>341.33019873537694</c:v>
                </c:pt>
                <c:pt idx="61">
                  <c:v>344.77456605883259</c:v>
                </c:pt>
                <c:pt idx="62">
                  <c:v>340.66674488306273</c:v>
                </c:pt>
                <c:pt idx="63">
                  <c:v>336.87984723664994</c:v>
                </c:pt>
                <c:pt idx="64">
                  <c:v>343.50151738491564</c:v>
                </c:pt>
                <c:pt idx="65">
                  <c:v>348.15137057673826</c:v>
                </c:pt>
                <c:pt idx="66">
                  <c:v>354.24472214953875</c:v>
                </c:pt>
                <c:pt idx="67">
                  <c:v>351.44598737417903</c:v>
                </c:pt>
                <c:pt idx="68">
                  <c:v>368.71903870449006</c:v>
                </c:pt>
                <c:pt idx="69">
                  <c:v>359.91836854569863</c:v>
                </c:pt>
                <c:pt idx="70">
                  <c:v>357.83121093141528</c:v>
                </c:pt>
                <c:pt idx="71">
                  <c:v>354.16899391862313</c:v>
                </c:pt>
                <c:pt idx="72">
                  <c:v>356.85294748279273</c:v>
                </c:pt>
                <c:pt idx="73">
                  <c:v>343.40983349548407</c:v>
                </c:pt>
                <c:pt idx="74">
                  <c:v>344.85371715232714</c:v>
                </c:pt>
                <c:pt idx="75">
                  <c:v>348.65471002675156</c:v>
                </c:pt>
                <c:pt idx="76">
                  <c:v>338.78225333650101</c:v>
                </c:pt>
                <c:pt idx="77">
                  <c:v>340.53294035582405</c:v>
                </c:pt>
                <c:pt idx="78">
                  <c:v>347.32901010444613</c:v>
                </c:pt>
                <c:pt idx="79">
                  <c:v>347.11687698403142</c:v>
                </c:pt>
                <c:pt idx="80">
                  <c:v>367.2093243832619</c:v>
                </c:pt>
                <c:pt idx="81">
                  <c:v>357.5478496763979</c:v>
                </c:pt>
                <c:pt idx="82">
                  <c:v>346.31870069336634</c:v>
                </c:pt>
                <c:pt idx="83">
                  <c:v>346.01419650747903</c:v>
                </c:pt>
                <c:pt idx="84">
                  <c:v>344.79617976392979</c:v>
                </c:pt>
                <c:pt idx="85">
                  <c:v>340.84750698871318</c:v>
                </c:pt>
                <c:pt idx="86">
                  <c:v>333.01067909170905</c:v>
                </c:pt>
                <c:pt idx="87">
                  <c:v>338.5703452504801</c:v>
                </c:pt>
                <c:pt idx="88">
                  <c:v>332.87841455695298</c:v>
                </c:pt>
                <c:pt idx="89">
                  <c:v>335.58085444810433</c:v>
                </c:pt>
                <c:pt idx="90">
                  <c:v>344.26214365596218</c:v>
                </c:pt>
                <c:pt idx="91">
                  <c:v>348.61773250348847</c:v>
                </c:pt>
                <c:pt idx="92">
                  <c:v>364.56255233655753</c:v>
                </c:pt>
                <c:pt idx="93">
                  <c:v>352.18764708670005</c:v>
                </c:pt>
                <c:pt idx="94">
                  <c:v>345.81876980562771</c:v>
                </c:pt>
                <c:pt idx="95">
                  <c:v>346.76170573958842</c:v>
                </c:pt>
                <c:pt idx="96">
                  <c:v>343.90902614190969</c:v>
                </c:pt>
                <c:pt idx="97">
                  <c:v>341.35307158676579</c:v>
                </c:pt>
                <c:pt idx="98">
                  <c:v>340.37610911180457</c:v>
                </c:pt>
                <c:pt idx="99">
                  <c:v>343.73590689154935</c:v>
                </c:pt>
                <c:pt idx="100">
                  <c:v>338.00786902417104</c:v>
                </c:pt>
                <c:pt idx="101">
                  <c:v>342.75742171652598</c:v>
                </c:pt>
                <c:pt idx="102">
                  <c:v>346.39913829701658</c:v>
                </c:pt>
                <c:pt idx="103">
                  <c:v>339.62956074655267</c:v>
                </c:pt>
                <c:pt idx="104">
                  <c:v>372.13919895310079</c:v>
                </c:pt>
                <c:pt idx="105">
                  <c:v>357.5138923564603</c:v>
                </c:pt>
                <c:pt idx="106">
                  <c:v>344.67455902205512</c:v>
                </c:pt>
                <c:pt idx="107">
                  <c:v>342.9721521107187</c:v>
                </c:pt>
                <c:pt idx="108">
                  <c:v>336.97373849694935</c:v>
                </c:pt>
                <c:pt idx="109">
                  <c:v>334.23400605620469</c:v>
                </c:pt>
                <c:pt idx="110">
                  <c:v>332.68358759511926</c:v>
                </c:pt>
                <c:pt idx="111">
                  <c:v>334.30190759464642</c:v>
                </c:pt>
                <c:pt idx="112">
                  <c:v>332.27748356380295</c:v>
                </c:pt>
                <c:pt idx="113">
                  <c:v>334.08039991520724</c:v>
                </c:pt>
                <c:pt idx="114">
                  <c:v>337.33691757493114</c:v>
                </c:pt>
                <c:pt idx="115">
                  <c:v>346.1797124816772</c:v>
                </c:pt>
                <c:pt idx="116">
                  <c:v>373.7465448252338</c:v>
                </c:pt>
                <c:pt idx="117">
                  <c:v>360.83377922378111</c:v>
                </c:pt>
                <c:pt idx="118">
                  <c:v>347.92742456651092</c:v>
                </c:pt>
                <c:pt idx="119">
                  <c:v>347.45497219561554</c:v>
                </c:pt>
                <c:pt idx="120">
                  <c:v>343.15790539366253</c:v>
                </c:pt>
                <c:pt idx="121">
                  <c:v>341.34371783324491</c:v>
                </c:pt>
                <c:pt idx="122">
                  <c:v>339.90879399723531</c:v>
                </c:pt>
                <c:pt idx="123">
                  <c:v>340.35720769598834</c:v>
                </c:pt>
                <c:pt idx="124">
                  <c:v>344.00261770578396</c:v>
                </c:pt>
                <c:pt idx="125">
                  <c:v>341.79983806372195</c:v>
                </c:pt>
                <c:pt idx="126">
                  <c:v>350.15251010748005</c:v>
                </c:pt>
                <c:pt idx="127">
                  <c:v>356.46395720827491</c:v>
                </c:pt>
                <c:pt idx="128">
                  <c:v>381.36323063715145</c:v>
                </c:pt>
                <c:pt idx="129">
                  <c:v>369.7480500047875</c:v>
                </c:pt>
                <c:pt idx="130">
                  <c:v>356.18378589643936</c:v>
                </c:pt>
                <c:pt idx="131">
                  <c:v>356.7637444656595</c:v>
                </c:pt>
                <c:pt idx="132">
                  <c:v>355.72651087070807</c:v>
                </c:pt>
                <c:pt idx="133">
                  <c:v>352.71657194603875</c:v>
                </c:pt>
                <c:pt idx="134">
                  <c:v>348.79737521239798</c:v>
                </c:pt>
                <c:pt idx="135">
                  <c:v>354.20853888441331</c:v>
                </c:pt>
                <c:pt idx="136">
                  <c:v>354.88616097840872</c:v>
                </c:pt>
                <c:pt idx="137">
                  <c:v>351.91884849229672</c:v>
                </c:pt>
                <c:pt idx="138">
                  <c:v>362.07830871426353</c:v>
                </c:pt>
                <c:pt idx="139">
                  <c:v>363.84559271379692</c:v>
                </c:pt>
                <c:pt idx="140">
                  <c:v>394.05584261166786</c:v>
                </c:pt>
                <c:pt idx="141">
                  <c:v>381.77776220808227</c:v>
                </c:pt>
                <c:pt idx="142">
                  <c:v>366.1067622378099</c:v>
                </c:pt>
                <c:pt idx="143">
                  <c:v>362.62463425229015</c:v>
                </c:pt>
                <c:pt idx="144">
                  <c:v>362.99811170184114</c:v>
                </c:pt>
                <c:pt idx="145">
                  <c:v>361.79097892354264</c:v>
                </c:pt>
                <c:pt idx="146">
                  <c:v>355.50162970333264</c:v>
                </c:pt>
                <c:pt idx="147">
                  <c:v>360.48708945106006</c:v>
                </c:pt>
                <c:pt idx="148">
                  <c:v>358.49818750675485</c:v>
                </c:pt>
                <c:pt idx="149">
                  <c:v>360.19086507052805</c:v>
                </c:pt>
                <c:pt idx="150">
                  <c:v>370.59810196263049</c:v>
                </c:pt>
                <c:pt idx="151">
                  <c:v>373.82073548856425</c:v>
                </c:pt>
                <c:pt idx="152">
                  <c:v>405.86032506678168</c:v>
                </c:pt>
                <c:pt idx="153">
                  <c:v>399.99715674519598</c:v>
                </c:pt>
                <c:pt idx="154">
                  <c:v>374.28202092883771</c:v>
                </c:pt>
                <c:pt idx="155">
                  <c:v>375.70643799961698</c:v>
                </c:pt>
                <c:pt idx="156">
                  <c:v>375.36676931350809</c:v>
                </c:pt>
                <c:pt idx="157">
                  <c:v>371.24947367053744</c:v>
                </c:pt>
                <c:pt idx="158">
                  <c:v>368.68529467005021</c:v>
                </c:pt>
                <c:pt idx="159">
                  <c:v>369.94010567028863</c:v>
                </c:pt>
                <c:pt idx="160">
                  <c:v>367.65617917517517</c:v>
                </c:pt>
                <c:pt idx="161">
                  <c:v>371.49510694897464</c:v>
                </c:pt>
                <c:pt idx="162">
                  <c:v>385.52404980506878</c:v>
                </c:pt>
                <c:pt idx="163">
                  <c:v>385.367331413111</c:v>
                </c:pt>
                <c:pt idx="164">
                  <c:v>421.73016392711935</c:v>
                </c:pt>
                <c:pt idx="165">
                  <c:v>408.92065394623029</c:v>
                </c:pt>
                <c:pt idx="166">
                  <c:v>390.43171487418203</c:v>
                </c:pt>
                <c:pt idx="167">
                  <c:v>392.00295647448053</c:v>
                </c:pt>
                <c:pt idx="168">
                  <c:v>390.59538587421315</c:v>
                </c:pt>
                <c:pt idx="169">
                  <c:v>380.61860818159795</c:v>
                </c:pt>
                <c:pt idx="170">
                  <c:v>388.60520967221902</c:v>
                </c:pt>
                <c:pt idx="171">
                  <c:v>384.84553060316478</c:v>
                </c:pt>
                <c:pt idx="172">
                  <c:v>385.67331567130753</c:v>
                </c:pt>
                <c:pt idx="173">
                  <c:v>391.49994912252106</c:v>
                </c:pt>
                <c:pt idx="174">
                  <c:v>401.39872788536326</c:v>
                </c:pt>
                <c:pt idx="175">
                  <c:v>401.54671028894506</c:v>
                </c:pt>
                <c:pt idx="176">
                  <c:v>433.47199265411501</c:v>
                </c:pt>
                <c:pt idx="177">
                  <c:v>424.35818738432829</c:v>
                </c:pt>
                <c:pt idx="178">
                  <c:v>400.28640000000001</c:v>
                </c:pt>
                <c:pt idx="179">
                  <c:v>402.76416</c:v>
                </c:pt>
                <c:pt idx="180">
                  <c:v>398.82324000000006</c:v>
                </c:pt>
                <c:pt idx="181">
                  <c:v>396.93288000000007</c:v>
                </c:pt>
                <c:pt idx="182">
                  <c:v>399.10092000000003</c:v>
                </c:pt>
                <c:pt idx="183">
                  <c:v>393.06672000000003</c:v>
                </c:pt>
                <c:pt idx="184">
                  <c:v>398.35820926475378</c:v>
                </c:pt>
                <c:pt idx="185">
                  <c:v>399.03840043366006</c:v>
                </c:pt>
                <c:pt idx="186">
                  <c:v>414.64028537044726</c:v>
                </c:pt>
                <c:pt idx="187">
                  <c:v>418.78127236580519</c:v>
                </c:pt>
                <c:pt idx="188">
                  <c:v>444.78059642147116</c:v>
                </c:pt>
                <c:pt idx="189">
                  <c:v>441.31968190854872</c:v>
                </c:pt>
                <c:pt idx="190">
                  <c:v>412.84379821958458</c:v>
                </c:pt>
                <c:pt idx="191">
                  <c:v>416.76296735905044</c:v>
                </c:pt>
                <c:pt idx="192">
                  <c:v>413.73115727002966</c:v>
                </c:pt>
                <c:pt idx="193">
                  <c:v>410.6696748768473</c:v>
                </c:pt>
                <c:pt idx="194">
                  <c:v>408.09174384236445</c:v>
                </c:pt>
                <c:pt idx="195">
                  <c:v>411.44831527093589</c:v>
                </c:pt>
                <c:pt idx="196">
                  <c:v>415.42488281250002</c:v>
                </c:pt>
                <c:pt idx="197">
                  <c:v>418.62679687499997</c:v>
                </c:pt>
                <c:pt idx="198">
                  <c:v>430.17246093749998</c:v>
                </c:pt>
                <c:pt idx="199">
                  <c:v>433.24331707317077</c:v>
                </c:pt>
                <c:pt idx="200">
                  <c:v>465.55422439024392</c:v>
                </c:pt>
                <c:pt idx="201">
                  <c:v>468.47168780487806</c:v>
                </c:pt>
                <c:pt idx="202">
                  <c:v>438.72315789473691</c:v>
                </c:pt>
                <c:pt idx="203">
                  <c:v>438.52538011695907</c:v>
                </c:pt>
                <c:pt idx="204">
                  <c:v>433.4143859649123</c:v>
                </c:pt>
                <c:pt idx="205">
                  <c:v>434.53732558139535</c:v>
                </c:pt>
                <c:pt idx="206">
                  <c:v>430.52197674418608</c:v>
                </c:pt>
                <c:pt idx="207">
                  <c:v>431.57755813953486</c:v>
                </c:pt>
                <c:pt idx="208">
                  <c:v>434.17951876804619</c:v>
                </c:pt>
                <c:pt idx="209">
                  <c:v>440.83010587102984</c:v>
                </c:pt>
                <c:pt idx="210">
                  <c:v>454.61439846005771</c:v>
                </c:pt>
                <c:pt idx="211">
                  <c:v>456.52908045977006</c:v>
                </c:pt>
                <c:pt idx="212">
                  <c:v>488.53839080459767</c:v>
                </c:pt>
                <c:pt idx="213">
                  <c:v>479.98620689655172</c:v>
                </c:pt>
                <c:pt idx="214">
                  <c:v>454.51927756653987</c:v>
                </c:pt>
                <c:pt idx="215">
                  <c:v>459.0572623574144</c:v>
                </c:pt>
                <c:pt idx="216">
                  <c:v>443.9611026615969</c:v>
                </c:pt>
                <c:pt idx="217">
                  <c:v>439.51209169054442</c:v>
                </c:pt>
                <c:pt idx="218">
                  <c:v>444.87759312320912</c:v>
                </c:pt>
                <c:pt idx="219">
                  <c:v>445.04080229226361</c:v>
                </c:pt>
                <c:pt idx="220">
                  <c:v>446.71582542694495</c:v>
                </c:pt>
                <c:pt idx="221">
                  <c:v>459.32106261859582</c:v>
                </c:pt>
                <c:pt idx="222">
                  <c:v>475.36132827324474</c:v>
                </c:pt>
                <c:pt idx="223">
                  <c:v>467.33824362606231</c:v>
                </c:pt>
                <c:pt idx="224">
                  <c:v>510.46164305949014</c:v>
                </c:pt>
                <c:pt idx="225">
                  <c:v>496.18130311614732</c:v>
                </c:pt>
                <c:pt idx="226">
                  <c:v>468.97</c:v>
                </c:pt>
                <c:pt idx="227">
                  <c:v>474.13</c:v>
                </c:pt>
                <c:pt idx="228">
                  <c:v>477.3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1-4BFB-81D7-74E13D8DD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3810048"/>
        <c:scaling>
          <c:orientation val="minMax"/>
          <c:max val="8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Monthly average $2021/week </a:t>
                </a:r>
              </a:p>
            </c:rich>
          </c:tx>
          <c:layout>
            <c:manualLayout>
              <c:xMode val="edge"/>
              <c:yMode val="edge"/>
              <c:x val="9.7597463683376212E-2"/>
              <c:y val="0.190018837358248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138085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05420676582093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EFTPOS spend (Paymark; excl online)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54182941899746639"/>
        </c:manualLayout>
      </c:layout>
      <c:lineChart>
        <c:grouping val="standard"/>
        <c:varyColors val="0"/>
        <c:ser>
          <c:idx val="1"/>
          <c:order val="0"/>
          <c:tx>
            <c:strRef>
              <c:f>'Consumer spend'!$B$4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'Consumer spend'!$A$5:$A$77</c:f>
              <c:numCache>
                <c:formatCode>d\-mmm</c:formatCode>
                <c:ptCount val="73"/>
                <c:pt idx="0">
                  <c:v>43863</c:v>
                </c:pt>
                <c:pt idx="1">
                  <c:v>43870</c:v>
                </c:pt>
                <c:pt idx="2">
                  <c:v>43877</c:v>
                </c:pt>
                <c:pt idx="3">
                  <c:v>43884</c:v>
                </c:pt>
                <c:pt idx="4">
                  <c:v>43891</c:v>
                </c:pt>
                <c:pt idx="5">
                  <c:v>43898</c:v>
                </c:pt>
                <c:pt idx="6">
                  <c:v>43905</c:v>
                </c:pt>
                <c:pt idx="7">
                  <c:v>43912</c:v>
                </c:pt>
                <c:pt idx="8">
                  <c:v>43919</c:v>
                </c:pt>
                <c:pt idx="9">
                  <c:v>43926</c:v>
                </c:pt>
                <c:pt idx="10">
                  <c:v>43933</c:v>
                </c:pt>
                <c:pt idx="11">
                  <c:v>43940</c:v>
                </c:pt>
                <c:pt idx="12">
                  <c:v>43947</c:v>
                </c:pt>
                <c:pt idx="13">
                  <c:v>43954</c:v>
                </c:pt>
                <c:pt idx="14">
                  <c:v>43961</c:v>
                </c:pt>
                <c:pt idx="15">
                  <c:v>43968</c:v>
                </c:pt>
                <c:pt idx="16">
                  <c:v>43975</c:v>
                </c:pt>
                <c:pt idx="17">
                  <c:v>43982</c:v>
                </c:pt>
                <c:pt idx="18">
                  <c:v>43989</c:v>
                </c:pt>
                <c:pt idx="19">
                  <c:v>43996</c:v>
                </c:pt>
                <c:pt idx="20">
                  <c:v>44003</c:v>
                </c:pt>
                <c:pt idx="21">
                  <c:v>44010</c:v>
                </c:pt>
                <c:pt idx="22">
                  <c:v>44017</c:v>
                </c:pt>
                <c:pt idx="23">
                  <c:v>44024</c:v>
                </c:pt>
                <c:pt idx="24">
                  <c:v>44031</c:v>
                </c:pt>
                <c:pt idx="25">
                  <c:v>44038</c:v>
                </c:pt>
                <c:pt idx="26">
                  <c:v>44045</c:v>
                </c:pt>
                <c:pt idx="27">
                  <c:v>44052</c:v>
                </c:pt>
                <c:pt idx="28">
                  <c:v>44059</c:v>
                </c:pt>
                <c:pt idx="29">
                  <c:v>44066</c:v>
                </c:pt>
                <c:pt idx="30">
                  <c:v>44073</c:v>
                </c:pt>
                <c:pt idx="31">
                  <c:v>44080</c:v>
                </c:pt>
                <c:pt idx="32">
                  <c:v>44087</c:v>
                </c:pt>
                <c:pt idx="33">
                  <c:v>44094</c:v>
                </c:pt>
                <c:pt idx="34">
                  <c:v>44101</c:v>
                </c:pt>
                <c:pt idx="35">
                  <c:v>44108</c:v>
                </c:pt>
                <c:pt idx="36">
                  <c:v>44115</c:v>
                </c:pt>
                <c:pt idx="37">
                  <c:v>44122</c:v>
                </c:pt>
                <c:pt idx="38">
                  <c:v>44129</c:v>
                </c:pt>
                <c:pt idx="39">
                  <c:v>44136</c:v>
                </c:pt>
                <c:pt idx="40">
                  <c:v>44143</c:v>
                </c:pt>
                <c:pt idx="41">
                  <c:v>44150</c:v>
                </c:pt>
                <c:pt idx="42">
                  <c:v>44157</c:v>
                </c:pt>
                <c:pt idx="43">
                  <c:v>44164</c:v>
                </c:pt>
                <c:pt idx="44">
                  <c:v>44171</c:v>
                </c:pt>
                <c:pt idx="45">
                  <c:v>44178</c:v>
                </c:pt>
                <c:pt idx="46">
                  <c:v>44185</c:v>
                </c:pt>
                <c:pt idx="47">
                  <c:v>44192</c:v>
                </c:pt>
                <c:pt idx="48">
                  <c:v>44199</c:v>
                </c:pt>
                <c:pt idx="49">
                  <c:v>44206</c:v>
                </c:pt>
                <c:pt idx="50">
                  <c:v>44213</c:v>
                </c:pt>
                <c:pt idx="51">
                  <c:v>44220</c:v>
                </c:pt>
                <c:pt idx="52">
                  <c:v>44227</c:v>
                </c:pt>
                <c:pt idx="53">
                  <c:v>44234</c:v>
                </c:pt>
                <c:pt idx="54">
                  <c:v>44241</c:v>
                </c:pt>
                <c:pt idx="55">
                  <c:v>44248</c:v>
                </c:pt>
                <c:pt idx="56">
                  <c:v>44255</c:v>
                </c:pt>
                <c:pt idx="57">
                  <c:v>44262</c:v>
                </c:pt>
                <c:pt idx="58">
                  <c:v>44269</c:v>
                </c:pt>
                <c:pt idx="59">
                  <c:v>44276</c:v>
                </c:pt>
                <c:pt idx="60">
                  <c:v>44283</c:v>
                </c:pt>
                <c:pt idx="61">
                  <c:v>44290</c:v>
                </c:pt>
                <c:pt idx="62">
                  <c:v>44297</c:v>
                </c:pt>
                <c:pt idx="63">
                  <c:v>44304</c:v>
                </c:pt>
                <c:pt idx="64">
                  <c:v>44311</c:v>
                </c:pt>
                <c:pt idx="65">
                  <c:v>44318</c:v>
                </c:pt>
                <c:pt idx="66">
                  <c:v>44325</c:v>
                </c:pt>
                <c:pt idx="67">
                  <c:v>44332</c:v>
                </c:pt>
                <c:pt idx="68">
                  <c:v>44339</c:v>
                </c:pt>
                <c:pt idx="69">
                  <c:v>44346</c:v>
                </c:pt>
                <c:pt idx="70">
                  <c:v>44353</c:v>
                </c:pt>
                <c:pt idx="71">
                  <c:v>44360</c:v>
                </c:pt>
                <c:pt idx="72">
                  <c:v>44367</c:v>
                </c:pt>
              </c:numCache>
            </c:numRef>
          </c:cat>
          <c:val>
            <c:numRef>
              <c:f>'Consumer spend'!$B$5:$B$77</c:f>
              <c:numCache>
                <c:formatCode>General</c:formatCode>
                <c:ptCount val="73"/>
                <c:pt idx="0">
                  <c:v>4.5</c:v>
                </c:pt>
                <c:pt idx="1">
                  <c:v>4.5999999999999996</c:v>
                </c:pt>
                <c:pt idx="2">
                  <c:v>3.9</c:v>
                </c:pt>
                <c:pt idx="3">
                  <c:v>1.9</c:v>
                </c:pt>
                <c:pt idx="4">
                  <c:v>4.0999999999999996</c:v>
                </c:pt>
                <c:pt idx="5">
                  <c:v>2.1</c:v>
                </c:pt>
                <c:pt idx="6">
                  <c:v>2.2000000000000002</c:v>
                </c:pt>
                <c:pt idx="7">
                  <c:v>10.1</c:v>
                </c:pt>
                <c:pt idx="8" formatCode="0">
                  <c:v>-32</c:v>
                </c:pt>
                <c:pt idx="9">
                  <c:v>-51.2</c:v>
                </c:pt>
                <c:pt idx="10">
                  <c:v>-58.5</c:v>
                </c:pt>
                <c:pt idx="11">
                  <c:v>-60.5</c:v>
                </c:pt>
                <c:pt idx="12">
                  <c:v>-57.8</c:v>
                </c:pt>
                <c:pt idx="13">
                  <c:v>-44.8</c:v>
                </c:pt>
                <c:pt idx="14">
                  <c:v>-40.5</c:v>
                </c:pt>
                <c:pt idx="15">
                  <c:v>-15.4</c:v>
                </c:pt>
                <c:pt idx="16">
                  <c:v>-0.8</c:v>
                </c:pt>
                <c:pt idx="17">
                  <c:v>-2.2999999999999998</c:v>
                </c:pt>
                <c:pt idx="18">
                  <c:v>0.6</c:v>
                </c:pt>
                <c:pt idx="19">
                  <c:v>0.5</c:v>
                </c:pt>
                <c:pt idx="20">
                  <c:v>-0.8</c:v>
                </c:pt>
                <c:pt idx="21">
                  <c:v>-1.8</c:v>
                </c:pt>
                <c:pt idx="22">
                  <c:v>-0.2</c:v>
                </c:pt>
                <c:pt idx="23">
                  <c:v>0.2</c:v>
                </c:pt>
                <c:pt idx="24" formatCode="0">
                  <c:v>4</c:v>
                </c:pt>
                <c:pt idx="25">
                  <c:v>-0.1</c:v>
                </c:pt>
                <c:pt idx="26">
                  <c:v>0.4</c:v>
                </c:pt>
                <c:pt idx="27">
                  <c:v>-0.6</c:v>
                </c:pt>
                <c:pt idx="28">
                  <c:v>-24.6</c:v>
                </c:pt>
                <c:pt idx="29">
                  <c:v>-42.2</c:v>
                </c:pt>
                <c:pt idx="30">
                  <c:v>-39.6</c:v>
                </c:pt>
                <c:pt idx="31">
                  <c:v>4.0999999999999996</c:v>
                </c:pt>
                <c:pt idx="32">
                  <c:v>-3.8</c:v>
                </c:pt>
                <c:pt idx="33">
                  <c:v>-4.7</c:v>
                </c:pt>
                <c:pt idx="34" formatCode="0">
                  <c:v>-5</c:v>
                </c:pt>
                <c:pt idx="35" formatCode="0">
                  <c:v>-5</c:v>
                </c:pt>
                <c:pt idx="36">
                  <c:v>-0.8</c:v>
                </c:pt>
                <c:pt idx="37">
                  <c:v>-3.8</c:v>
                </c:pt>
                <c:pt idx="38">
                  <c:v>-1.1000000000000001</c:v>
                </c:pt>
                <c:pt idx="39">
                  <c:v>-2.4</c:v>
                </c:pt>
                <c:pt idx="40">
                  <c:v>-3.7</c:v>
                </c:pt>
                <c:pt idx="41">
                  <c:v>-3.2</c:v>
                </c:pt>
                <c:pt idx="42">
                  <c:v>-2.6</c:v>
                </c:pt>
                <c:pt idx="43">
                  <c:v>-2.4</c:v>
                </c:pt>
                <c:pt idx="44">
                  <c:v>-0.9</c:v>
                </c:pt>
                <c:pt idx="45">
                  <c:v>-2.2000000000000002</c:v>
                </c:pt>
                <c:pt idx="46">
                  <c:v>-4.8</c:v>
                </c:pt>
                <c:pt idx="47">
                  <c:v>3.6</c:v>
                </c:pt>
                <c:pt idx="48">
                  <c:v>-2.1</c:v>
                </c:pt>
                <c:pt idx="49">
                  <c:v>-1.9</c:v>
                </c:pt>
                <c:pt idx="50">
                  <c:v>-1.1000000000000001</c:v>
                </c:pt>
                <c:pt idx="51">
                  <c:v>-2.8</c:v>
                </c:pt>
                <c:pt idx="52">
                  <c:v>-1.4</c:v>
                </c:pt>
                <c:pt idx="53">
                  <c:v>-5.2</c:v>
                </c:pt>
                <c:pt idx="54">
                  <c:v>-3.9</c:v>
                </c:pt>
                <c:pt idx="55">
                  <c:v>-21.9</c:v>
                </c:pt>
                <c:pt idx="56">
                  <c:v>-10.4</c:v>
                </c:pt>
                <c:pt idx="57">
                  <c:v>-37.1</c:v>
                </c:pt>
                <c:pt idx="58">
                  <c:v>0.4</c:v>
                </c:pt>
                <c:pt idx="59">
                  <c:v>0.1</c:v>
                </c:pt>
                <c:pt idx="60">
                  <c:v>-0.4</c:v>
                </c:pt>
                <c:pt idx="61" formatCode="0">
                  <c:v>-11</c:v>
                </c:pt>
                <c:pt idx="62">
                  <c:v>-1.6</c:v>
                </c:pt>
                <c:pt idx="63">
                  <c:v>-12.1</c:v>
                </c:pt>
                <c:pt idx="64">
                  <c:v>18.399999999999999</c:v>
                </c:pt>
                <c:pt idx="65">
                  <c:v>2.7</c:v>
                </c:pt>
                <c:pt idx="66">
                  <c:v>0.9</c:v>
                </c:pt>
                <c:pt idx="67">
                  <c:v>-0.8</c:v>
                </c:pt>
                <c:pt idx="68">
                  <c:v>-0.7</c:v>
                </c:pt>
                <c:pt idx="69">
                  <c:v>-0.1</c:v>
                </c:pt>
                <c:pt idx="70">
                  <c:v>2.9</c:v>
                </c:pt>
                <c:pt idx="71">
                  <c:v>-0.4</c:v>
                </c:pt>
                <c:pt idx="72" formatCode="0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7-440F-ABA3-23209888FF9A}"/>
            </c:ext>
          </c:extLst>
        </c:ser>
        <c:ser>
          <c:idx val="0"/>
          <c:order val="1"/>
          <c:tx>
            <c:strRef>
              <c:f>'Consumer spend'!$C$4</c:f>
              <c:strCache>
                <c:ptCount val="1"/>
                <c:pt idx="0">
                  <c:v>New Zealand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'Consumer spend'!$A$5:$A$77</c:f>
              <c:numCache>
                <c:formatCode>d\-mmm</c:formatCode>
                <c:ptCount val="73"/>
                <c:pt idx="0">
                  <c:v>43863</c:v>
                </c:pt>
                <c:pt idx="1">
                  <c:v>43870</c:v>
                </c:pt>
                <c:pt idx="2">
                  <c:v>43877</c:v>
                </c:pt>
                <c:pt idx="3">
                  <c:v>43884</c:v>
                </c:pt>
                <c:pt idx="4">
                  <c:v>43891</c:v>
                </c:pt>
                <c:pt idx="5">
                  <c:v>43898</c:v>
                </c:pt>
                <c:pt idx="6">
                  <c:v>43905</c:v>
                </c:pt>
                <c:pt idx="7">
                  <c:v>43912</c:v>
                </c:pt>
                <c:pt idx="8">
                  <c:v>43919</c:v>
                </c:pt>
                <c:pt idx="9">
                  <c:v>43926</c:v>
                </c:pt>
                <c:pt idx="10">
                  <c:v>43933</c:v>
                </c:pt>
                <c:pt idx="11">
                  <c:v>43940</c:v>
                </c:pt>
                <c:pt idx="12">
                  <c:v>43947</c:v>
                </c:pt>
                <c:pt idx="13">
                  <c:v>43954</c:v>
                </c:pt>
                <c:pt idx="14">
                  <c:v>43961</c:v>
                </c:pt>
                <c:pt idx="15">
                  <c:v>43968</c:v>
                </c:pt>
                <c:pt idx="16">
                  <c:v>43975</c:v>
                </c:pt>
                <c:pt idx="17">
                  <c:v>43982</c:v>
                </c:pt>
                <c:pt idx="18">
                  <c:v>43989</c:v>
                </c:pt>
                <c:pt idx="19">
                  <c:v>43996</c:v>
                </c:pt>
                <c:pt idx="20">
                  <c:v>44003</c:v>
                </c:pt>
                <c:pt idx="21">
                  <c:v>44010</c:v>
                </c:pt>
                <c:pt idx="22">
                  <c:v>44017</c:v>
                </c:pt>
                <c:pt idx="23">
                  <c:v>44024</c:v>
                </c:pt>
                <c:pt idx="24">
                  <c:v>44031</c:v>
                </c:pt>
                <c:pt idx="25">
                  <c:v>44038</c:v>
                </c:pt>
                <c:pt idx="26">
                  <c:v>44045</c:v>
                </c:pt>
                <c:pt idx="27">
                  <c:v>44052</c:v>
                </c:pt>
                <c:pt idx="28">
                  <c:v>44059</c:v>
                </c:pt>
                <c:pt idx="29">
                  <c:v>44066</c:v>
                </c:pt>
                <c:pt idx="30">
                  <c:v>44073</c:v>
                </c:pt>
                <c:pt idx="31">
                  <c:v>44080</c:v>
                </c:pt>
                <c:pt idx="32">
                  <c:v>44087</c:v>
                </c:pt>
                <c:pt idx="33">
                  <c:v>44094</c:v>
                </c:pt>
                <c:pt idx="34">
                  <c:v>44101</c:v>
                </c:pt>
                <c:pt idx="35">
                  <c:v>44108</c:v>
                </c:pt>
                <c:pt idx="36">
                  <c:v>44115</c:v>
                </c:pt>
                <c:pt idx="37">
                  <c:v>44122</c:v>
                </c:pt>
                <c:pt idx="38">
                  <c:v>44129</c:v>
                </c:pt>
                <c:pt idx="39">
                  <c:v>44136</c:v>
                </c:pt>
                <c:pt idx="40">
                  <c:v>44143</c:v>
                </c:pt>
                <c:pt idx="41">
                  <c:v>44150</c:v>
                </c:pt>
                <c:pt idx="42">
                  <c:v>44157</c:v>
                </c:pt>
                <c:pt idx="43">
                  <c:v>44164</c:v>
                </c:pt>
                <c:pt idx="44">
                  <c:v>44171</c:v>
                </c:pt>
                <c:pt idx="45">
                  <c:v>44178</c:v>
                </c:pt>
                <c:pt idx="46">
                  <c:v>44185</c:v>
                </c:pt>
                <c:pt idx="47">
                  <c:v>44192</c:v>
                </c:pt>
                <c:pt idx="48">
                  <c:v>44199</c:v>
                </c:pt>
                <c:pt idx="49">
                  <c:v>44206</c:v>
                </c:pt>
                <c:pt idx="50">
                  <c:v>44213</c:v>
                </c:pt>
                <c:pt idx="51">
                  <c:v>44220</c:v>
                </c:pt>
                <c:pt idx="52">
                  <c:v>44227</c:v>
                </c:pt>
                <c:pt idx="53">
                  <c:v>44234</c:v>
                </c:pt>
                <c:pt idx="54">
                  <c:v>44241</c:v>
                </c:pt>
                <c:pt idx="55">
                  <c:v>44248</c:v>
                </c:pt>
                <c:pt idx="56">
                  <c:v>44255</c:v>
                </c:pt>
                <c:pt idx="57">
                  <c:v>44262</c:v>
                </c:pt>
                <c:pt idx="58">
                  <c:v>44269</c:v>
                </c:pt>
                <c:pt idx="59">
                  <c:v>44276</c:v>
                </c:pt>
                <c:pt idx="60">
                  <c:v>44283</c:v>
                </c:pt>
                <c:pt idx="61">
                  <c:v>44290</c:v>
                </c:pt>
                <c:pt idx="62">
                  <c:v>44297</c:v>
                </c:pt>
                <c:pt idx="63">
                  <c:v>44304</c:v>
                </c:pt>
                <c:pt idx="64">
                  <c:v>44311</c:v>
                </c:pt>
                <c:pt idx="65">
                  <c:v>44318</c:v>
                </c:pt>
                <c:pt idx="66">
                  <c:v>44325</c:v>
                </c:pt>
                <c:pt idx="67">
                  <c:v>44332</c:v>
                </c:pt>
                <c:pt idx="68">
                  <c:v>44339</c:v>
                </c:pt>
                <c:pt idx="69">
                  <c:v>44346</c:v>
                </c:pt>
                <c:pt idx="70">
                  <c:v>44353</c:v>
                </c:pt>
                <c:pt idx="71">
                  <c:v>44360</c:v>
                </c:pt>
                <c:pt idx="72">
                  <c:v>44367</c:v>
                </c:pt>
              </c:numCache>
            </c:numRef>
          </c:cat>
          <c:val>
            <c:numRef>
              <c:f>'Consumer spend'!$C$5:$C$77</c:f>
              <c:numCache>
                <c:formatCode>General</c:formatCode>
                <c:ptCount val="73"/>
                <c:pt idx="0">
                  <c:v>5.9</c:v>
                </c:pt>
                <c:pt idx="1">
                  <c:v>7.2</c:v>
                </c:pt>
                <c:pt idx="2">
                  <c:v>6.2</c:v>
                </c:pt>
                <c:pt idx="3">
                  <c:v>4.2</c:v>
                </c:pt>
                <c:pt idx="4">
                  <c:v>5.7</c:v>
                </c:pt>
                <c:pt idx="5" formatCode="0">
                  <c:v>6</c:v>
                </c:pt>
                <c:pt idx="6">
                  <c:v>5.7</c:v>
                </c:pt>
                <c:pt idx="7" formatCode="0">
                  <c:v>14</c:v>
                </c:pt>
                <c:pt idx="8">
                  <c:v>-26.9</c:v>
                </c:pt>
                <c:pt idx="9">
                  <c:v>-46.9</c:v>
                </c:pt>
                <c:pt idx="10">
                  <c:v>-52.8</c:v>
                </c:pt>
                <c:pt idx="11">
                  <c:v>-53.8</c:v>
                </c:pt>
                <c:pt idx="12">
                  <c:v>-51.4</c:v>
                </c:pt>
                <c:pt idx="13">
                  <c:v>-38.200000000000003</c:v>
                </c:pt>
                <c:pt idx="14">
                  <c:v>-34.200000000000003</c:v>
                </c:pt>
                <c:pt idx="15">
                  <c:v>-8.5</c:v>
                </c:pt>
                <c:pt idx="16">
                  <c:v>5.7</c:v>
                </c:pt>
                <c:pt idx="17">
                  <c:v>6.7</c:v>
                </c:pt>
                <c:pt idx="18">
                  <c:v>4.4000000000000004</c:v>
                </c:pt>
                <c:pt idx="19">
                  <c:v>7.2</c:v>
                </c:pt>
                <c:pt idx="20">
                  <c:v>4.2</c:v>
                </c:pt>
                <c:pt idx="21">
                  <c:v>4.0999999999999996</c:v>
                </c:pt>
                <c:pt idx="22">
                  <c:v>4.5999999999999996</c:v>
                </c:pt>
                <c:pt idx="23">
                  <c:v>6.7</c:v>
                </c:pt>
                <c:pt idx="24">
                  <c:v>7.4</c:v>
                </c:pt>
                <c:pt idx="25">
                  <c:v>5.4</c:v>
                </c:pt>
                <c:pt idx="26">
                  <c:v>5.2</c:v>
                </c:pt>
                <c:pt idx="27">
                  <c:v>5.3</c:v>
                </c:pt>
                <c:pt idx="28" formatCode="0">
                  <c:v>0</c:v>
                </c:pt>
                <c:pt idx="29">
                  <c:v>-13.9</c:v>
                </c:pt>
                <c:pt idx="30" formatCode="0">
                  <c:v>-12</c:v>
                </c:pt>
                <c:pt idx="31">
                  <c:v>6.7</c:v>
                </c:pt>
                <c:pt idx="32">
                  <c:v>2.2999999999999998</c:v>
                </c:pt>
                <c:pt idx="33">
                  <c:v>1.8</c:v>
                </c:pt>
                <c:pt idx="34">
                  <c:v>1.3</c:v>
                </c:pt>
                <c:pt idx="35">
                  <c:v>1.4</c:v>
                </c:pt>
                <c:pt idx="36">
                  <c:v>2.8</c:v>
                </c:pt>
                <c:pt idx="37">
                  <c:v>-0.6</c:v>
                </c:pt>
                <c:pt idx="38">
                  <c:v>3.3</c:v>
                </c:pt>
                <c:pt idx="39">
                  <c:v>1.2</c:v>
                </c:pt>
                <c:pt idx="40">
                  <c:v>-0.1</c:v>
                </c:pt>
                <c:pt idx="41">
                  <c:v>-0.3</c:v>
                </c:pt>
                <c:pt idx="42">
                  <c:v>1.5</c:v>
                </c:pt>
                <c:pt idx="43">
                  <c:v>1.8</c:v>
                </c:pt>
                <c:pt idx="44">
                  <c:v>1.3</c:v>
                </c:pt>
                <c:pt idx="45">
                  <c:v>1.4</c:v>
                </c:pt>
                <c:pt idx="46">
                  <c:v>-1.2</c:v>
                </c:pt>
                <c:pt idx="47">
                  <c:v>4.9000000000000004</c:v>
                </c:pt>
                <c:pt idx="48">
                  <c:v>-0.8</c:v>
                </c:pt>
                <c:pt idx="49">
                  <c:v>1.3</c:v>
                </c:pt>
                <c:pt idx="50">
                  <c:v>2.2000000000000002</c:v>
                </c:pt>
                <c:pt idx="51">
                  <c:v>-0.6</c:v>
                </c:pt>
                <c:pt idx="52">
                  <c:v>0.4</c:v>
                </c:pt>
                <c:pt idx="53">
                  <c:v>-0.1</c:v>
                </c:pt>
                <c:pt idx="54">
                  <c:v>-3.4</c:v>
                </c:pt>
                <c:pt idx="55" formatCode="0">
                  <c:v>-9</c:v>
                </c:pt>
                <c:pt idx="56" formatCode="0">
                  <c:v>-4</c:v>
                </c:pt>
                <c:pt idx="57">
                  <c:v>-14.8</c:v>
                </c:pt>
                <c:pt idx="58">
                  <c:v>-0.1</c:v>
                </c:pt>
                <c:pt idx="59">
                  <c:v>1.6</c:v>
                </c:pt>
                <c:pt idx="60">
                  <c:v>1.4</c:v>
                </c:pt>
                <c:pt idx="61">
                  <c:v>-2.7</c:v>
                </c:pt>
                <c:pt idx="62">
                  <c:v>2.1</c:v>
                </c:pt>
                <c:pt idx="63">
                  <c:v>-10.8</c:v>
                </c:pt>
                <c:pt idx="64" formatCode="0">
                  <c:v>17</c:v>
                </c:pt>
                <c:pt idx="65">
                  <c:v>5.3</c:v>
                </c:pt>
                <c:pt idx="66">
                  <c:v>4.5</c:v>
                </c:pt>
                <c:pt idx="67">
                  <c:v>2.7</c:v>
                </c:pt>
                <c:pt idx="68">
                  <c:v>3.6</c:v>
                </c:pt>
                <c:pt idx="69">
                  <c:v>2.4</c:v>
                </c:pt>
                <c:pt idx="70">
                  <c:v>6.9</c:v>
                </c:pt>
                <c:pt idx="71">
                  <c:v>4.3</c:v>
                </c:pt>
                <c:pt idx="72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7-440F-ABA3-23209888F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3810048"/>
        <c:scaling>
          <c:orientation val="minMax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change week vs 2 years ago </a:t>
                </a:r>
              </a:p>
            </c:rich>
          </c:tx>
          <c:layout>
            <c:manualLayout>
              <c:xMode val="edge"/>
              <c:yMode val="edge"/>
              <c:x val="9.7597463683376212E-2"/>
              <c:y val="0.1900188373582489"/>
            </c:manualLayout>
          </c:layout>
          <c:overlay val="0"/>
        </c:title>
        <c:numFmt formatCode="#,##0" sourceLinked="0"/>
        <c:majorTickMark val="out"/>
        <c:minorTickMark val="in"/>
        <c:tickLblPos val="nextTo"/>
        <c:spPr>
          <a:ln/>
        </c:spPr>
        <c:crossAx val="113808512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0.26639820133938902"/>
          <c:y val="0.6587925060605357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'Consumer spend'!$B$4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'Consumer spend'!$A$5:$A$77</c:f>
              <c:numCache>
                <c:formatCode>d\-mmm</c:formatCode>
                <c:ptCount val="73"/>
                <c:pt idx="0">
                  <c:v>43863</c:v>
                </c:pt>
                <c:pt idx="1">
                  <c:v>43870</c:v>
                </c:pt>
                <c:pt idx="2">
                  <c:v>43877</c:v>
                </c:pt>
                <c:pt idx="3">
                  <c:v>43884</c:v>
                </c:pt>
                <c:pt idx="4">
                  <c:v>43891</c:v>
                </c:pt>
                <c:pt idx="5">
                  <c:v>43898</c:v>
                </c:pt>
                <c:pt idx="6">
                  <c:v>43905</c:v>
                </c:pt>
                <c:pt idx="7">
                  <c:v>43912</c:v>
                </c:pt>
                <c:pt idx="8">
                  <c:v>43919</c:v>
                </c:pt>
                <c:pt idx="9">
                  <c:v>43926</c:v>
                </c:pt>
                <c:pt idx="10">
                  <c:v>43933</c:v>
                </c:pt>
                <c:pt idx="11">
                  <c:v>43940</c:v>
                </c:pt>
                <c:pt idx="12">
                  <c:v>43947</c:v>
                </c:pt>
                <c:pt idx="13">
                  <c:v>43954</c:v>
                </c:pt>
                <c:pt idx="14">
                  <c:v>43961</c:v>
                </c:pt>
                <c:pt idx="15">
                  <c:v>43968</c:v>
                </c:pt>
                <c:pt idx="16">
                  <c:v>43975</c:v>
                </c:pt>
                <c:pt idx="17">
                  <c:v>43982</c:v>
                </c:pt>
                <c:pt idx="18">
                  <c:v>43989</c:v>
                </c:pt>
                <c:pt idx="19">
                  <c:v>43996</c:v>
                </c:pt>
                <c:pt idx="20">
                  <c:v>44003</c:v>
                </c:pt>
                <c:pt idx="21">
                  <c:v>44010</c:v>
                </c:pt>
                <c:pt idx="22">
                  <c:v>44017</c:v>
                </c:pt>
                <c:pt idx="23">
                  <c:v>44024</c:v>
                </c:pt>
                <c:pt idx="24">
                  <c:v>44031</c:v>
                </c:pt>
                <c:pt idx="25">
                  <c:v>44038</c:v>
                </c:pt>
                <c:pt idx="26">
                  <c:v>44045</c:v>
                </c:pt>
                <c:pt idx="27">
                  <c:v>44052</c:v>
                </c:pt>
                <c:pt idx="28">
                  <c:v>44059</c:v>
                </c:pt>
                <c:pt idx="29">
                  <c:v>44066</c:v>
                </c:pt>
                <c:pt idx="30">
                  <c:v>44073</c:v>
                </c:pt>
                <c:pt idx="31">
                  <c:v>44080</c:v>
                </c:pt>
                <c:pt idx="32">
                  <c:v>44087</c:v>
                </c:pt>
                <c:pt idx="33">
                  <c:v>44094</c:v>
                </c:pt>
                <c:pt idx="34">
                  <c:v>44101</c:v>
                </c:pt>
                <c:pt idx="35">
                  <c:v>44108</c:v>
                </c:pt>
                <c:pt idx="36">
                  <c:v>44115</c:v>
                </c:pt>
                <c:pt idx="37">
                  <c:v>44122</c:v>
                </c:pt>
                <c:pt idx="38">
                  <c:v>44129</c:v>
                </c:pt>
                <c:pt idx="39">
                  <c:v>44136</c:v>
                </c:pt>
                <c:pt idx="40">
                  <c:v>44143</c:v>
                </c:pt>
                <c:pt idx="41">
                  <c:v>44150</c:v>
                </c:pt>
                <c:pt idx="42">
                  <c:v>44157</c:v>
                </c:pt>
                <c:pt idx="43">
                  <c:v>44164</c:v>
                </c:pt>
                <c:pt idx="44">
                  <c:v>44171</c:v>
                </c:pt>
                <c:pt idx="45">
                  <c:v>44178</c:v>
                </c:pt>
                <c:pt idx="46">
                  <c:v>44185</c:v>
                </c:pt>
                <c:pt idx="47">
                  <c:v>44192</c:v>
                </c:pt>
                <c:pt idx="48">
                  <c:v>44199</c:v>
                </c:pt>
                <c:pt idx="49">
                  <c:v>44206</c:v>
                </c:pt>
                <c:pt idx="50">
                  <c:v>44213</c:v>
                </c:pt>
                <c:pt idx="51">
                  <c:v>44220</c:v>
                </c:pt>
                <c:pt idx="52">
                  <c:v>44227</c:v>
                </c:pt>
                <c:pt idx="53">
                  <c:v>44234</c:v>
                </c:pt>
                <c:pt idx="54">
                  <c:v>44241</c:v>
                </c:pt>
                <c:pt idx="55">
                  <c:v>44248</c:v>
                </c:pt>
                <c:pt idx="56">
                  <c:v>44255</c:v>
                </c:pt>
                <c:pt idx="57">
                  <c:v>44262</c:v>
                </c:pt>
                <c:pt idx="58">
                  <c:v>44269</c:v>
                </c:pt>
                <c:pt idx="59">
                  <c:v>44276</c:v>
                </c:pt>
                <c:pt idx="60">
                  <c:v>44283</c:v>
                </c:pt>
                <c:pt idx="61">
                  <c:v>44290</c:v>
                </c:pt>
                <c:pt idx="62">
                  <c:v>44297</c:v>
                </c:pt>
                <c:pt idx="63">
                  <c:v>44304</c:v>
                </c:pt>
                <c:pt idx="64">
                  <c:v>44311</c:v>
                </c:pt>
                <c:pt idx="65">
                  <c:v>44318</c:v>
                </c:pt>
                <c:pt idx="66">
                  <c:v>44325</c:v>
                </c:pt>
                <c:pt idx="67">
                  <c:v>44332</c:v>
                </c:pt>
                <c:pt idx="68">
                  <c:v>44339</c:v>
                </c:pt>
                <c:pt idx="69">
                  <c:v>44346</c:v>
                </c:pt>
                <c:pt idx="70">
                  <c:v>44353</c:v>
                </c:pt>
                <c:pt idx="71">
                  <c:v>44360</c:v>
                </c:pt>
                <c:pt idx="72">
                  <c:v>44367</c:v>
                </c:pt>
              </c:numCache>
            </c:numRef>
          </c:cat>
          <c:val>
            <c:numRef>
              <c:f>'Consumer spend'!$B$5:$B$77</c:f>
              <c:numCache>
                <c:formatCode>General</c:formatCode>
                <c:ptCount val="73"/>
                <c:pt idx="0">
                  <c:v>4.5</c:v>
                </c:pt>
                <c:pt idx="1">
                  <c:v>4.5999999999999996</c:v>
                </c:pt>
                <c:pt idx="2">
                  <c:v>3.9</c:v>
                </c:pt>
                <c:pt idx="3">
                  <c:v>1.9</c:v>
                </c:pt>
                <c:pt idx="4">
                  <c:v>4.0999999999999996</c:v>
                </c:pt>
                <c:pt idx="5">
                  <c:v>2.1</c:v>
                </c:pt>
                <c:pt idx="6">
                  <c:v>2.2000000000000002</c:v>
                </c:pt>
                <c:pt idx="7">
                  <c:v>10.1</c:v>
                </c:pt>
                <c:pt idx="8" formatCode="0">
                  <c:v>-32</c:v>
                </c:pt>
                <c:pt idx="9">
                  <c:v>-51.2</c:v>
                </c:pt>
                <c:pt idx="10">
                  <c:v>-58.5</c:v>
                </c:pt>
                <c:pt idx="11">
                  <c:v>-60.5</c:v>
                </c:pt>
                <c:pt idx="12">
                  <c:v>-57.8</c:v>
                </c:pt>
                <c:pt idx="13">
                  <c:v>-44.8</c:v>
                </c:pt>
                <c:pt idx="14">
                  <c:v>-40.5</c:v>
                </c:pt>
                <c:pt idx="15">
                  <c:v>-15.4</c:v>
                </c:pt>
                <c:pt idx="16">
                  <c:v>-0.8</c:v>
                </c:pt>
                <c:pt idx="17">
                  <c:v>-2.2999999999999998</c:v>
                </c:pt>
                <c:pt idx="18">
                  <c:v>0.6</c:v>
                </c:pt>
                <c:pt idx="19">
                  <c:v>0.5</c:v>
                </c:pt>
                <c:pt idx="20">
                  <c:v>-0.8</c:v>
                </c:pt>
                <c:pt idx="21">
                  <c:v>-1.8</c:v>
                </c:pt>
                <c:pt idx="22">
                  <c:v>-0.2</c:v>
                </c:pt>
                <c:pt idx="23">
                  <c:v>0.2</c:v>
                </c:pt>
                <c:pt idx="24" formatCode="0">
                  <c:v>4</c:v>
                </c:pt>
                <c:pt idx="25">
                  <c:v>-0.1</c:v>
                </c:pt>
                <c:pt idx="26">
                  <c:v>0.4</c:v>
                </c:pt>
                <c:pt idx="27">
                  <c:v>-0.6</c:v>
                </c:pt>
                <c:pt idx="28">
                  <c:v>-24.6</c:v>
                </c:pt>
                <c:pt idx="29">
                  <c:v>-42.2</c:v>
                </c:pt>
                <c:pt idx="30">
                  <c:v>-39.6</c:v>
                </c:pt>
                <c:pt idx="31">
                  <c:v>4.0999999999999996</c:v>
                </c:pt>
                <c:pt idx="32">
                  <c:v>-3.8</c:v>
                </c:pt>
                <c:pt idx="33">
                  <c:v>-4.7</c:v>
                </c:pt>
                <c:pt idx="34" formatCode="0">
                  <c:v>-5</c:v>
                </c:pt>
                <c:pt idx="35" formatCode="0">
                  <c:v>-5</c:v>
                </c:pt>
                <c:pt idx="36">
                  <c:v>-0.8</c:v>
                </c:pt>
                <c:pt idx="37">
                  <c:v>-3.8</c:v>
                </c:pt>
                <c:pt idx="38">
                  <c:v>-1.1000000000000001</c:v>
                </c:pt>
                <c:pt idx="39">
                  <c:v>-2.4</c:v>
                </c:pt>
                <c:pt idx="40">
                  <c:v>-3.7</c:v>
                </c:pt>
                <c:pt idx="41">
                  <c:v>-3.2</c:v>
                </c:pt>
                <c:pt idx="42">
                  <c:v>-2.6</c:v>
                </c:pt>
                <c:pt idx="43">
                  <c:v>-2.4</c:v>
                </c:pt>
                <c:pt idx="44">
                  <c:v>-0.9</c:v>
                </c:pt>
                <c:pt idx="45">
                  <c:v>-2.2000000000000002</c:v>
                </c:pt>
                <c:pt idx="46">
                  <c:v>-4.8</c:v>
                </c:pt>
                <c:pt idx="47">
                  <c:v>3.6</c:v>
                </c:pt>
                <c:pt idx="48">
                  <c:v>-2.1</c:v>
                </c:pt>
                <c:pt idx="49">
                  <c:v>-1.9</c:v>
                </c:pt>
                <c:pt idx="50">
                  <c:v>-1.1000000000000001</c:v>
                </c:pt>
                <c:pt idx="51">
                  <c:v>-2.8</c:v>
                </c:pt>
                <c:pt idx="52">
                  <c:v>-1.4</c:v>
                </c:pt>
                <c:pt idx="53">
                  <c:v>-5.2</c:v>
                </c:pt>
                <c:pt idx="54">
                  <c:v>-3.9</c:v>
                </c:pt>
                <c:pt idx="55">
                  <c:v>-21.9</c:v>
                </c:pt>
                <c:pt idx="56">
                  <c:v>-10.4</c:v>
                </c:pt>
                <c:pt idx="57">
                  <c:v>-37.1</c:v>
                </c:pt>
                <c:pt idx="58">
                  <c:v>0.4</c:v>
                </c:pt>
                <c:pt idx="59">
                  <c:v>0.1</c:v>
                </c:pt>
                <c:pt idx="60">
                  <c:v>-0.4</c:v>
                </c:pt>
                <c:pt idx="61" formatCode="0">
                  <c:v>-11</c:v>
                </c:pt>
                <c:pt idx="62">
                  <c:v>-1.6</c:v>
                </c:pt>
                <c:pt idx="63">
                  <c:v>-12.1</c:v>
                </c:pt>
                <c:pt idx="64">
                  <c:v>18.399999999999999</c:v>
                </c:pt>
                <c:pt idx="65">
                  <c:v>2.7</c:v>
                </c:pt>
                <c:pt idx="66">
                  <c:v>0.9</c:v>
                </c:pt>
                <c:pt idx="67">
                  <c:v>-0.8</c:v>
                </c:pt>
                <c:pt idx="68">
                  <c:v>-0.7</c:v>
                </c:pt>
                <c:pt idx="69">
                  <c:v>-0.1</c:v>
                </c:pt>
                <c:pt idx="70">
                  <c:v>2.9</c:v>
                </c:pt>
                <c:pt idx="71">
                  <c:v>-0.4</c:v>
                </c:pt>
                <c:pt idx="72" formatCode="0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C-44E9-B9F2-8C55AA56DCBD}"/>
            </c:ext>
          </c:extLst>
        </c:ser>
        <c:ser>
          <c:idx val="0"/>
          <c:order val="1"/>
          <c:tx>
            <c:strRef>
              <c:f>'Consumer spend'!$C$4</c:f>
              <c:strCache>
                <c:ptCount val="1"/>
                <c:pt idx="0">
                  <c:v>New Zealand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'Consumer spend'!$A$5:$A$77</c:f>
              <c:numCache>
                <c:formatCode>d\-mmm</c:formatCode>
                <c:ptCount val="73"/>
                <c:pt idx="0">
                  <c:v>43863</c:v>
                </c:pt>
                <c:pt idx="1">
                  <c:v>43870</c:v>
                </c:pt>
                <c:pt idx="2">
                  <c:v>43877</c:v>
                </c:pt>
                <c:pt idx="3">
                  <c:v>43884</c:v>
                </c:pt>
                <c:pt idx="4">
                  <c:v>43891</c:v>
                </c:pt>
                <c:pt idx="5">
                  <c:v>43898</c:v>
                </c:pt>
                <c:pt idx="6">
                  <c:v>43905</c:v>
                </c:pt>
                <c:pt idx="7">
                  <c:v>43912</c:v>
                </c:pt>
                <c:pt idx="8">
                  <c:v>43919</c:v>
                </c:pt>
                <c:pt idx="9">
                  <c:v>43926</c:v>
                </c:pt>
                <c:pt idx="10">
                  <c:v>43933</c:v>
                </c:pt>
                <c:pt idx="11">
                  <c:v>43940</c:v>
                </c:pt>
                <c:pt idx="12">
                  <c:v>43947</c:v>
                </c:pt>
                <c:pt idx="13">
                  <c:v>43954</c:v>
                </c:pt>
                <c:pt idx="14">
                  <c:v>43961</c:v>
                </c:pt>
                <c:pt idx="15">
                  <c:v>43968</c:v>
                </c:pt>
                <c:pt idx="16">
                  <c:v>43975</c:v>
                </c:pt>
                <c:pt idx="17">
                  <c:v>43982</c:v>
                </c:pt>
                <c:pt idx="18">
                  <c:v>43989</c:v>
                </c:pt>
                <c:pt idx="19">
                  <c:v>43996</c:v>
                </c:pt>
                <c:pt idx="20">
                  <c:v>44003</c:v>
                </c:pt>
                <c:pt idx="21">
                  <c:v>44010</c:v>
                </c:pt>
                <c:pt idx="22">
                  <c:v>44017</c:v>
                </c:pt>
                <c:pt idx="23">
                  <c:v>44024</c:v>
                </c:pt>
                <c:pt idx="24">
                  <c:v>44031</c:v>
                </c:pt>
                <c:pt idx="25">
                  <c:v>44038</c:v>
                </c:pt>
                <c:pt idx="26">
                  <c:v>44045</c:v>
                </c:pt>
                <c:pt idx="27">
                  <c:v>44052</c:v>
                </c:pt>
                <c:pt idx="28">
                  <c:v>44059</c:v>
                </c:pt>
                <c:pt idx="29">
                  <c:v>44066</c:v>
                </c:pt>
                <c:pt idx="30">
                  <c:v>44073</c:v>
                </c:pt>
                <c:pt idx="31">
                  <c:v>44080</c:v>
                </c:pt>
                <c:pt idx="32">
                  <c:v>44087</c:v>
                </c:pt>
                <c:pt idx="33">
                  <c:v>44094</c:v>
                </c:pt>
                <c:pt idx="34">
                  <c:v>44101</c:v>
                </c:pt>
                <c:pt idx="35">
                  <c:v>44108</c:v>
                </c:pt>
                <c:pt idx="36">
                  <c:v>44115</c:v>
                </c:pt>
                <c:pt idx="37">
                  <c:v>44122</c:v>
                </c:pt>
                <c:pt idx="38">
                  <c:v>44129</c:v>
                </c:pt>
                <c:pt idx="39">
                  <c:v>44136</c:v>
                </c:pt>
                <c:pt idx="40">
                  <c:v>44143</c:v>
                </c:pt>
                <c:pt idx="41">
                  <c:v>44150</c:v>
                </c:pt>
                <c:pt idx="42">
                  <c:v>44157</c:v>
                </c:pt>
                <c:pt idx="43">
                  <c:v>44164</c:v>
                </c:pt>
                <c:pt idx="44">
                  <c:v>44171</c:v>
                </c:pt>
                <c:pt idx="45">
                  <c:v>44178</c:v>
                </c:pt>
                <c:pt idx="46">
                  <c:v>44185</c:v>
                </c:pt>
                <c:pt idx="47">
                  <c:v>44192</c:v>
                </c:pt>
                <c:pt idx="48">
                  <c:v>44199</c:v>
                </c:pt>
                <c:pt idx="49">
                  <c:v>44206</c:v>
                </c:pt>
                <c:pt idx="50">
                  <c:v>44213</c:v>
                </c:pt>
                <c:pt idx="51">
                  <c:v>44220</c:v>
                </c:pt>
                <c:pt idx="52">
                  <c:v>44227</c:v>
                </c:pt>
                <c:pt idx="53">
                  <c:v>44234</c:v>
                </c:pt>
                <c:pt idx="54">
                  <c:v>44241</c:v>
                </c:pt>
                <c:pt idx="55">
                  <c:v>44248</c:v>
                </c:pt>
                <c:pt idx="56">
                  <c:v>44255</c:v>
                </c:pt>
                <c:pt idx="57">
                  <c:v>44262</c:v>
                </c:pt>
                <c:pt idx="58">
                  <c:v>44269</c:v>
                </c:pt>
                <c:pt idx="59">
                  <c:v>44276</c:v>
                </c:pt>
                <c:pt idx="60">
                  <c:v>44283</c:v>
                </c:pt>
                <c:pt idx="61">
                  <c:v>44290</c:v>
                </c:pt>
                <c:pt idx="62">
                  <c:v>44297</c:v>
                </c:pt>
                <c:pt idx="63">
                  <c:v>44304</c:v>
                </c:pt>
                <c:pt idx="64">
                  <c:v>44311</c:v>
                </c:pt>
                <c:pt idx="65">
                  <c:v>44318</c:v>
                </c:pt>
                <c:pt idx="66">
                  <c:v>44325</c:v>
                </c:pt>
                <c:pt idx="67">
                  <c:v>44332</c:v>
                </c:pt>
                <c:pt idx="68">
                  <c:v>44339</c:v>
                </c:pt>
                <c:pt idx="69">
                  <c:v>44346</c:v>
                </c:pt>
                <c:pt idx="70">
                  <c:v>44353</c:v>
                </c:pt>
                <c:pt idx="71">
                  <c:v>44360</c:v>
                </c:pt>
                <c:pt idx="72">
                  <c:v>44367</c:v>
                </c:pt>
              </c:numCache>
            </c:numRef>
          </c:cat>
          <c:val>
            <c:numRef>
              <c:f>'Consumer spend'!$C$5:$C$77</c:f>
              <c:numCache>
                <c:formatCode>General</c:formatCode>
                <c:ptCount val="73"/>
                <c:pt idx="0">
                  <c:v>5.9</c:v>
                </c:pt>
                <c:pt idx="1">
                  <c:v>7.2</c:v>
                </c:pt>
                <c:pt idx="2">
                  <c:v>6.2</c:v>
                </c:pt>
                <c:pt idx="3">
                  <c:v>4.2</c:v>
                </c:pt>
                <c:pt idx="4">
                  <c:v>5.7</c:v>
                </c:pt>
                <c:pt idx="5" formatCode="0">
                  <c:v>6</c:v>
                </c:pt>
                <c:pt idx="6">
                  <c:v>5.7</c:v>
                </c:pt>
                <c:pt idx="7" formatCode="0">
                  <c:v>14</c:v>
                </c:pt>
                <c:pt idx="8">
                  <c:v>-26.9</c:v>
                </c:pt>
                <c:pt idx="9">
                  <c:v>-46.9</c:v>
                </c:pt>
                <c:pt idx="10">
                  <c:v>-52.8</c:v>
                </c:pt>
                <c:pt idx="11">
                  <c:v>-53.8</c:v>
                </c:pt>
                <c:pt idx="12">
                  <c:v>-51.4</c:v>
                </c:pt>
                <c:pt idx="13">
                  <c:v>-38.200000000000003</c:v>
                </c:pt>
                <c:pt idx="14">
                  <c:v>-34.200000000000003</c:v>
                </c:pt>
                <c:pt idx="15">
                  <c:v>-8.5</c:v>
                </c:pt>
                <c:pt idx="16">
                  <c:v>5.7</c:v>
                </c:pt>
                <c:pt idx="17">
                  <c:v>6.7</c:v>
                </c:pt>
                <c:pt idx="18">
                  <c:v>4.4000000000000004</c:v>
                </c:pt>
                <c:pt idx="19">
                  <c:v>7.2</c:v>
                </c:pt>
                <c:pt idx="20">
                  <c:v>4.2</c:v>
                </c:pt>
                <c:pt idx="21">
                  <c:v>4.0999999999999996</c:v>
                </c:pt>
                <c:pt idx="22">
                  <c:v>4.5999999999999996</c:v>
                </c:pt>
                <c:pt idx="23">
                  <c:v>6.7</c:v>
                </c:pt>
                <c:pt idx="24">
                  <c:v>7.4</c:v>
                </c:pt>
                <c:pt idx="25">
                  <c:v>5.4</c:v>
                </c:pt>
                <c:pt idx="26">
                  <c:v>5.2</c:v>
                </c:pt>
                <c:pt idx="27">
                  <c:v>5.3</c:v>
                </c:pt>
                <c:pt idx="28" formatCode="0">
                  <c:v>0</c:v>
                </c:pt>
                <c:pt idx="29">
                  <c:v>-13.9</c:v>
                </c:pt>
                <c:pt idx="30" formatCode="0">
                  <c:v>-12</c:v>
                </c:pt>
                <c:pt idx="31">
                  <c:v>6.7</c:v>
                </c:pt>
                <c:pt idx="32">
                  <c:v>2.2999999999999998</c:v>
                </c:pt>
                <c:pt idx="33">
                  <c:v>1.8</c:v>
                </c:pt>
                <c:pt idx="34">
                  <c:v>1.3</c:v>
                </c:pt>
                <c:pt idx="35">
                  <c:v>1.4</c:v>
                </c:pt>
                <c:pt idx="36">
                  <c:v>2.8</c:v>
                </c:pt>
                <c:pt idx="37">
                  <c:v>-0.6</c:v>
                </c:pt>
                <c:pt idx="38">
                  <c:v>3.3</c:v>
                </c:pt>
                <c:pt idx="39">
                  <c:v>1.2</c:v>
                </c:pt>
                <c:pt idx="40">
                  <c:v>-0.1</c:v>
                </c:pt>
                <c:pt idx="41">
                  <c:v>-0.3</c:v>
                </c:pt>
                <c:pt idx="42">
                  <c:v>1.5</c:v>
                </c:pt>
                <c:pt idx="43">
                  <c:v>1.8</c:v>
                </c:pt>
                <c:pt idx="44">
                  <c:v>1.3</c:v>
                </c:pt>
                <c:pt idx="45">
                  <c:v>1.4</c:v>
                </c:pt>
                <c:pt idx="46">
                  <c:v>-1.2</c:v>
                </c:pt>
                <c:pt idx="47">
                  <c:v>4.9000000000000004</c:v>
                </c:pt>
                <c:pt idx="48">
                  <c:v>-0.8</c:v>
                </c:pt>
                <c:pt idx="49">
                  <c:v>1.3</c:v>
                </c:pt>
                <c:pt idx="50">
                  <c:v>2.2000000000000002</c:v>
                </c:pt>
                <c:pt idx="51">
                  <c:v>-0.6</c:v>
                </c:pt>
                <c:pt idx="52">
                  <c:v>0.4</c:v>
                </c:pt>
                <c:pt idx="53">
                  <c:v>-0.1</c:v>
                </c:pt>
                <c:pt idx="54">
                  <c:v>-3.4</c:v>
                </c:pt>
                <c:pt idx="55" formatCode="0">
                  <c:v>-9</c:v>
                </c:pt>
                <c:pt idx="56" formatCode="0">
                  <c:v>-4</c:v>
                </c:pt>
                <c:pt idx="57">
                  <c:v>-14.8</c:v>
                </c:pt>
                <c:pt idx="58">
                  <c:v>-0.1</c:v>
                </c:pt>
                <c:pt idx="59">
                  <c:v>1.6</c:v>
                </c:pt>
                <c:pt idx="60">
                  <c:v>1.4</c:v>
                </c:pt>
                <c:pt idx="61">
                  <c:v>-2.7</c:v>
                </c:pt>
                <c:pt idx="62">
                  <c:v>2.1</c:v>
                </c:pt>
                <c:pt idx="63">
                  <c:v>-10.8</c:v>
                </c:pt>
                <c:pt idx="64" formatCode="0">
                  <c:v>17</c:v>
                </c:pt>
                <c:pt idx="65">
                  <c:v>5.3</c:v>
                </c:pt>
                <c:pt idx="66">
                  <c:v>4.5</c:v>
                </c:pt>
                <c:pt idx="67">
                  <c:v>2.7</c:v>
                </c:pt>
                <c:pt idx="68">
                  <c:v>3.6</c:v>
                </c:pt>
                <c:pt idx="69">
                  <c:v>2.4</c:v>
                </c:pt>
                <c:pt idx="70">
                  <c:v>6.9</c:v>
                </c:pt>
                <c:pt idx="71">
                  <c:v>4.3</c:v>
                </c:pt>
                <c:pt idx="72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C-44E9-B9F2-8C55AA56D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74656"/>
        <c:axId val="117176192"/>
      </c:lineChart>
      <c:catAx>
        <c:axId val="1171746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ln w="25400"/>
        </c:spPr>
        <c:crossAx val="117176192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7176192"/>
        <c:scaling>
          <c:orientation val="minMax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% change weekly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total 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 vs 2 years ago 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spPr>
          <a:ln/>
        </c:spPr>
        <c:crossAx val="117174656"/>
        <c:crosses val="autoZero"/>
        <c:crossBetween val="midCat"/>
        <c:majorUnit val="10"/>
        <c:minorUnit val="10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'Consumer spend'!$B$4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'Consumer spend'!$A$5:$A$77</c:f>
              <c:numCache>
                <c:formatCode>d\-mmm</c:formatCode>
                <c:ptCount val="73"/>
                <c:pt idx="0">
                  <c:v>43863</c:v>
                </c:pt>
                <c:pt idx="1">
                  <c:v>43870</c:v>
                </c:pt>
                <c:pt idx="2">
                  <c:v>43877</c:v>
                </c:pt>
                <c:pt idx="3">
                  <c:v>43884</c:v>
                </c:pt>
                <c:pt idx="4">
                  <c:v>43891</c:v>
                </c:pt>
                <c:pt idx="5">
                  <c:v>43898</c:v>
                </c:pt>
                <c:pt idx="6">
                  <c:v>43905</c:v>
                </c:pt>
                <c:pt idx="7">
                  <c:v>43912</c:v>
                </c:pt>
                <c:pt idx="8">
                  <c:v>43919</c:v>
                </c:pt>
                <c:pt idx="9">
                  <c:v>43926</c:v>
                </c:pt>
                <c:pt idx="10">
                  <c:v>43933</c:v>
                </c:pt>
                <c:pt idx="11">
                  <c:v>43940</c:v>
                </c:pt>
                <c:pt idx="12">
                  <c:v>43947</c:v>
                </c:pt>
                <c:pt idx="13">
                  <c:v>43954</c:v>
                </c:pt>
                <c:pt idx="14">
                  <c:v>43961</c:v>
                </c:pt>
                <c:pt idx="15">
                  <c:v>43968</c:v>
                </c:pt>
                <c:pt idx="16">
                  <c:v>43975</c:v>
                </c:pt>
                <c:pt idx="17">
                  <c:v>43982</c:v>
                </c:pt>
                <c:pt idx="18">
                  <c:v>43989</c:v>
                </c:pt>
                <c:pt idx="19">
                  <c:v>43996</c:v>
                </c:pt>
                <c:pt idx="20">
                  <c:v>44003</c:v>
                </c:pt>
                <c:pt idx="21">
                  <c:v>44010</c:v>
                </c:pt>
                <c:pt idx="22">
                  <c:v>44017</c:v>
                </c:pt>
                <c:pt idx="23">
                  <c:v>44024</c:v>
                </c:pt>
                <c:pt idx="24">
                  <c:v>44031</c:v>
                </c:pt>
                <c:pt idx="25">
                  <c:v>44038</c:v>
                </c:pt>
                <c:pt idx="26">
                  <c:v>44045</c:v>
                </c:pt>
                <c:pt idx="27">
                  <c:v>44052</c:v>
                </c:pt>
                <c:pt idx="28">
                  <c:v>44059</c:v>
                </c:pt>
                <c:pt idx="29">
                  <c:v>44066</c:v>
                </c:pt>
                <c:pt idx="30">
                  <c:v>44073</c:v>
                </c:pt>
                <c:pt idx="31">
                  <c:v>44080</c:v>
                </c:pt>
                <c:pt idx="32">
                  <c:v>44087</c:v>
                </c:pt>
                <c:pt idx="33">
                  <c:v>44094</c:v>
                </c:pt>
                <c:pt idx="34">
                  <c:v>44101</c:v>
                </c:pt>
                <c:pt idx="35">
                  <c:v>44108</c:v>
                </c:pt>
                <c:pt idx="36">
                  <c:v>44115</c:v>
                </c:pt>
                <c:pt idx="37">
                  <c:v>44122</c:v>
                </c:pt>
                <c:pt idx="38">
                  <c:v>44129</c:v>
                </c:pt>
                <c:pt idx="39">
                  <c:v>44136</c:v>
                </c:pt>
                <c:pt idx="40">
                  <c:v>44143</c:v>
                </c:pt>
                <c:pt idx="41">
                  <c:v>44150</c:v>
                </c:pt>
                <c:pt idx="42">
                  <c:v>44157</c:v>
                </c:pt>
                <c:pt idx="43">
                  <c:v>44164</c:v>
                </c:pt>
                <c:pt idx="44">
                  <c:v>44171</c:v>
                </c:pt>
                <c:pt idx="45">
                  <c:v>44178</c:v>
                </c:pt>
                <c:pt idx="46">
                  <c:v>44185</c:v>
                </c:pt>
                <c:pt idx="47">
                  <c:v>44192</c:v>
                </c:pt>
                <c:pt idx="48">
                  <c:v>44199</c:v>
                </c:pt>
                <c:pt idx="49">
                  <c:v>44206</c:v>
                </c:pt>
                <c:pt idx="50">
                  <c:v>44213</c:v>
                </c:pt>
                <c:pt idx="51">
                  <c:v>44220</c:v>
                </c:pt>
                <c:pt idx="52">
                  <c:v>44227</c:v>
                </c:pt>
                <c:pt idx="53">
                  <c:v>44234</c:v>
                </c:pt>
                <c:pt idx="54">
                  <c:v>44241</c:v>
                </c:pt>
                <c:pt idx="55">
                  <c:v>44248</c:v>
                </c:pt>
                <c:pt idx="56">
                  <c:v>44255</c:v>
                </c:pt>
                <c:pt idx="57">
                  <c:v>44262</c:v>
                </c:pt>
                <c:pt idx="58">
                  <c:v>44269</c:v>
                </c:pt>
                <c:pt idx="59">
                  <c:v>44276</c:v>
                </c:pt>
                <c:pt idx="60">
                  <c:v>44283</c:v>
                </c:pt>
                <c:pt idx="61">
                  <c:v>44290</c:v>
                </c:pt>
                <c:pt idx="62">
                  <c:v>44297</c:v>
                </c:pt>
                <c:pt idx="63">
                  <c:v>44304</c:v>
                </c:pt>
                <c:pt idx="64">
                  <c:v>44311</c:v>
                </c:pt>
                <c:pt idx="65">
                  <c:v>44318</c:v>
                </c:pt>
                <c:pt idx="66">
                  <c:v>44325</c:v>
                </c:pt>
                <c:pt idx="67">
                  <c:v>44332</c:v>
                </c:pt>
                <c:pt idx="68">
                  <c:v>44339</c:v>
                </c:pt>
                <c:pt idx="69">
                  <c:v>44346</c:v>
                </c:pt>
                <c:pt idx="70">
                  <c:v>44353</c:v>
                </c:pt>
                <c:pt idx="71">
                  <c:v>44360</c:v>
                </c:pt>
                <c:pt idx="72">
                  <c:v>44367</c:v>
                </c:pt>
              </c:numCache>
            </c:numRef>
          </c:cat>
          <c:val>
            <c:numRef>
              <c:f>'Consumer spend'!$B$5:$B$77</c:f>
              <c:numCache>
                <c:formatCode>General</c:formatCode>
                <c:ptCount val="73"/>
                <c:pt idx="0">
                  <c:v>4.5</c:v>
                </c:pt>
                <c:pt idx="1">
                  <c:v>4.5999999999999996</c:v>
                </c:pt>
                <c:pt idx="2">
                  <c:v>3.9</c:v>
                </c:pt>
                <c:pt idx="3">
                  <c:v>1.9</c:v>
                </c:pt>
                <c:pt idx="4">
                  <c:v>4.0999999999999996</c:v>
                </c:pt>
                <c:pt idx="5">
                  <c:v>2.1</c:v>
                </c:pt>
                <c:pt idx="6">
                  <c:v>2.2000000000000002</c:v>
                </c:pt>
                <c:pt idx="7">
                  <c:v>10.1</c:v>
                </c:pt>
                <c:pt idx="8" formatCode="0">
                  <c:v>-32</c:v>
                </c:pt>
                <c:pt idx="9">
                  <c:v>-51.2</c:v>
                </c:pt>
                <c:pt idx="10">
                  <c:v>-58.5</c:v>
                </c:pt>
                <c:pt idx="11">
                  <c:v>-60.5</c:v>
                </c:pt>
                <c:pt idx="12">
                  <c:v>-57.8</c:v>
                </c:pt>
                <c:pt idx="13">
                  <c:v>-44.8</c:v>
                </c:pt>
                <c:pt idx="14">
                  <c:v>-40.5</c:v>
                </c:pt>
                <c:pt idx="15">
                  <c:v>-15.4</c:v>
                </c:pt>
                <c:pt idx="16">
                  <c:v>-0.8</c:v>
                </c:pt>
                <c:pt idx="17">
                  <c:v>-2.2999999999999998</c:v>
                </c:pt>
                <c:pt idx="18">
                  <c:v>0.6</c:v>
                </c:pt>
                <c:pt idx="19">
                  <c:v>0.5</c:v>
                </c:pt>
                <c:pt idx="20">
                  <c:v>-0.8</c:v>
                </c:pt>
                <c:pt idx="21">
                  <c:v>-1.8</c:v>
                </c:pt>
                <c:pt idx="22">
                  <c:v>-0.2</c:v>
                </c:pt>
                <c:pt idx="23">
                  <c:v>0.2</c:v>
                </c:pt>
                <c:pt idx="24" formatCode="0">
                  <c:v>4</c:v>
                </c:pt>
                <c:pt idx="25">
                  <c:v>-0.1</c:v>
                </c:pt>
                <c:pt idx="26">
                  <c:v>0.4</c:v>
                </c:pt>
                <c:pt idx="27">
                  <c:v>-0.6</c:v>
                </c:pt>
                <c:pt idx="28">
                  <c:v>-24.6</c:v>
                </c:pt>
                <c:pt idx="29">
                  <c:v>-42.2</c:v>
                </c:pt>
                <c:pt idx="30">
                  <c:v>-39.6</c:v>
                </c:pt>
                <c:pt idx="31">
                  <c:v>4.0999999999999996</c:v>
                </c:pt>
                <c:pt idx="32">
                  <c:v>-3.8</c:v>
                </c:pt>
                <c:pt idx="33">
                  <c:v>-4.7</c:v>
                </c:pt>
                <c:pt idx="34" formatCode="0">
                  <c:v>-5</c:v>
                </c:pt>
                <c:pt idx="35" formatCode="0">
                  <c:v>-5</c:v>
                </c:pt>
                <c:pt idx="36">
                  <c:v>-0.8</c:v>
                </c:pt>
                <c:pt idx="37">
                  <c:v>-3.8</c:v>
                </c:pt>
                <c:pt idx="38">
                  <c:v>-1.1000000000000001</c:v>
                </c:pt>
                <c:pt idx="39">
                  <c:v>-2.4</c:v>
                </c:pt>
                <c:pt idx="40">
                  <c:v>-3.7</c:v>
                </c:pt>
                <c:pt idx="41">
                  <c:v>-3.2</c:v>
                </c:pt>
                <c:pt idx="42">
                  <c:v>-2.6</c:v>
                </c:pt>
                <c:pt idx="43">
                  <c:v>-2.4</c:v>
                </c:pt>
                <c:pt idx="44">
                  <c:v>-0.9</c:v>
                </c:pt>
                <c:pt idx="45">
                  <c:v>-2.2000000000000002</c:v>
                </c:pt>
                <c:pt idx="46">
                  <c:v>-4.8</c:v>
                </c:pt>
                <c:pt idx="47">
                  <c:v>3.6</c:v>
                </c:pt>
                <c:pt idx="48">
                  <c:v>-2.1</c:v>
                </c:pt>
                <c:pt idx="49">
                  <c:v>-1.9</c:v>
                </c:pt>
                <c:pt idx="50">
                  <c:v>-1.1000000000000001</c:v>
                </c:pt>
                <c:pt idx="51">
                  <c:v>-2.8</c:v>
                </c:pt>
                <c:pt idx="52">
                  <c:v>-1.4</c:v>
                </c:pt>
                <c:pt idx="53">
                  <c:v>-5.2</c:v>
                </c:pt>
                <c:pt idx="54">
                  <c:v>-3.9</c:v>
                </c:pt>
                <c:pt idx="55">
                  <c:v>-21.9</c:v>
                </c:pt>
                <c:pt idx="56">
                  <c:v>-10.4</c:v>
                </c:pt>
                <c:pt idx="57">
                  <c:v>-37.1</c:v>
                </c:pt>
                <c:pt idx="58">
                  <c:v>0.4</c:v>
                </c:pt>
                <c:pt idx="59">
                  <c:v>0.1</c:v>
                </c:pt>
                <c:pt idx="60">
                  <c:v>-0.4</c:v>
                </c:pt>
                <c:pt idx="61" formatCode="0">
                  <c:v>-11</c:v>
                </c:pt>
                <c:pt idx="62">
                  <c:v>-1.6</c:v>
                </c:pt>
                <c:pt idx="63">
                  <c:v>-12.1</c:v>
                </c:pt>
                <c:pt idx="64">
                  <c:v>18.399999999999999</c:v>
                </c:pt>
                <c:pt idx="65">
                  <c:v>2.7</c:v>
                </c:pt>
                <c:pt idx="66">
                  <c:v>0.9</c:v>
                </c:pt>
                <c:pt idx="67">
                  <c:v>-0.8</c:v>
                </c:pt>
                <c:pt idx="68">
                  <c:v>-0.7</c:v>
                </c:pt>
                <c:pt idx="69">
                  <c:v>-0.1</c:v>
                </c:pt>
                <c:pt idx="70">
                  <c:v>2.9</c:v>
                </c:pt>
                <c:pt idx="71">
                  <c:v>-0.4</c:v>
                </c:pt>
                <c:pt idx="72" formatCode="0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5-4C3D-8912-E57C7E11ED53}"/>
            </c:ext>
          </c:extLst>
        </c:ser>
        <c:ser>
          <c:idx val="4"/>
          <c:order val="4"/>
          <c:tx>
            <c:strRef>
              <c:f>'Consumer spend'!$F$4</c:f>
              <c:strCache>
                <c:ptCount val="1"/>
                <c:pt idx="0">
                  <c:v>Auckland Domestic</c:v>
                </c:pt>
              </c:strCache>
            </c:strRef>
          </c:tx>
          <c:spPr>
            <a:ln>
              <a:solidFill>
                <a:srgbClr val="92D050"/>
              </a:solidFill>
              <a:prstDash val="sysDot"/>
            </a:ln>
          </c:spPr>
          <c:marker>
            <c:symbol val="none"/>
          </c:marker>
          <c:cat>
            <c:numRef>
              <c:f>'Consumer spend'!$A$5:$A$77</c:f>
              <c:numCache>
                <c:formatCode>d\-mmm</c:formatCode>
                <c:ptCount val="73"/>
                <c:pt idx="0">
                  <c:v>43863</c:v>
                </c:pt>
                <c:pt idx="1">
                  <c:v>43870</c:v>
                </c:pt>
                <c:pt idx="2">
                  <c:v>43877</c:v>
                </c:pt>
                <c:pt idx="3">
                  <c:v>43884</c:v>
                </c:pt>
                <c:pt idx="4">
                  <c:v>43891</c:v>
                </c:pt>
                <c:pt idx="5">
                  <c:v>43898</c:v>
                </c:pt>
                <c:pt idx="6">
                  <c:v>43905</c:v>
                </c:pt>
                <c:pt idx="7">
                  <c:v>43912</c:v>
                </c:pt>
                <c:pt idx="8">
                  <c:v>43919</c:v>
                </c:pt>
                <c:pt idx="9">
                  <c:v>43926</c:v>
                </c:pt>
                <c:pt idx="10">
                  <c:v>43933</c:v>
                </c:pt>
                <c:pt idx="11">
                  <c:v>43940</c:v>
                </c:pt>
                <c:pt idx="12">
                  <c:v>43947</c:v>
                </c:pt>
                <c:pt idx="13">
                  <c:v>43954</c:v>
                </c:pt>
                <c:pt idx="14">
                  <c:v>43961</c:v>
                </c:pt>
                <c:pt idx="15">
                  <c:v>43968</c:v>
                </c:pt>
                <c:pt idx="16">
                  <c:v>43975</c:v>
                </c:pt>
                <c:pt idx="17">
                  <c:v>43982</c:v>
                </c:pt>
                <c:pt idx="18">
                  <c:v>43989</c:v>
                </c:pt>
                <c:pt idx="19">
                  <c:v>43996</c:v>
                </c:pt>
                <c:pt idx="20">
                  <c:v>44003</c:v>
                </c:pt>
                <c:pt idx="21">
                  <c:v>44010</c:v>
                </c:pt>
                <c:pt idx="22">
                  <c:v>44017</c:v>
                </c:pt>
                <c:pt idx="23">
                  <c:v>44024</c:v>
                </c:pt>
                <c:pt idx="24">
                  <c:v>44031</c:v>
                </c:pt>
                <c:pt idx="25">
                  <c:v>44038</c:v>
                </c:pt>
                <c:pt idx="26">
                  <c:v>44045</c:v>
                </c:pt>
                <c:pt idx="27">
                  <c:v>44052</c:v>
                </c:pt>
                <c:pt idx="28">
                  <c:v>44059</c:v>
                </c:pt>
                <c:pt idx="29">
                  <c:v>44066</c:v>
                </c:pt>
                <c:pt idx="30">
                  <c:v>44073</c:v>
                </c:pt>
                <c:pt idx="31">
                  <c:v>44080</c:v>
                </c:pt>
                <c:pt idx="32">
                  <c:v>44087</c:v>
                </c:pt>
                <c:pt idx="33">
                  <c:v>44094</c:v>
                </c:pt>
                <c:pt idx="34">
                  <c:v>44101</c:v>
                </c:pt>
                <c:pt idx="35">
                  <c:v>44108</c:v>
                </c:pt>
                <c:pt idx="36">
                  <c:v>44115</c:v>
                </c:pt>
                <c:pt idx="37">
                  <c:v>44122</c:v>
                </c:pt>
                <c:pt idx="38">
                  <c:v>44129</c:v>
                </c:pt>
                <c:pt idx="39">
                  <c:v>44136</c:v>
                </c:pt>
                <c:pt idx="40">
                  <c:v>44143</c:v>
                </c:pt>
                <c:pt idx="41">
                  <c:v>44150</c:v>
                </c:pt>
                <c:pt idx="42">
                  <c:v>44157</c:v>
                </c:pt>
                <c:pt idx="43">
                  <c:v>44164</c:v>
                </c:pt>
                <c:pt idx="44">
                  <c:v>44171</c:v>
                </c:pt>
                <c:pt idx="45">
                  <c:v>44178</c:v>
                </c:pt>
                <c:pt idx="46">
                  <c:v>44185</c:v>
                </c:pt>
                <c:pt idx="47">
                  <c:v>44192</c:v>
                </c:pt>
                <c:pt idx="48">
                  <c:v>44199</c:v>
                </c:pt>
                <c:pt idx="49">
                  <c:v>44206</c:v>
                </c:pt>
                <c:pt idx="50">
                  <c:v>44213</c:v>
                </c:pt>
                <c:pt idx="51">
                  <c:v>44220</c:v>
                </c:pt>
                <c:pt idx="52">
                  <c:v>44227</c:v>
                </c:pt>
                <c:pt idx="53">
                  <c:v>44234</c:v>
                </c:pt>
                <c:pt idx="54">
                  <c:v>44241</c:v>
                </c:pt>
                <c:pt idx="55">
                  <c:v>44248</c:v>
                </c:pt>
                <c:pt idx="56">
                  <c:v>44255</c:v>
                </c:pt>
                <c:pt idx="57">
                  <c:v>44262</c:v>
                </c:pt>
                <c:pt idx="58">
                  <c:v>44269</c:v>
                </c:pt>
                <c:pt idx="59">
                  <c:v>44276</c:v>
                </c:pt>
                <c:pt idx="60">
                  <c:v>44283</c:v>
                </c:pt>
                <c:pt idx="61">
                  <c:v>44290</c:v>
                </c:pt>
                <c:pt idx="62">
                  <c:v>44297</c:v>
                </c:pt>
                <c:pt idx="63">
                  <c:v>44304</c:v>
                </c:pt>
                <c:pt idx="64">
                  <c:v>44311</c:v>
                </c:pt>
                <c:pt idx="65">
                  <c:v>44318</c:v>
                </c:pt>
                <c:pt idx="66">
                  <c:v>44325</c:v>
                </c:pt>
                <c:pt idx="67">
                  <c:v>44332</c:v>
                </c:pt>
                <c:pt idx="68">
                  <c:v>44339</c:v>
                </c:pt>
                <c:pt idx="69">
                  <c:v>44346</c:v>
                </c:pt>
                <c:pt idx="70">
                  <c:v>44353</c:v>
                </c:pt>
                <c:pt idx="71">
                  <c:v>44360</c:v>
                </c:pt>
                <c:pt idx="72">
                  <c:v>44367</c:v>
                </c:pt>
              </c:numCache>
            </c:numRef>
          </c:cat>
          <c:val>
            <c:numRef>
              <c:f>'Consumer spend'!$F$5:$F$77</c:f>
              <c:numCache>
                <c:formatCode>0</c:formatCode>
                <c:ptCount val="73"/>
                <c:pt idx="0" formatCode="General">
                  <c:v>4.9000000000000004</c:v>
                </c:pt>
                <c:pt idx="1">
                  <c:v>3</c:v>
                </c:pt>
                <c:pt idx="2" formatCode="General">
                  <c:v>4.3</c:v>
                </c:pt>
                <c:pt idx="3" formatCode="General">
                  <c:v>2.6</c:v>
                </c:pt>
                <c:pt idx="4" formatCode="General">
                  <c:v>4.7</c:v>
                </c:pt>
                <c:pt idx="5" formatCode="General">
                  <c:v>2.2000000000000002</c:v>
                </c:pt>
                <c:pt idx="6" formatCode="General">
                  <c:v>2.6</c:v>
                </c:pt>
                <c:pt idx="7" formatCode="General">
                  <c:v>10.7</c:v>
                </c:pt>
                <c:pt idx="8" formatCode="General">
                  <c:v>-30.7</c:v>
                </c:pt>
                <c:pt idx="9" formatCode="General">
                  <c:v>-49.8</c:v>
                </c:pt>
                <c:pt idx="10" formatCode="General">
                  <c:v>-57.4</c:v>
                </c:pt>
                <c:pt idx="11" formatCode="General">
                  <c:v>-59.5</c:v>
                </c:pt>
                <c:pt idx="12" formatCode="General">
                  <c:v>-56.8</c:v>
                </c:pt>
                <c:pt idx="13" formatCode="General">
                  <c:v>-43.5</c:v>
                </c:pt>
                <c:pt idx="14">
                  <c:v>-39</c:v>
                </c:pt>
                <c:pt idx="15" formatCode="General">
                  <c:v>-13.7</c:v>
                </c:pt>
                <c:pt idx="16" formatCode="General">
                  <c:v>0.7</c:v>
                </c:pt>
                <c:pt idx="17" formatCode="General">
                  <c:v>-0.8</c:v>
                </c:pt>
                <c:pt idx="18" formatCode="General">
                  <c:v>2.1</c:v>
                </c:pt>
                <c:pt idx="19">
                  <c:v>2</c:v>
                </c:pt>
                <c:pt idx="20" formatCode="General">
                  <c:v>0.6</c:v>
                </c:pt>
                <c:pt idx="21" formatCode="General">
                  <c:v>-0.1</c:v>
                </c:pt>
                <c:pt idx="22" formatCode="General">
                  <c:v>1.3</c:v>
                </c:pt>
                <c:pt idx="23" formatCode="General">
                  <c:v>2.2000000000000002</c:v>
                </c:pt>
                <c:pt idx="24" formatCode="General">
                  <c:v>5.8</c:v>
                </c:pt>
                <c:pt idx="25" formatCode="General">
                  <c:v>1.8</c:v>
                </c:pt>
                <c:pt idx="26" formatCode="General">
                  <c:v>2.2000000000000002</c:v>
                </c:pt>
                <c:pt idx="27" formatCode="General">
                  <c:v>1.4</c:v>
                </c:pt>
                <c:pt idx="28" formatCode="General">
                  <c:v>-22.7</c:v>
                </c:pt>
                <c:pt idx="29" formatCode="General">
                  <c:v>-40.700000000000003</c:v>
                </c:pt>
                <c:pt idx="30" formatCode="General">
                  <c:v>-38.200000000000003</c:v>
                </c:pt>
                <c:pt idx="31" formatCode="General">
                  <c:v>5.8</c:v>
                </c:pt>
                <c:pt idx="32" formatCode="General">
                  <c:v>-2.1</c:v>
                </c:pt>
                <c:pt idx="33">
                  <c:v>-3</c:v>
                </c:pt>
                <c:pt idx="34" formatCode="General">
                  <c:v>-2.9</c:v>
                </c:pt>
                <c:pt idx="35" formatCode="General">
                  <c:v>-2.4</c:v>
                </c:pt>
                <c:pt idx="36" formatCode="General">
                  <c:v>1.7</c:v>
                </c:pt>
                <c:pt idx="37" formatCode="General">
                  <c:v>-1.6</c:v>
                </c:pt>
                <c:pt idx="38" formatCode="General">
                  <c:v>1.5</c:v>
                </c:pt>
                <c:pt idx="39" formatCode="General">
                  <c:v>0.2</c:v>
                </c:pt>
                <c:pt idx="40" formatCode="General">
                  <c:v>-0.9</c:v>
                </c:pt>
                <c:pt idx="41" formatCode="General">
                  <c:v>-0.2</c:v>
                </c:pt>
                <c:pt idx="42" formatCode="General">
                  <c:v>0.8</c:v>
                </c:pt>
                <c:pt idx="43" formatCode="General">
                  <c:v>0.9</c:v>
                </c:pt>
                <c:pt idx="44" formatCode="General">
                  <c:v>2.2000000000000002</c:v>
                </c:pt>
                <c:pt idx="45" formatCode="General">
                  <c:v>0.6</c:v>
                </c:pt>
                <c:pt idx="46" formatCode="General">
                  <c:v>-1.9</c:v>
                </c:pt>
                <c:pt idx="47" formatCode="General">
                  <c:v>7.8</c:v>
                </c:pt>
                <c:pt idx="48">
                  <c:v>5</c:v>
                </c:pt>
                <c:pt idx="49" formatCode="General">
                  <c:v>3.8</c:v>
                </c:pt>
                <c:pt idx="50" formatCode="General">
                  <c:v>3.1</c:v>
                </c:pt>
                <c:pt idx="51" formatCode="General">
                  <c:v>1.1000000000000001</c:v>
                </c:pt>
                <c:pt idx="52" formatCode="General">
                  <c:v>2.7</c:v>
                </c:pt>
                <c:pt idx="53">
                  <c:v>-1</c:v>
                </c:pt>
                <c:pt idx="54" formatCode="General">
                  <c:v>1.3</c:v>
                </c:pt>
                <c:pt idx="55" formatCode="General">
                  <c:v>-18.100000000000001</c:v>
                </c:pt>
                <c:pt idx="56" formatCode="General">
                  <c:v>-6.3</c:v>
                </c:pt>
                <c:pt idx="57" formatCode="General">
                  <c:v>-34.299999999999997</c:v>
                </c:pt>
                <c:pt idx="58" formatCode="General">
                  <c:v>4.5</c:v>
                </c:pt>
                <c:pt idx="59" formatCode="General">
                  <c:v>3.8</c:v>
                </c:pt>
                <c:pt idx="60" formatCode="General">
                  <c:v>2.9</c:v>
                </c:pt>
                <c:pt idx="61" formatCode="General">
                  <c:v>-8.4</c:v>
                </c:pt>
                <c:pt idx="62" formatCode="General">
                  <c:v>1.2</c:v>
                </c:pt>
                <c:pt idx="63" formatCode="General">
                  <c:v>-10.199999999999999</c:v>
                </c:pt>
                <c:pt idx="64" formatCode="General">
                  <c:v>21.9</c:v>
                </c:pt>
                <c:pt idx="65" formatCode="General">
                  <c:v>4.8</c:v>
                </c:pt>
                <c:pt idx="66" formatCode="General">
                  <c:v>2.8</c:v>
                </c:pt>
                <c:pt idx="67" formatCode="General">
                  <c:v>0.3</c:v>
                </c:pt>
                <c:pt idx="68" formatCode="General">
                  <c:v>0.7</c:v>
                </c:pt>
                <c:pt idx="69" formatCode="General">
                  <c:v>0.9</c:v>
                </c:pt>
                <c:pt idx="70">
                  <c:v>4</c:v>
                </c:pt>
                <c:pt idx="71" formatCode="General">
                  <c:v>1.1000000000000001</c:v>
                </c:pt>
                <c:pt idx="72" formatCode="General">
                  <c:v>-1.9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65-4C3D-8912-E57C7E11ED53}"/>
            </c:ext>
          </c:extLst>
        </c:ser>
        <c:ser>
          <c:idx val="5"/>
          <c:order val="5"/>
          <c:tx>
            <c:strRef>
              <c:f>'Consumer spend'!$G$4</c:f>
              <c:strCache>
                <c:ptCount val="1"/>
                <c:pt idx="0">
                  <c:v>Auckland International</c:v>
                </c:pt>
              </c:strCache>
            </c:strRef>
          </c:tx>
          <c:marker>
            <c:symbol val="none"/>
          </c:marker>
          <c:cat>
            <c:numRef>
              <c:f>'Consumer spend'!$A$5:$A$77</c:f>
              <c:numCache>
                <c:formatCode>d\-mmm</c:formatCode>
                <c:ptCount val="73"/>
                <c:pt idx="0">
                  <c:v>43863</c:v>
                </c:pt>
                <c:pt idx="1">
                  <c:v>43870</c:v>
                </c:pt>
                <c:pt idx="2">
                  <c:v>43877</c:v>
                </c:pt>
                <c:pt idx="3">
                  <c:v>43884</c:v>
                </c:pt>
                <c:pt idx="4">
                  <c:v>43891</c:v>
                </c:pt>
                <c:pt idx="5">
                  <c:v>43898</c:v>
                </c:pt>
                <c:pt idx="6">
                  <c:v>43905</c:v>
                </c:pt>
                <c:pt idx="7">
                  <c:v>43912</c:v>
                </c:pt>
                <c:pt idx="8">
                  <c:v>43919</c:v>
                </c:pt>
                <c:pt idx="9">
                  <c:v>43926</c:v>
                </c:pt>
                <c:pt idx="10">
                  <c:v>43933</c:v>
                </c:pt>
                <c:pt idx="11">
                  <c:v>43940</c:v>
                </c:pt>
                <c:pt idx="12">
                  <c:v>43947</c:v>
                </c:pt>
                <c:pt idx="13">
                  <c:v>43954</c:v>
                </c:pt>
                <c:pt idx="14">
                  <c:v>43961</c:v>
                </c:pt>
                <c:pt idx="15">
                  <c:v>43968</c:v>
                </c:pt>
                <c:pt idx="16">
                  <c:v>43975</c:v>
                </c:pt>
                <c:pt idx="17">
                  <c:v>43982</c:v>
                </c:pt>
                <c:pt idx="18">
                  <c:v>43989</c:v>
                </c:pt>
                <c:pt idx="19">
                  <c:v>43996</c:v>
                </c:pt>
                <c:pt idx="20">
                  <c:v>44003</c:v>
                </c:pt>
                <c:pt idx="21">
                  <c:v>44010</c:v>
                </c:pt>
                <c:pt idx="22">
                  <c:v>44017</c:v>
                </c:pt>
                <c:pt idx="23">
                  <c:v>44024</c:v>
                </c:pt>
                <c:pt idx="24">
                  <c:v>44031</c:v>
                </c:pt>
                <c:pt idx="25">
                  <c:v>44038</c:v>
                </c:pt>
                <c:pt idx="26">
                  <c:v>44045</c:v>
                </c:pt>
                <c:pt idx="27">
                  <c:v>44052</c:v>
                </c:pt>
                <c:pt idx="28">
                  <c:v>44059</c:v>
                </c:pt>
                <c:pt idx="29">
                  <c:v>44066</c:v>
                </c:pt>
                <c:pt idx="30">
                  <c:v>44073</c:v>
                </c:pt>
                <c:pt idx="31">
                  <c:v>44080</c:v>
                </c:pt>
                <c:pt idx="32">
                  <c:v>44087</c:v>
                </c:pt>
                <c:pt idx="33">
                  <c:v>44094</c:v>
                </c:pt>
                <c:pt idx="34">
                  <c:v>44101</c:v>
                </c:pt>
                <c:pt idx="35">
                  <c:v>44108</c:v>
                </c:pt>
                <c:pt idx="36">
                  <c:v>44115</c:v>
                </c:pt>
                <c:pt idx="37">
                  <c:v>44122</c:v>
                </c:pt>
                <c:pt idx="38">
                  <c:v>44129</c:v>
                </c:pt>
                <c:pt idx="39">
                  <c:v>44136</c:v>
                </c:pt>
                <c:pt idx="40">
                  <c:v>44143</c:v>
                </c:pt>
                <c:pt idx="41">
                  <c:v>44150</c:v>
                </c:pt>
                <c:pt idx="42">
                  <c:v>44157</c:v>
                </c:pt>
                <c:pt idx="43">
                  <c:v>44164</c:v>
                </c:pt>
                <c:pt idx="44">
                  <c:v>44171</c:v>
                </c:pt>
                <c:pt idx="45">
                  <c:v>44178</c:v>
                </c:pt>
                <c:pt idx="46">
                  <c:v>44185</c:v>
                </c:pt>
                <c:pt idx="47">
                  <c:v>44192</c:v>
                </c:pt>
                <c:pt idx="48">
                  <c:v>44199</c:v>
                </c:pt>
                <c:pt idx="49">
                  <c:v>44206</c:v>
                </c:pt>
                <c:pt idx="50">
                  <c:v>44213</c:v>
                </c:pt>
                <c:pt idx="51">
                  <c:v>44220</c:v>
                </c:pt>
                <c:pt idx="52">
                  <c:v>44227</c:v>
                </c:pt>
                <c:pt idx="53">
                  <c:v>44234</c:v>
                </c:pt>
                <c:pt idx="54">
                  <c:v>44241</c:v>
                </c:pt>
                <c:pt idx="55">
                  <c:v>44248</c:v>
                </c:pt>
                <c:pt idx="56">
                  <c:v>44255</c:v>
                </c:pt>
                <c:pt idx="57">
                  <c:v>44262</c:v>
                </c:pt>
                <c:pt idx="58">
                  <c:v>44269</c:v>
                </c:pt>
                <c:pt idx="59">
                  <c:v>44276</c:v>
                </c:pt>
                <c:pt idx="60">
                  <c:v>44283</c:v>
                </c:pt>
                <c:pt idx="61">
                  <c:v>44290</c:v>
                </c:pt>
                <c:pt idx="62">
                  <c:v>44297</c:v>
                </c:pt>
                <c:pt idx="63">
                  <c:v>44304</c:v>
                </c:pt>
                <c:pt idx="64">
                  <c:v>44311</c:v>
                </c:pt>
                <c:pt idx="65">
                  <c:v>44318</c:v>
                </c:pt>
                <c:pt idx="66">
                  <c:v>44325</c:v>
                </c:pt>
                <c:pt idx="67">
                  <c:v>44332</c:v>
                </c:pt>
                <c:pt idx="68">
                  <c:v>44339</c:v>
                </c:pt>
                <c:pt idx="69">
                  <c:v>44346</c:v>
                </c:pt>
                <c:pt idx="70">
                  <c:v>44353</c:v>
                </c:pt>
                <c:pt idx="71">
                  <c:v>44360</c:v>
                </c:pt>
                <c:pt idx="72">
                  <c:v>44367</c:v>
                </c:pt>
              </c:numCache>
            </c:numRef>
          </c:cat>
          <c:val>
            <c:numRef>
              <c:f>'Consumer spend'!$G$5:$G$77</c:f>
              <c:numCache>
                <c:formatCode>General</c:formatCode>
                <c:ptCount val="73"/>
                <c:pt idx="0">
                  <c:v>-0.7</c:v>
                </c:pt>
                <c:pt idx="1">
                  <c:v>32.799999999999997</c:v>
                </c:pt>
                <c:pt idx="2">
                  <c:v>-1.3</c:v>
                </c:pt>
                <c:pt idx="3">
                  <c:v>-7.8</c:v>
                </c:pt>
                <c:pt idx="4">
                  <c:v>-3.9</c:v>
                </c:pt>
                <c:pt idx="5">
                  <c:v>1.7</c:v>
                </c:pt>
                <c:pt idx="6">
                  <c:v>-4.5</c:v>
                </c:pt>
                <c:pt idx="7">
                  <c:v>-3.5</c:v>
                </c:pt>
                <c:pt idx="8">
                  <c:v>-58.1</c:v>
                </c:pt>
                <c:pt idx="9">
                  <c:v>-79.5</c:v>
                </c:pt>
                <c:pt idx="10">
                  <c:v>-83.4</c:v>
                </c:pt>
                <c:pt idx="11">
                  <c:v>-86.2</c:v>
                </c:pt>
                <c:pt idx="12">
                  <c:v>-86.2</c:v>
                </c:pt>
                <c:pt idx="13">
                  <c:v>-80.7</c:v>
                </c:pt>
                <c:pt idx="14">
                  <c:v>-79.2</c:v>
                </c:pt>
                <c:pt idx="15">
                  <c:v>-63.2</c:v>
                </c:pt>
                <c:pt idx="16">
                  <c:v>-50.7</c:v>
                </c:pt>
                <c:pt idx="17">
                  <c:v>-51.2</c:v>
                </c:pt>
                <c:pt idx="18">
                  <c:v>-48.7</c:v>
                </c:pt>
                <c:pt idx="19">
                  <c:v>-48.7</c:v>
                </c:pt>
                <c:pt idx="20">
                  <c:v>-49.1</c:v>
                </c:pt>
                <c:pt idx="21">
                  <c:v>-56.5</c:v>
                </c:pt>
                <c:pt idx="22">
                  <c:v>-49.2</c:v>
                </c:pt>
                <c:pt idx="23" formatCode="0">
                  <c:v>-58</c:v>
                </c:pt>
                <c:pt idx="24">
                  <c:v>-51.7</c:v>
                </c:pt>
                <c:pt idx="25">
                  <c:v>-57.9</c:v>
                </c:pt>
                <c:pt idx="26">
                  <c:v>-56.1</c:v>
                </c:pt>
                <c:pt idx="27">
                  <c:v>-58.3</c:v>
                </c:pt>
                <c:pt idx="28">
                  <c:v>-74.400000000000006</c:v>
                </c:pt>
                <c:pt idx="29">
                  <c:v>-82.3</c:v>
                </c:pt>
                <c:pt idx="30">
                  <c:v>-80.7</c:v>
                </c:pt>
                <c:pt idx="31">
                  <c:v>-53.4</c:v>
                </c:pt>
                <c:pt idx="32">
                  <c:v>-56.1</c:v>
                </c:pt>
                <c:pt idx="33">
                  <c:v>-58.9</c:v>
                </c:pt>
                <c:pt idx="34">
                  <c:v>-64.5</c:v>
                </c:pt>
                <c:pt idx="35">
                  <c:v>-69.099999999999994</c:v>
                </c:pt>
                <c:pt idx="36">
                  <c:v>-65.400000000000006</c:v>
                </c:pt>
                <c:pt idx="37">
                  <c:v>-63.2</c:v>
                </c:pt>
                <c:pt idx="38">
                  <c:v>-66.099999999999994</c:v>
                </c:pt>
                <c:pt idx="39">
                  <c:v>-66.099999999999994</c:v>
                </c:pt>
                <c:pt idx="40">
                  <c:v>-69.8</c:v>
                </c:pt>
                <c:pt idx="41">
                  <c:v>-70.8</c:v>
                </c:pt>
                <c:pt idx="42">
                  <c:v>-72.599999999999994</c:v>
                </c:pt>
                <c:pt idx="43" formatCode="0">
                  <c:v>-70</c:v>
                </c:pt>
                <c:pt idx="44">
                  <c:v>-68.8</c:v>
                </c:pt>
                <c:pt idx="45">
                  <c:v>-66.900000000000006</c:v>
                </c:pt>
                <c:pt idx="46">
                  <c:v>-69.5</c:v>
                </c:pt>
                <c:pt idx="47">
                  <c:v>-73.400000000000006</c:v>
                </c:pt>
                <c:pt idx="48">
                  <c:v>-83.3</c:v>
                </c:pt>
                <c:pt idx="49">
                  <c:v>-80.599999999999994</c:v>
                </c:pt>
                <c:pt idx="50">
                  <c:v>-75.400000000000006</c:v>
                </c:pt>
                <c:pt idx="51">
                  <c:v>-74.3</c:v>
                </c:pt>
                <c:pt idx="52">
                  <c:v>-74.599999999999994</c:v>
                </c:pt>
                <c:pt idx="53">
                  <c:v>-76.2</c:v>
                </c:pt>
                <c:pt idx="54">
                  <c:v>-78.599999999999994</c:v>
                </c:pt>
                <c:pt idx="55">
                  <c:v>-82.6</c:v>
                </c:pt>
                <c:pt idx="56">
                  <c:v>-78.8</c:v>
                </c:pt>
                <c:pt idx="57" formatCode="0">
                  <c:v>-86</c:v>
                </c:pt>
                <c:pt idx="58">
                  <c:v>-72.900000000000006</c:v>
                </c:pt>
                <c:pt idx="59">
                  <c:v>-71.8</c:v>
                </c:pt>
                <c:pt idx="60">
                  <c:v>-69.5</c:v>
                </c:pt>
                <c:pt idx="61">
                  <c:v>-70.8</c:v>
                </c:pt>
                <c:pt idx="62">
                  <c:v>-66.3</c:v>
                </c:pt>
                <c:pt idx="63" formatCode="0">
                  <c:v>-62</c:v>
                </c:pt>
                <c:pt idx="64" formatCode="0">
                  <c:v>-55</c:v>
                </c:pt>
                <c:pt idx="65">
                  <c:v>-48.9</c:v>
                </c:pt>
                <c:pt idx="66">
                  <c:v>-46.4</c:v>
                </c:pt>
                <c:pt idx="67" formatCode="0">
                  <c:v>-37</c:v>
                </c:pt>
                <c:pt idx="68">
                  <c:v>-39.299999999999997</c:v>
                </c:pt>
                <c:pt idx="69">
                  <c:v>-32.1</c:v>
                </c:pt>
                <c:pt idx="70" formatCode="0">
                  <c:v>-33</c:v>
                </c:pt>
                <c:pt idx="71">
                  <c:v>-42.6</c:v>
                </c:pt>
                <c:pt idx="72">
                  <c:v>-38.700000000000003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65-4C3D-8912-E57C7E11E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74656"/>
        <c:axId val="11717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'Consumer spend'!$C$4</c15:sqref>
                        </c15:formulaRef>
                      </c:ext>
                    </c:extLst>
                    <c:strCache>
                      <c:ptCount val="1"/>
                      <c:pt idx="0">
                        <c:v>New Zealand</c:v>
                      </c:pt>
                    </c:strCache>
                  </c:strRef>
                </c:tx>
                <c:spPr>
                  <a:ln>
                    <a:solidFill>
                      <a:srgbClr val="FF0000"/>
                    </a:solidFill>
                  </a:ln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'Consumer spend'!$A$5:$A$77</c15:sqref>
                        </c15:formulaRef>
                      </c:ext>
                    </c:extLst>
                    <c:numCache>
                      <c:formatCode>d\-mmm</c:formatCode>
                      <c:ptCount val="73"/>
                      <c:pt idx="0">
                        <c:v>43863</c:v>
                      </c:pt>
                      <c:pt idx="1">
                        <c:v>43870</c:v>
                      </c:pt>
                      <c:pt idx="2">
                        <c:v>43877</c:v>
                      </c:pt>
                      <c:pt idx="3">
                        <c:v>43884</c:v>
                      </c:pt>
                      <c:pt idx="4">
                        <c:v>43891</c:v>
                      </c:pt>
                      <c:pt idx="5">
                        <c:v>43898</c:v>
                      </c:pt>
                      <c:pt idx="6">
                        <c:v>43905</c:v>
                      </c:pt>
                      <c:pt idx="7">
                        <c:v>43912</c:v>
                      </c:pt>
                      <c:pt idx="8">
                        <c:v>43919</c:v>
                      </c:pt>
                      <c:pt idx="9">
                        <c:v>43926</c:v>
                      </c:pt>
                      <c:pt idx="10">
                        <c:v>43933</c:v>
                      </c:pt>
                      <c:pt idx="11">
                        <c:v>43940</c:v>
                      </c:pt>
                      <c:pt idx="12">
                        <c:v>43947</c:v>
                      </c:pt>
                      <c:pt idx="13">
                        <c:v>43954</c:v>
                      </c:pt>
                      <c:pt idx="14">
                        <c:v>43961</c:v>
                      </c:pt>
                      <c:pt idx="15">
                        <c:v>43968</c:v>
                      </c:pt>
                      <c:pt idx="16">
                        <c:v>43975</c:v>
                      </c:pt>
                      <c:pt idx="17">
                        <c:v>43982</c:v>
                      </c:pt>
                      <c:pt idx="18">
                        <c:v>43989</c:v>
                      </c:pt>
                      <c:pt idx="19">
                        <c:v>43996</c:v>
                      </c:pt>
                      <c:pt idx="20">
                        <c:v>44003</c:v>
                      </c:pt>
                      <c:pt idx="21">
                        <c:v>44010</c:v>
                      </c:pt>
                      <c:pt idx="22">
                        <c:v>44017</c:v>
                      </c:pt>
                      <c:pt idx="23">
                        <c:v>44024</c:v>
                      </c:pt>
                      <c:pt idx="24">
                        <c:v>44031</c:v>
                      </c:pt>
                      <c:pt idx="25">
                        <c:v>44038</c:v>
                      </c:pt>
                      <c:pt idx="26">
                        <c:v>44045</c:v>
                      </c:pt>
                      <c:pt idx="27">
                        <c:v>44052</c:v>
                      </c:pt>
                      <c:pt idx="28">
                        <c:v>44059</c:v>
                      </c:pt>
                      <c:pt idx="29">
                        <c:v>44066</c:v>
                      </c:pt>
                      <c:pt idx="30">
                        <c:v>44073</c:v>
                      </c:pt>
                      <c:pt idx="31">
                        <c:v>44080</c:v>
                      </c:pt>
                      <c:pt idx="32">
                        <c:v>44087</c:v>
                      </c:pt>
                      <c:pt idx="33">
                        <c:v>44094</c:v>
                      </c:pt>
                      <c:pt idx="34">
                        <c:v>44101</c:v>
                      </c:pt>
                      <c:pt idx="35">
                        <c:v>44108</c:v>
                      </c:pt>
                      <c:pt idx="36">
                        <c:v>44115</c:v>
                      </c:pt>
                      <c:pt idx="37">
                        <c:v>44122</c:v>
                      </c:pt>
                      <c:pt idx="38">
                        <c:v>44129</c:v>
                      </c:pt>
                      <c:pt idx="39">
                        <c:v>44136</c:v>
                      </c:pt>
                      <c:pt idx="40">
                        <c:v>44143</c:v>
                      </c:pt>
                      <c:pt idx="41">
                        <c:v>44150</c:v>
                      </c:pt>
                      <c:pt idx="42">
                        <c:v>44157</c:v>
                      </c:pt>
                      <c:pt idx="43">
                        <c:v>44164</c:v>
                      </c:pt>
                      <c:pt idx="44">
                        <c:v>44171</c:v>
                      </c:pt>
                      <c:pt idx="45">
                        <c:v>44178</c:v>
                      </c:pt>
                      <c:pt idx="46">
                        <c:v>44185</c:v>
                      </c:pt>
                      <c:pt idx="47">
                        <c:v>44192</c:v>
                      </c:pt>
                      <c:pt idx="48">
                        <c:v>44199</c:v>
                      </c:pt>
                      <c:pt idx="49">
                        <c:v>44206</c:v>
                      </c:pt>
                      <c:pt idx="50">
                        <c:v>44213</c:v>
                      </c:pt>
                      <c:pt idx="51">
                        <c:v>44220</c:v>
                      </c:pt>
                      <c:pt idx="52">
                        <c:v>44227</c:v>
                      </c:pt>
                      <c:pt idx="53">
                        <c:v>44234</c:v>
                      </c:pt>
                      <c:pt idx="54">
                        <c:v>44241</c:v>
                      </c:pt>
                      <c:pt idx="55">
                        <c:v>44248</c:v>
                      </c:pt>
                      <c:pt idx="56">
                        <c:v>44255</c:v>
                      </c:pt>
                      <c:pt idx="57">
                        <c:v>44262</c:v>
                      </c:pt>
                      <c:pt idx="58">
                        <c:v>44269</c:v>
                      </c:pt>
                      <c:pt idx="59">
                        <c:v>44276</c:v>
                      </c:pt>
                      <c:pt idx="60">
                        <c:v>44283</c:v>
                      </c:pt>
                      <c:pt idx="61">
                        <c:v>44290</c:v>
                      </c:pt>
                      <c:pt idx="62">
                        <c:v>44297</c:v>
                      </c:pt>
                      <c:pt idx="63">
                        <c:v>44304</c:v>
                      </c:pt>
                      <c:pt idx="64">
                        <c:v>44311</c:v>
                      </c:pt>
                      <c:pt idx="65">
                        <c:v>44318</c:v>
                      </c:pt>
                      <c:pt idx="66">
                        <c:v>44325</c:v>
                      </c:pt>
                      <c:pt idx="67">
                        <c:v>44332</c:v>
                      </c:pt>
                      <c:pt idx="68">
                        <c:v>44339</c:v>
                      </c:pt>
                      <c:pt idx="69">
                        <c:v>44346</c:v>
                      </c:pt>
                      <c:pt idx="70">
                        <c:v>44353</c:v>
                      </c:pt>
                      <c:pt idx="71">
                        <c:v>44360</c:v>
                      </c:pt>
                      <c:pt idx="72">
                        <c:v>44367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'Consumer spend'!$C$5:$C$77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5.9</c:v>
                      </c:pt>
                      <c:pt idx="1">
                        <c:v>7.2</c:v>
                      </c:pt>
                      <c:pt idx="2">
                        <c:v>6.2</c:v>
                      </c:pt>
                      <c:pt idx="3">
                        <c:v>4.2</c:v>
                      </c:pt>
                      <c:pt idx="4">
                        <c:v>5.7</c:v>
                      </c:pt>
                      <c:pt idx="5" formatCode="0">
                        <c:v>6</c:v>
                      </c:pt>
                      <c:pt idx="6">
                        <c:v>5.7</c:v>
                      </c:pt>
                      <c:pt idx="7" formatCode="0">
                        <c:v>14</c:v>
                      </c:pt>
                      <c:pt idx="8">
                        <c:v>-26.9</c:v>
                      </c:pt>
                      <c:pt idx="9">
                        <c:v>-46.9</c:v>
                      </c:pt>
                      <c:pt idx="10">
                        <c:v>-52.8</c:v>
                      </c:pt>
                      <c:pt idx="11">
                        <c:v>-53.8</c:v>
                      </c:pt>
                      <c:pt idx="12">
                        <c:v>-51.4</c:v>
                      </c:pt>
                      <c:pt idx="13">
                        <c:v>-38.200000000000003</c:v>
                      </c:pt>
                      <c:pt idx="14">
                        <c:v>-34.200000000000003</c:v>
                      </c:pt>
                      <c:pt idx="15">
                        <c:v>-8.5</c:v>
                      </c:pt>
                      <c:pt idx="16">
                        <c:v>5.7</c:v>
                      </c:pt>
                      <c:pt idx="17">
                        <c:v>6.7</c:v>
                      </c:pt>
                      <c:pt idx="18">
                        <c:v>4.4000000000000004</c:v>
                      </c:pt>
                      <c:pt idx="19">
                        <c:v>7.2</c:v>
                      </c:pt>
                      <c:pt idx="20">
                        <c:v>4.2</c:v>
                      </c:pt>
                      <c:pt idx="21">
                        <c:v>4.0999999999999996</c:v>
                      </c:pt>
                      <c:pt idx="22">
                        <c:v>4.5999999999999996</c:v>
                      </c:pt>
                      <c:pt idx="23">
                        <c:v>6.7</c:v>
                      </c:pt>
                      <c:pt idx="24">
                        <c:v>7.4</c:v>
                      </c:pt>
                      <c:pt idx="25">
                        <c:v>5.4</c:v>
                      </c:pt>
                      <c:pt idx="26">
                        <c:v>5.2</c:v>
                      </c:pt>
                      <c:pt idx="27">
                        <c:v>5.3</c:v>
                      </c:pt>
                      <c:pt idx="28" formatCode="0">
                        <c:v>0</c:v>
                      </c:pt>
                      <c:pt idx="29">
                        <c:v>-13.9</c:v>
                      </c:pt>
                      <c:pt idx="30" formatCode="0">
                        <c:v>-12</c:v>
                      </c:pt>
                      <c:pt idx="31">
                        <c:v>6.7</c:v>
                      </c:pt>
                      <c:pt idx="32">
                        <c:v>2.2999999999999998</c:v>
                      </c:pt>
                      <c:pt idx="33">
                        <c:v>1.8</c:v>
                      </c:pt>
                      <c:pt idx="34">
                        <c:v>1.3</c:v>
                      </c:pt>
                      <c:pt idx="35">
                        <c:v>1.4</c:v>
                      </c:pt>
                      <c:pt idx="36">
                        <c:v>2.8</c:v>
                      </c:pt>
                      <c:pt idx="37">
                        <c:v>-0.6</c:v>
                      </c:pt>
                      <c:pt idx="38">
                        <c:v>3.3</c:v>
                      </c:pt>
                      <c:pt idx="39">
                        <c:v>1.2</c:v>
                      </c:pt>
                      <c:pt idx="40">
                        <c:v>-0.1</c:v>
                      </c:pt>
                      <c:pt idx="41">
                        <c:v>-0.3</c:v>
                      </c:pt>
                      <c:pt idx="42">
                        <c:v>1.5</c:v>
                      </c:pt>
                      <c:pt idx="43">
                        <c:v>1.8</c:v>
                      </c:pt>
                      <c:pt idx="44">
                        <c:v>1.3</c:v>
                      </c:pt>
                      <c:pt idx="45">
                        <c:v>1.4</c:v>
                      </c:pt>
                      <c:pt idx="46">
                        <c:v>-1.2</c:v>
                      </c:pt>
                      <c:pt idx="47">
                        <c:v>4.9000000000000004</c:v>
                      </c:pt>
                      <c:pt idx="48">
                        <c:v>-0.8</c:v>
                      </c:pt>
                      <c:pt idx="49">
                        <c:v>1.3</c:v>
                      </c:pt>
                      <c:pt idx="50">
                        <c:v>2.2000000000000002</c:v>
                      </c:pt>
                      <c:pt idx="51">
                        <c:v>-0.6</c:v>
                      </c:pt>
                      <c:pt idx="52">
                        <c:v>0.4</c:v>
                      </c:pt>
                      <c:pt idx="53">
                        <c:v>-0.1</c:v>
                      </c:pt>
                      <c:pt idx="54">
                        <c:v>-3.4</c:v>
                      </c:pt>
                      <c:pt idx="55" formatCode="0">
                        <c:v>-9</c:v>
                      </c:pt>
                      <c:pt idx="56" formatCode="0">
                        <c:v>-4</c:v>
                      </c:pt>
                      <c:pt idx="57">
                        <c:v>-14.8</c:v>
                      </c:pt>
                      <c:pt idx="58">
                        <c:v>-0.1</c:v>
                      </c:pt>
                      <c:pt idx="59">
                        <c:v>1.6</c:v>
                      </c:pt>
                      <c:pt idx="60">
                        <c:v>1.4</c:v>
                      </c:pt>
                      <c:pt idx="61">
                        <c:v>-2.7</c:v>
                      </c:pt>
                      <c:pt idx="62">
                        <c:v>2.1</c:v>
                      </c:pt>
                      <c:pt idx="63">
                        <c:v>-10.8</c:v>
                      </c:pt>
                      <c:pt idx="64" formatCode="0">
                        <c:v>17</c:v>
                      </c:pt>
                      <c:pt idx="65">
                        <c:v>5.3</c:v>
                      </c:pt>
                      <c:pt idx="66">
                        <c:v>4.5</c:v>
                      </c:pt>
                      <c:pt idx="67">
                        <c:v>2.7</c:v>
                      </c:pt>
                      <c:pt idx="68">
                        <c:v>3.6</c:v>
                      </c:pt>
                      <c:pt idx="69">
                        <c:v>2.4</c:v>
                      </c:pt>
                      <c:pt idx="70">
                        <c:v>6.9</c:v>
                      </c:pt>
                      <c:pt idx="71">
                        <c:v>4.3</c:v>
                      </c:pt>
                      <c:pt idx="72">
                        <c:v>1.3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D65-4C3D-8912-E57C7E11ED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'Consumer spend'!$D$4</c15:sqref>
                        </c15:formulaRef>
                      </c:ext>
                    </c:extLst>
                    <c:strCache>
                      <c:ptCount val="1"/>
                      <c:pt idx="0">
                        <c:v>NZ Domestic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'Consumer spend'!$A$5:$A$77</c15:sqref>
                        </c15:formulaRef>
                      </c:ext>
                    </c:extLst>
                    <c:numCache>
                      <c:formatCode>d\-mmm</c:formatCode>
                      <c:ptCount val="73"/>
                      <c:pt idx="0">
                        <c:v>43863</c:v>
                      </c:pt>
                      <c:pt idx="1">
                        <c:v>43870</c:v>
                      </c:pt>
                      <c:pt idx="2">
                        <c:v>43877</c:v>
                      </c:pt>
                      <c:pt idx="3">
                        <c:v>43884</c:v>
                      </c:pt>
                      <c:pt idx="4">
                        <c:v>43891</c:v>
                      </c:pt>
                      <c:pt idx="5">
                        <c:v>43898</c:v>
                      </c:pt>
                      <c:pt idx="6">
                        <c:v>43905</c:v>
                      </c:pt>
                      <c:pt idx="7">
                        <c:v>43912</c:v>
                      </c:pt>
                      <c:pt idx="8">
                        <c:v>43919</c:v>
                      </c:pt>
                      <c:pt idx="9">
                        <c:v>43926</c:v>
                      </c:pt>
                      <c:pt idx="10">
                        <c:v>43933</c:v>
                      </c:pt>
                      <c:pt idx="11">
                        <c:v>43940</c:v>
                      </c:pt>
                      <c:pt idx="12">
                        <c:v>43947</c:v>
                      </c:pt>
                      <c:pt idx="13">
                        <c:v>43954</c:v>
                      </c:pt>
                      <c:pt idx="14">
                        <c:v>43961</c:v>
                      </c:pt>
                      <c:pt idx="15">
                        <c:v>43968</c:v>
                      </c:pt>
                      <c:pt idx="16">
                        <c:v>43975</c:v>
                      </c:pt>
                      <c:pt idx="17">
                        <c:v>43982</c:v>
                      </c:pt>
                      <c:pt idx="18">
                        <c:v>43989</c:v>
                      </c:pt>
                      <c:pt idx="19">
                        <c:v>43996</c:v>
                      </c:pt>
                      <c:pt idx="20">
                        <c:v>44003</c:v>
                      </c:pt>
                      <c:pt idx="21">
                        <c:v>44010</c:v>
                      </c:pt>
                      <c:pt idx="22">
                        <c:v>44017</c:v>
                      </c:pt>
                      <c:pt idx="23">
                        <c:v>44024</c:v>
                      </c:pt>
                      <c:pt idx="24">
                        <c:v>44031</c:v>
                      </c:pt>
                      <c:pt idx="25">
                        <c:v>44038</c:v>
                      </c:pt>
                      <c:pt idx="26">
                        <c:v>44045</c:v>
                      </c:pt>
                      <c:pt idx="27">
                        <c:v>44052</c:v>
                      </c:pt>
                      <c:pt idx="28">
                        <c:v>44059</c:v>
                      </c:pt>
                      <c:pt idx="29">
                        <c:v>44066</c:v>
                      </c:pt>
                      <c:pt idx="30">
                        <c:v>44073</c:v>
                      </c:pt>
                      <c:pt idx="31">
                        <c:v>44080</c:v>
                      </c:pt>
                      <c:pt idx="32">
                        <c:v>44087</c:v>
                      </c:pt>
                      <c:pt idx="33">
                        <c:v>44094</c:v>
                      </c:pt>
                      <c:pt idx="34">
                        <c:v>44101</c:v>
                      </c:pt>
                      <c:pt idx="35">
                        <c:v>44108</c:v>
                      </c:pt>
                      <c:pt idx="36">
                        <c:v>44115</c:v>
                      </c:pt>
                      <c:pt idx="37">
                        <c:v>44122</c:v>
                      </c:pt>
                      <c:pt idx="38">
                        <c:v>44129</c:v>
                      </c:pt>
                      <c:pt idx="39">
                        <c:v>44136</c:v>
                      </c:pt>
                      <c:pt idx="40">
                        <c:v>44143</c:v>
                      </c:pt>
                      <c:pt idx="41">
                        <c:v>44150</c:v>
                      </c:pt>
                      <c:pt idx="42">
                        <c:v>44157</c:v>
                      </c:pt>
                      <c:pt idx="43">
                        <c:v>44164</c:v>
                      </c:pt>
                      <c:pt idx="44">
                        <c:v>44171</c:v>
                      </c:pt>
                      <c:pt idx="45">
                        <c:v>44178</c:v>
                      </c:pt>
                      <c:pt idx="46">
                        <c:v>44185</c:v>
                      </c:pt>
                      <c:pt idx="47">
                        <c:v>44192</c:v>
                      </c:pt>
                      <c:pt idx="48">
                        <c:v>44199</c:v>
                      </c:pt>
                      <c:pt idx="49">
                        <c:v>44206</c:v>
                      </c:pt>
                      <c:pt idx="50">
                        <c:v>44213</c:v>
                      </c:pt>
                      <c:pt idx="51">
                        <c:v>44220</c:v>
                      </c:pt>
                      <c:pt idx="52">
                        <c:v>44227</c:v>
                      </c:pt>
                      <c:pt idx="53">
                        <c:v>44234</c:v>
                      </c:pt>
                      <c:pt idx="54">
                        <c:v>44241</c:v>
                      </c:pt>
                      <c:pt idx="55">
                        <c:v>44248</c:v>
                      </c:pt>
                      <c:pt idx="56">
                        <c:v>44255</c:v>
                      </c:pt>
                      <c:pt idx="57">
                        <c:v>44262</c:v>
                      </c:pt>
                      <c:pt idx="58">
                        <c:v>44269</c:v>
                      </c:pt>
                      <c:pt idx="59">
                        <c:v>44276</c:v>
                      </c:pt>
                      <c:pt idx="60">
                        <c:v>44283</c:v>
                      </c:pt>
                      <c:pt idx="61">
                        <c:v>44290</c:v>
                      </c:pt>
                      <c:pt idx="62">
                        <c:v>44297</c:v>
                      </c:pt>
                      <c:pt idx="63">
                        <c:v>44304</c:v>
                      </c:pt>
                      <c:pt idx="64">
                        <c:v>44311</c:v>
                      </c:pt>
                      <c:pt idx="65">
                        <c:v>44318</c:v>
                      </c:pt>
                      <c:pt idx="66">
                        <c:v>44325</c:v>
                      </c:pt>
                      <c:pt idx="67">
                        <c:v>44332</c:v>
                      </c:pt>
                      <c:pt idx="68">
                        <c:v>44339</c:v>
                      </c:pt>
                      <c:pt idx="69">
                        <c:v>44346</c:v>
                      </c:pt>
                      <c:pt idx="70">
                        <c:v>44353</c:v>
                      </c:pt>
                      <c:pt idx="71">
                        <c:v>44360</c:v>
                      </c:pt>
                      <c:pt idx="72">
                        <c:v>44367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'Consumer spend'!$D$5:$D$77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5.2</c:v>
                      </c:pt>
                      <c:pt idx="1">
                        <c:v>6.4</c:v>
                      </c:pt>
                      <c:pt idx="2">
                        <c:v>6.5</c:v>
                      </c:pt>
                      <c:pt idx="3">
                        <c:v>4.7</c:v>
                      </c:pt>
                      <c:pt idx="4">
                        <c:v>6.1</c:v>
                      </c:pt>
                      <c:pt idx="5" formatCode="0">
                        <c:v>6</c:v>
                      </c:pt>
                      <c:pt idx="6">
                        <c:v>5.9</c:v>
                      </c:pt>
                      <c:pt idx="7">
                        <c:v>15.5</c:v>
                      </c:pt>
                      <c:pt idx="8">
                        <c:v>-24.9</c:v>
                      </c:pt>
                      <c:pt idx="9">
                        <c:v>-44.8</c:v>
                      </c:pt>
                      <c:pt idx="10">
                        <c:v>-51.2</c:v>
                      </c:pt>
                      <c:pt idx="11">
                        <c:v>-52.4</c:v>
                      </c:pt>
                      <c:pt idx="12">
                        <c:v>-50.1</c:v>
                      </c:pt>
                      <c:pt idx="13">
                        <c:v>-36.700000000000003</c:v>
                      </c:pt>
                      <c:pt idx="14">
                        <c:v>-32.700000000000003</c:v>
                      </c:pt>
                      <c:pt idx="15">
                        <c:v>-6.9</c:v>
                      </c:pt>
                      <c:pt idx="16">
                        <c:v>7.2</c:v>
                      </c:pt>
                      <c:pt idx="17" formatCode="0">
                        <c:v>8</c:v>
                      </c:pt>
                      <c:pt idx="18">
                        <c:v>5.6</c:v>
                      </c:pt>
                      <c:pt idx="19">
                        <c:v>8.6</c:v>
                      </c:pt>
                      <c:pt idx="20">
                        <c:v>5.5</c:v>
                      </c:pt>
                      <c:pt idx="21">
                        <c:v>5.6</c:v>
                      </c:pt>
                      <c:pt idx="22">
                        <c:v>6.5</c:v>
                      </c:pt>
                      <c:pt idx="23">
                        <c:v>9.1</c:v>
                      </c:pt>
                      <c:pt idx="24">
                        <c:v>9.5</c:v>
                      </c:pt>
                      <c:pt idx="25">
                        <c:v>7.4</c:v>
                      </c:pt>
                      <c:pt idx="26">
                        <c:v>7.3</c:v>
                      </c:pt>
                      <c:pt idx="27">
                        <c:v>7.7</c:v>
                      </c:pt>
                      <c:pt idx="28">
                        <c:v>2.5</c:v>
                      </c:pt>
                      <c:pt idx="29">
                        <c:v>-11.9</c:v>
                      </c:pt>
                      <c:pt idx="30">
                        <c:v>-10.1</c:v>
                      </c:pt>
                      <c:pt idx="31">
                        <c:v>8.6</c:v>
                      </c:pt>
                      <c:pt idx="32">
                        <c:v>4.2</c:v>
                      </c:pt>
                      <c:pt idx="33">
                        <c:v>3.7</c:v>
                      </c:pt>
                      <c:pt idx="34">
                        <c:v>3.7</c:v>
                      </c:pt>
                      <c:pt idx="35">
                        <c:v>4.4000000000000004</c:v>
                      </c:pt>
                      <c:pt idx="36">
                        <c:v>5.5</c:v>
                      </c:pt>
                      <c:pt idx="37">
                        <c:v>1.8</c:v>
                      </c:pt>
                      <c:pt idx="38">
                        <c:v>5.9</c:v>
                      </c:pt>
                      <c:pt idx="39" formatCode="0">
                        <c:v>4</c:v>
                      </c:pt>
                      <c:pt idx="40">
                        <c:v>3.4</c:v>
                      </c:pt>
                      <c:pt idx="41">
                        <c:v>3.7</c:v>
                      </c:pt>
                      <c:pt idx="42">
                        <c:v>5.9</c:v>
                      </c:pt>
                      <c:pt idx="43" formatCode="0">
                        <c:v>6</c:v>
                      </c:pt>
                      <c:pt idx="44">
                        <c:v>5.0999999999999996</c:v>
                      </c:pt>
                      <c:pt idx="45">
                        <c:v>4.9000000000000004</c:v>
                      </c:pt>
                      <c:pt idx="46">
                        <c:v>2.4</c:v>
                      </c:pt>
                      <c:pt idx="47">
                        <c:v>10.6</c:v>
                      </c:pt>
                      <c:pt idx="48">
                        <c:v>7.6</c:v>
                      </c:pt>
                      <c:pt idx="49">
                        <c:v>8.5</c:v>
                      </c:pt>
                      <c:pt idx="50">
                        <c:v>7.9</c:v>
                      </c:pt>
                      <c:pt idx="51">
                        <c:v>4.4000000000000004</c:v>
                      </c:pt>
                      <c:pt idx="52">
                        <c:v>5.5</c:v>
                      </c:pt>
                      <c:pt idx="53">
                        <c:v>5.7</c:v>
                      </c:pt>
                      <c:pt idx="54">
                        <c:v>3.1</c:v>
                      </c:pt>
                      <c:pt idx="55">
                        <c:v>-3.1</c:v>
                      </c:pt>
                      <c:pt idx="56">
                        <c:v>1.7</c:v>
                      </c:pt>
                      <c:pt idx="57" formatCode="0">
                        <c:v>-10</c:v>
                      </c:pt>
                      <c:pt idx="58">
                        <c:v>5.2</c:v>
                      </c:pt>
                      <c:pt idx="59">
                        <c:v>6.5</c:v>
                      </c:pt>
                      <c:pt idx="60">
                        <c:v>5.6</c:v>
                      </c:pt>
                      <c:pt idx="61">
                        <c:v>0.7</c:v>
                      </c:pt>
                      <c:pt idx="62">
                        <c:v>5.5</c:v>
                      </c:pt>
                      <c:pt idx="63">
                        <c:v>-7.9</c:v>
                      </c:pt>
                      <c:pt idx="64">
                        <c:v>21.7</c:v>
                      </c:pt>
                      <c:pt idx="65">
                        <c:v>7.7</c:v>
                      </c:pt>
                      <c:pt idx="66">
                        <c:v>6.3</c:v>
                      </c:pt>
                      <c:pt idx="67" formatCode="0">
                        <c:v>4</c:v>
                      </c:pt>
                      <c:pt idx="68">
                        <c:v>4.8</c:v>
                      </c:pt>
                      <c:pt idx="69">
                        <c:v>3.4</c:v>
                      </c:pt>
                      <c:pt idx="70">
                        <c:v>8</c:v>
                      </c:pt>
                      <c:pt idx="71">
                        <c:v>5.5</c:v>
                      </c:pt>
                      <c:pt idx="72">
                        <c:v>2.2000000000000002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D65-4C3D-8912-E57C7E11ED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'Consumer spend'!$E$4</c15:sqref>
                        </c15:formulaRef>
                      </c:ext>
                    </c:extLst>
                    <c:strCache>
                      <c:ptCount val="1"/>
                      <c:pt idx="0">
                        <c:v>NZ International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'Consumer spend'!$A$5:$A$77</c15:sqref>
                        </c15:formulaRef>
                      </c:ext>
                    </c:extLst>
                    <c:numCache>
                      <c:formatCode>d\-mmm</c:formatCode>
                      <c:ptCount val="73"/>
                      <c:pt idx="0">
                        <c:v>43863</c:v>
                      </c:pt>
                      <c:pt idx="1">
                        <c:v>43870</c:v>
                      </c:pt>
                      <c:pt idx="2">
                        <c:v>43877</c:v>
                      </c:pt>
                      <c:pt idx="3">
                        <c:v>43884</c:v>
                      </c:pt>
                      <c:pt idx="4">
                        <c:v>43891</c:v>
                      </c:pt>
                      <c:pt idx="5">
                        <c:v>43898</c:v>
                      </c:pt>
                      <c:pt idx="6">
                        <c:v>43905</c:v>
                      </c:pt>
                      <c:pt idx="7">
                        <c:v>43912</c:v>
                      </c:pt>
                      <c:pt idx="8">
                        <c:v>43919</c:v>
                      </c:pt>
                      <c:pt idx="9">
                        <c:v>43926</c:v>
                      </c:pt>
                      <c:pt idx="10">
                        <c:v>43933</c:v>
                      </c:pt>
                      <c:pt idx="11">
                        <c:v>43940</c:v>
                      </c:pt>
                      <c:pt idx="12">
                        <c:v>43947</c:v>
                      </c:pt>
                      <c:pt idx="13">
                        <c:v>43954</c:v>
                      </c:pt>
                      <c:pt idx="14">
                        <c:v>43961</c:v>
                      </c:pt>
                      <c:pt idx="15">
                        <c:v>43968</c:v>
                      </c:pt>
                      <c:pt idx="16">
                        <c:v>43975</c:v>
                      </c:pt>
                      <c:pt idx="17">
                        <c:v>43982</c:v>
                      </c:pt>
                      <c:pt idx="18">
                        <c:v>43989</c:v>
                      </c:pt>
                      <c:pt idx="19">
                        <c:v>43996</c:v>
                      </c:pt>
                      <c:pt idx="20">
                        <c:v>44003</c:v>
                      </c:pt>
                      <c:pt idx="21">
                        <c:v>44010</c:v>
                      </c:pt>
                      <c:pt idx="22">
                        <c:v>44017</c:v>
                      </c:pt>
                      <c:pt idx="23">
                        <c:v>44024</c:v>
                      </c:pt>
                      <c:pt idx="24">
                        <c:v>44031</c:v>
                      </c:pt>
                      <c:pt idx="25">
                        <c:v>44038</c:v>
                      </c:pt>
                      <c:pt idx="26">
                        <c:v>44045</c:v>
                      </c:pt>
                      <c:pt idx="27">
                        <c:v>44052</c:v>
                      </c:pt>
                      <c:pt idx="28">
                        <c:v>44059</c:v>
                      </c:pt>
                      <c:pt idx="29">
                        <c:v>44066</c:v>
                      </c:pt>
                      <c:pt idx="30">
                        <c:v>44073</c:v>
                      </c:pt>
                      <c:pt idx="31">
                        <c:v>44080</c:v>
                      </c:pt>
                      <c:pt idx="32">
                        <c:v>44087</c:v>
                      </c:pt>
                      <c:pt idx="33">
                        <c:v>44094</c:v>
                      </c:pt>
                      <c:pt idx="34">
                        <c:v>44101</c:v>
                      </c:pt>
                      <c:pt idx="35">
                        <c:v>44108</c:v>
                      </c:pt>
                      <c:pt idx="36">
                        <c:v>44115</c:v>
                      </c:pt>
                      <c:pt idx="37">
                        <c:v>44122</c:v>
                      </c:pt>
                      <c:pt idx="38">
                        <c:v>44129</c:v>
                      </c:pt>
                      <c:pt idx="39">
                        <c:v>44136</c:v>
                      </c:pt>
                      <c:pt idx="40">
                        <c:v>44143</c:v>
                      </c:pt>
                      <c:pt idx="41">
                        <c:v>44150</c:v>
                      </c:pt>
                      <c:pt idx="42">
                        <c:v>44157</c:v>
                      </c:pt>
                      <c:pt idx="43">
                        <c:v>44164</c:v>
                      </c:pt>
                      <c:pt idx="44">
                        <c:v>44171</c:v>
                      </c:pt>
                      <c:pt idx="45">
                        <c:v>44178</c:v>
                      </c:pt>
                      <c:pt idx="46">
                        <c:v>44185</c:v>
                      </c:pt>
                      <c:pt idx="47">
                        <c:v>44192</c:v>
                      </c:pt>
                      <c:pt idx="48">
                        <c:v>44199</c:v>
                      </c:pt>
                      <c:pt idx="49">
                        <c:v>44206</c:v>
                      </c:pt>
                      <c:pt idx="50">
                        <c:v>44213</c:v>
                      </c:pt>
                      <c:pt idx="51">
                        <c:v>44220</c:v>
                      </c:pt>
                      <c:pt idx="52">
                        <c:v>44227</c:v>
                      </c:pt>
                      <c:pt idx="53">
                        <c:v>44234</c:v>
                      </c:pt>
                      <c:pt idx="54">
                        <c:v>44241</c:v>
                      </c:pt>
                      <c:pt idx="55">
                        <c:v>44248</c:v>
                      </c:pt>
                      <c:pt idx="56">
                        <c:v>44255</c:v>
                      </c:pt>
                      <c:pt idx="57">
                        <c:v>44262</c:v>
                      </c:pt>
                      <c:pt idx="58">
                        <c:v>44269</c:v>
                      </c:pt>
                      <c:pt idx="59">
                        <c:v>44276</c:v>
                      </c:pt>
                      <c:pt idx="60">
                        <c:v>44283</c:v>
                      </c:pt>
                      <c:pt idx="61">
                        <c:v>44290</c:v>
                      </c:pt>
                      <c:pt idx="62">
                        <c:v>44297</c:v>
                      </c:pt>
                      <c:pt idx="63">
                        <c:v>44304</c:v>
                      </c:pt>
                      <c:pt idx="64">
                        <c:v>44311</c:v>
                      </c:pt>
                      <c:pt idx="65">
                        <c:v>44318</c:v>
                      </c:pt>
                      <c:pt idx="66">
                        <c:v>44325</c:v>
                      </c:pt>
                      <c:pt idx="67">
                        <c:v>44332</c:v>
                      </c:pt>
                      <c:pt idx="68">
                        <c:v>44339</c:v>
                      </c:pt>
                      <c:pt idx="69">
                        <c:v>44346</c:v>
                      </c:pt>
                      <c:pt idx="70">
                        <c:v>44353</c:v>
                      </c:pt>
                      <c:pt idx="71">
                        <c:v>44360</c:v>
                      </c:pt>
                      <c:pt idx="72">
                        <c:v>44367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'Consumer spend'!$E$5:$E$77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15.7</c:v>
                      </c:pt>
                      <c:pt idx="1">
                        <c:v>19.7</c:v>
                      </c:pt>
                      <c:pt idx="2">
                        <c:v>2.8</c:v>
                      </c:pt>
                      <c:pt idx="3" formatCode="0">
                        <c:v>-2</c:v>
                      </c:pt>
                      <c:pt idx="4">
                        <c:v>-0.1</c:v>
                      </c:pt>
                      <c:pt idx="5">
                        <c:v>6.7</c:v>
                      </c:pt>
                      <c:pt idx="6" formatCode="0">
                        <c:v>3</c:v>
                      </c:pt>
                      <c:pt idx="7">
                        <c:v>-12.9</c:v>
                      </c:pt>
                      <c:pt idx="8">
                        <c:v>-65.2</c:v>
                      </c:pt>
                      <c:pt idx="9">
                        <c:v>-84.1</c:v>
                      </c:pt>
                      <c:pt idx="10">
                        <c:v>-85.2</c:v>
                      </c:pt>
                      <c:pt idx="11">
                        <c:v>-86.7</c:v>
                      </c:pt>
                      <c:pt idx="12">
                        <c:v>-86.4</c:v>
                      </c:pt>
                      <c:pt idx="13">
                        <c:v>-80.400000000000006</c:v>
                      </c:pt>
                      <c:pt idx="14">
                        <c:v>-77.8</c:v>
                      </c:pt>
                      <c:pt idx="15">
                        <c:v>-62.8</c:v>
                      </c:pt>
                      <c:pt idx="16">
                        <c:v>-50.6</c:v>
                      </c:pt>
                      <c:pt idx="17">
                        <c:v>-46.8</c:v>
                      </c:pt>
                      <c:pt idx="18">
                        <c:v>-45.7</c:v>
                      </c:pt>
                      <c:pt idx="19">
                        <c:v>-48.9</c:v>
                      </c:pt>
                      <c:pt idx="20">
                        <c:v>-49.5</c:v>
                      </c:pt>
                      <c:pt idx="21">
                        <c:v>-54.7</c:v>
                      </c:pt>
                      <c:pt idx="22" formatCode="0">
                        <c:v>-58</c:v>
                      </c:pt>
                      <c:pt idx="23">
                        <c:v>-63.4</c:v>
                      </c:pt>
                      <c:pt idx="24">
                        <c:v>-58.1</c:v>
                      </c:pt>
                      <c:pt idx="25" formatCode="0">
                        <c:v>-61</c:v>
                      </c:pt>
                      <c:pt idx="26">
                        <c:v>-61.8</c:v>
                      </c:pt>
                      <c:pt idx="27">
                        <c:v>-65.099999999999994</c:v>
                      </c:pt>
                      <c:pt idx="28" formatCode="0">
                        <c:v>-71</c:v>
                      </c:pt>
                      <c:pt idx="29">
                        <c:v>-75.2</c:v>
                      </c:pt>
                      <c:pt idx="30">
                        <c:v>-72.3</c:v>
                      </c:pt>
                      <c:pt idx="31">
                        <c:v>-60.4</c:v>
                      </c:pt>
                      <c:pt idx="32">
                        <c:v>-62.1</c:v>
                      </c:pt>
                      <c:pt idx="33">
                        <c:v>-63.4</c:v>
                      </c:pt>
                      <c:pt idx="34">
                        <c:v>-68.7</c:v>
                      </c:pt>
                      <c:pt idx="35">
                        <c:v>-72.400000000000006</c:v>
                      </c:pt>
                      <c:pt idx="36">
                        <c:v>-69.900000000000006</c:v>
                      </c:pt>
                      <c:pt idx="37" formatCode="0">
                        <c:v>-69</c:v>
                      </c:pt>
                      <c:pt idx="38">
                        <c:v>-69.8</c:v>
                      </c:pt>
                      <c:pt idx="39">
                        <c:v>-71.400000000000006</c:v>
                      </c:pt>
                      <c:pt idx="40">
                        <c:v>-76.5</c:v>
                      </c:pt>
                      <c:pt idx="41">
                        <c:v>-78.8</c:v>
                      </c:pt>
                      <c:pt idx="42">
                        <c:v>-79.099999999999994</c:v>
                      </c:pt>
                      <c:pt idx="43">
                        <c:v>-77.599999999999994</c:v>
                      </c:pt>
                      <c:pt idx="44">
                        <c:v>-76.900000000000006</c:v>
                      </c:pt>
                      <c:pt idx="45">
                        <c:v>-75.2</c:v>
                      </c:pt>
                      <c:pt idx="46">
                        <c:v>-76.900000000000006</c:v>
                      </c:pt>
                      <c:pt idx="47">
                        <c:v>-81.5</c:v>
                      </c:pt>
                      <c:pt idx="48">
                        <c:v>-86.7</c:v>
                      </c:pt>
                      <c:pt idx="49" formatCode="0">
                        <c:v>-85</c:v>
                      </c:pt>
                      <c:pt idx="50">
                        <c:v>-82.2</c:v>
                      </c:pt>
                      <c:pt idx="51">
                        <c:v>-81.400000000000006</c:v>
                      </c:pt>
                      <c:pt idx="52">
                        <c:v>-81.2</c:v>
                      </c:pt>
                      <c:pt idx="53" formatCode="0">
                        <c:v>-83</c:v>
                      </c:pt>
                      <c:pt idx="54">
                        <c:v>-85.1</c:v>
                      </c:pt>
                      <c:pt idx="55">
                        <c:v>-86.2</c:v>
                      </c:pt>
                      <c:pt idx="56">
                        <c:v>-84.4</c:v>
                      </c:pt>
                      <c:pt idx="57">
                        <c:v>-86.5</c:v>
                      </c:pt>
                      <c:pt idx="58">
                        <c:v>-82.2</c:v>
                      </c:pt>
                      <c:pt idx="59">
                        <c:v>-80.8</c:v>
                      </c:pt>
                      <c:pt idx="60">
                        <c:v>-78.400000000000006</c:v>
                      </c:pt>
                      <c:pt idx="61">
                        <c:v>-76.3</c:v>
                      </c:pt>
                      <c:pt idx="62">
                        <c:v>-73.599999999999994</c:v>
                      </c:pt>
                      <c:pt idx="63">
                        <c:v>-75.2</c:v>
                      </c:pt>
                      <c:pt idx="64">
                        <c:v>-68.599999999999994</c:v>
                      </c:pt>
                      <c:pt idx="65">
                        <c:v>-55.6</c:v>
                      </c:pt>
                      <c:pt idx="66">
                        <c:v>-46.6</c:v>
                      </c:pt>
                      <c:pt idx="67">
                        <c:v>-41.4</c:v>
                      </c:pt>
                      <c:pt idx="68">
                        <c:v>-37.5</c:v>
                      </c:pt>
                      <c:pt idx="69">
                        <c:v>-32.4</c:v>
                      </c:pt>
                      <c:pt idx="70">
                        <c:v>-32.9</c:v>
                      </c:pt>
                      <c:pt idx="71">
                        <c:v>-38.9</c:v>
                      </c:pt>
                      <c:pt idx="72">
                        <c:v>-34.5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D65-4C3D-8912-E57C7E11ED53}"/>
                  </c:ext>
                </c:extLst>
              </c15:ser>
            </c15:filteredLineSeries>
          </c:ext>
        </c:extLst>
      </c:lineChart>
      <c:catAx>
        <c:axId val="1171746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ln w="25400"/>
        </c:spPr>
        <c:crossAx val="117176192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7176192"/>
        <c:scaling>
          <c:orientation val="minMax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% change weekly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total 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 vs 2 years ago 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spPr>
          <a:ln/>
        </c:spPr>
        <c:crossAx val="117174656"/>
        <c:crosses val="autoZero"/>
        <c:crossBetween val="midCat"/>
        <c:majorUnit val="10"/>
        <c:minorUnit val="10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house prices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921084864391951"/>
          <c:y val="0.19480351414406533"/>
          <c:w val="0.7100321522309716"/>
          <c:h val="0.57110491396908891"/>
        </c:manualLayout>
      </c:layout>
      <c:lineChart>
        <c:grouping val="standard"/>
        <c:varyColors val="0"/>
        <c:ser>
          <c:idx val="0"/>
          <c:order val="0"/>
          <c:tx>
            <c:strRef>
              <c:f>HousePrices!$B$5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HousePrices!$A$95:$A$239</c:f>
              <c:numCache>
                <c:formatCode>mmm\-yy</c:formatCode>
                <c:ptCount val="145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  <c:pt idx="12">
                  <c:v>40299</c:v>
                </c:pt>
                <c:pt idx="13">
                  <c:v>40330</c:v>
                </c:pt>
                <c:pt idx="14">
                  <c:v>40360</c:v>
                </c:pt>
                <c:pt idx="15">
                  <c:v>40391</c:v>
                </c:pt>
                <c:pt idx="16">
                  <c:v>40422</c:v>
                </c:pt>
                <c:pt idx="17">
                  <c:v>40452</c:v>
                </c:pt>
                <c:pt idx="18">
                  <c:v>40483</c:v>
                </c:pt>
                <c:pt idx="19">
                  <c:v>40513</c:v>
                </c:pt>
                <c:pt idx="20">
                  <c:v>40544</c:v>
                </c:pt>
                <c:pt idx="21">
                  <c:v>40575</c:v>
                </c:pt>
                <c:pt idx="22">
                  <c:v>40603</c:v>
                </c:pt>
                <c:pt idx="23">
                  <c:v>40634</c:v>
                </c:pt>
                <c:pt idx="24">
                  <c:v>40664</c:v>
                </c:pt>
                <c:pt idx="25">
                  <c:v>40695</c:v>
                </c:pt>
                <c:pt idx="26">
                  <c:v>40725</c:v>
                </c:pt>
                <c:pt idx="27">
                  <c:v>40756</c:v>
                </c:pt>
                <c:pt idx="28">
                  <c:v>40787</c:v>
                </c:pt>
                <c:pt idx="29">
                  <c:v>40817</c:v>
                </c:pt>
                <c:pt idx="30">
                  <c:v>40848</c:v>
                </c:pt>
                <c:pt idx="31">
                  <c:v>40878</c:v>
                </c:pt>
                <c:pt idx="32">
                  <c:v>40909</c:v>
                </c:pt>
                <c:pt idx="33">
                  <c:v>40940</c:v>
                </c:pt>
                <c:pt idx="34">
                  <c:v>40969</c:v>
                </c:pt>
                <c:pt idx="35">
                  <c:v>41000</c:v>
                </c:pt>
                <c:pt idx="36">
                  <c:v>41030</c:v>
                </c:pt>
                <c:pt idx="37">
                  <c:v>41061</c:v>
                </c:pt>
                <c:pt idx="38">
                  <c:v>41091</c:v>
                </c:pt>
                <c:pt idx="39">
                  <c:v>41122</c:v>
                </c:pt>
                <c:pt idx="40">
                  <c:v>41153</c:v>
                </c:pt>
                <c:pt idx="41">
                  <c:v>41183</c:v>
                </c:pt>
                <c:pt idx="42">
                  <c:v>41214</c:v>
                </c:pt>
                <c:pt idx="43">
                  <c:v>41244</c:v>
                </c:pt>
                <c:pt idx="44">
                  <c:v>41275</c:v>
                </c:pt>
                <c:pt idx="45">
                  <c:v>41306</c:v>
                </c:pt>
                <c:pt idx="46">
                  <c:v>41334</c:v>
                </c:pt>
                <c:pt idx="47">
                  <c:v>41365</c:v>
                </c:pt>
                <c:pt idx="48">
                  <c:v>41395</c:v>
                </c:pt>
                <c:pt idx="49">
                  <c:v>41426</c:v>
                </c:pt>
                <c:pt idx="50">
                  <c:v>41456</c:v>
                </c:pt>
                <c:pt idx="51">
                  <c:v>41487</c:v>
                </c:pt>
                <c:pt idx="52">
                  <c:v>41518</c:v>
                </c:pt>
                <c:pt idx="53">
                  <c:v>41548</c:v>
                </c:pt>
                <c:pt idx="54">
                  <c:v>41579</c:v>
                </c:pt>
                <c:pt idx="55">
                  <c:v>41609</c:v>
                </c:pt>
                <c:pt idx="56">
                  <c:v>41640</c:v>
                </c:pt>
                <c:pt idx="57">
                  <c:v>41671</c:v>
                </c:pt>
                <c:pt idx="58">
                  <c:v>41699</c:v>
                </c:pt>
                <c:pt idx="59">
                  <c:v>41730</c:v>
                </c:pt>
                <c:pt idx="60">
                  <c:v>41760</c:v>
                </c:pt>
                <c:pt idx="61">
                  <c:v>41791</c:v>
                </c:pt>
                <c:pt idx="62">
                  <c:v>41821</c:v>
                </c:pt>
                <c:pt idx="63">
                  <c:v>41852</c:v>
                </c:pt>
                <c:pt idx="64">
                  <c:v>41883</c:v>
                </c:pt>
                <c:pt idx="65">
                  <c:v>41913</c:v>
                </c:pt>
                <c:pt idx="66">
                  <c:v>41944</c:v>
                </c:pt>
                <c:pt idx="67">
                  <c:v>41974</c:v>
                </c:pt>
                <c:pt idx="68">
                  <c:v>42005</c:v>
                </c:pt>
                <c:pt idx="69">
                  <c:v>42036</c:v>
                </c:pt>
                <c:pt idx="70">
                  <c:v>42064</c:v>
                </c:pt>
                <c:pt idx="71">
                  <c:v>42095</c:v>
                </c:pt>
                <c:pt idx="72">
                  <c:v>42125</c:v>
                </c:pt>
                <c:pt idx="73">
                  <c:v>42156</c:v>
                </c:pt>
                <c:pt idx="74">
                  <c:v>42186</c:v>
                </c:pt>
                <c:pt idx="75">
                  <c:v>42217</c:v>
                </c:pt>
                <c:pt idx="76">
                  <c:v>42248</c:v>
                </c:pt>
                <c:pt idx="77">
                  <c:v>42278</c:v>
                </c:pt>
                <c:pt idx="78">
                  <c:v>42309</c:v>
                </c:pt>
                <c:pt idx="79">
                  <c:v>42339</c:v>
                </c:pt>
                <c:pt idx="80">
                  <c:v>42370</c:v>
                </c:pt>
                <c:pt idx="81">
                  <c:v>42401</c:v>
                </c:pt>
                <c:pt idx="82">
                  <c:v>42430</c:v>
                </c:pt>
                <c:pt idx="83">
                  <c:v>42461</c:v>
                </c:pt>
                <c:pt idx="84">
                  <c:v>42491</c:v>
                </c:pt>
                <c:pt idx="85">
                  <c:v>42522</c:v>
                </c:pt>
                <c:pt idx="86">
                  <c:v>42552</c:v>
                </c:pt>
                <c:pt idx="87">
                  <c:v>42583</c:v>
                </c:pt>
                <c:pt idx="88">
                  <c:v>42614</c:v>
                </c:pt>
                <c:pt idx="89">
                  <c:v>42644</c:v>
                </c:pt>
                <c:pt idx="90">
                  <c:v>42675</c:v>
                </c:pt>
                <c:pt idx="91">
                  <c:v>42705</c:v>
                </c:pt>
                <c:pt idx="92">
                  <c:v>42736</c:v>
                </c:pt>
                <c:pt idx="93">
                  <c:v>42767</c:v>
                </c:pt>
                <c:pt idx="94">
                  <c:v>42795</c:v>
                </c:pt>
                <c:pt idx="95">
                  <c:v>42826</c:v>
                </c:pt>
                <c:pt idx="96">
                  <c:v>42856</c:v>
                </c:pt>
                <c:pt idx="97">
                  <c:v>42887</c:v>
                </c:pt>
                <c:pt idx="98">
                  <c:v>42917</c:v>
                </c:pt>
                <c:pt idx="99">
                  <c:v>42948</c:v>
                </c:pt>
                <c:pt idx="100">
                  <c:v>42979</c:v>
                </c:pt>
                <c:pt idx="101">
                  <c:v>43009</c:v>
                </c:pt>
                <c:pt idx="102">
                  <c:v>43040</c:v>
                </c:pt>
                <c:pt idx="103">
                  <c:v>43070</c:v>
                </c:pt>
                <c:pt idx="104">
                  <c:v>43101</c:v>
                </c:pt>
                <c:pt idx="105">
                  <c:v>43132</c:v>
                </c:pt>
                <c:pt idx="106">
                  <c:v>43160</c:v>
                </c:pt>
                <c:pt idx="107">
                  <c:v>43191</c:v>
                </c:pt>
                <c:pt idx="108">
                  <c:v>43221</c:v>
                </c:pt>
                <c:pt idx="109">
                  <c:v>43252</c:v>
                </c:pt>
                <c:pt idx="110">
                  <c:v>43282</c:v>
                </c:pt>
                <c:pt idx="111">
                  <c:v>43313</c:v>
                </c:pt>
                <c:pt idx="112">
                  <c:v>43344</c:v>
                </c:pt>
                <c:pt idx="113">
                  <c:v>43374</c:v>
                </c:pt>
                <c:pt idx="114">
                  <c:v>43405</c:v>
                </c:pt>
                <c:pt idx="115">
                  <c:v>43435</c:v>
                </c:pt>
                <c:pt idx="116">
                  <c:v>43466</c:v>
                </c:pt>
                <c:pt idx="117">
                  <c:v>43497</c:v>
                </c:pt>
                <c:pt idx="118">
                  <c:v>43525</c:v>
                </c:pt>
                <c:pt idx="119">
                  <c:v>43556</c:v>
                </c:pt>
                <c:pt idx="120">
                  <c:v>43586</c:v>
                </c:pt>
                <c:pt idx="121">
                  <c:v>43617</c:v>
                </c:pt>
                <c:pt idx="122">
                  <c:v>43647</c:v>
                </c:pt>
                <c:pt idx="123">
                  <c:v>43678</c:v>
                </c:pt>
                <c:pt idx="124">
                  <c:v>43709</c:v>
                </c:pt>
                <c:pt idx="125">
                  <c:v>43739</c:v>
                </c:pt>
                <c:pt idx="126">
                  <c:v>43770</c:v>
                </c:pt>
                <c:pt idx="127">
                  <c:v>43800</c:v>
                </c:pt>
                <c:pt idx="128">
                  <c:v>43831</c:v>
                </c:pt>
                <c:pt idx="129">
                  <c:v>43862</c:v>
                </c:pt>
                <c:pt idx="130">
                  <c:v>43891</c:v>
                </c:pt>
                <c:pt idx="131">
                  <c:v>43922</c:v>
                </c:pt>
                <c:pt idx="132">
                  <c:v>43952</c:v>
                </c:pt>
                <c:pt idx="133">
                  <c:v>43983</c:v>
                </c:pt>
                <c:pt idx="134">
                  <c:v>44013</c:v>
                </c:pt>
                <c:pt idx="135">
                  <c:v>44044</c:v>
                </c:pt>
                <c:pt idx="136">
                  <c:v>44075</c:v>
                </c:pt>
                <c:pt idx="137">
                  <c:v>44105</c:v>
                </c:pt>
                <c:pt idx="138">
                  <c:v>44136</c:v>
                </c:pt>
                <c:pt idx="139">
                  <c:v>44166</c:v>
                </c:pt>
                <c:pt idx="140">
                  <c:v>44197</c:v>
                </c:pt>
                <c:pt idx="141">
                  <c:v>44228</c:v>
                </c:pt>
                <c:pt idx="142">
                  <c:v>44256</c:v>
                </c:pt>
                <c:pt idx="143">
                  <c:v>44287</c:v>
                </c:pt>
                <c:pt idx="144">
                  <c:v>44317</c:v>
                </c:pt>
              </c:numCache>
            </c:numRef>
          </c:cat>
          <c:val>
            <c:numRef>
              <c:f>HousePrices!$B$95:$B$239</c:f>
              <c:numCache>
                <c:formatCode>[$-1010409]"$"#,##0;\("$"#,##0\)</c:formatCode>
                <c:ptCount val="145"/>
                <c:pt idx="0">
                  <c:v>548107.53459717531</c:v>
                </c:pt>
                <c:pt idx="1">
                  <c:v>531741.49100229249</c:v>
                </c:pt>
                <c:pt idx="2">
                  <c:v>539009.0284647384</c:v>
                </c:pt>
                <c:pt idx="3">
                  <c:v>553544.10338963021</c:v>
                </c:pt>
                <c:pt idx="4">
                  <c:v>550054.13713700115</c:v>
                </c:pt>
                <c:pt idx="5">
                  <c:v>547662.59741031844</c:v>
                </c:pt>
                <c:pt idx="6">
                  <c:v>567990.68508712074</c:v>
                </c:pt>
                <c:pt idx="7">
                  <c:v>569030.00906895648</c:v>
                </c:pt>
                <c:pt idx="8">
                  <c:v>539081.06122322194</c:v>
                </c:pt>
                <c:pt idx="9">
                  <c:v>551060.64036151581</c:v>
                </c:pt>
                <c:pt idx="10">
                  <c:v>569342.32974591653</c:v>
                </c:pt>
                <c:pt idx="11">
                  <c:v>560987.20121715043</c:v>
                </c:pt>
                <c:pt idx="12">
                  <c:v>549051.30331891321</c:v>
                </c:pt>
                <c:pt idx="13">
                  <c:v>533755.10827151267</c:v>
                </c:pt>
                <c:pt idx="14">
                  <c:v>536137.94357629609</c:v>
                </c:pt>
                <c:pt idx="15">
                  <c:v>532563.69061912084</c:v>
                </c:pt>
                <c:pt idx="16">
                  <c:v>530347.07482872019</c:v>
                </c:pt>
                <c:pt idx="17">
                  <c:v>548025.31065634417</c:v>
                </c:pt>
                <c:pt idx="18">
                  <c:v>565703.54648396827</c:v>
                </c:pt>
                <c:pt idx="19">
                  <c:v>527432.31663475221</c:v>
                </c:pt>
                <c:pt idx="20">
                  <c:v>518219.5250778133</c:v>
                </c:pt>
                <c:pt idx="21">
                  <c:v>536132.64666133642</c:v>
                </c:pt>
                <c:pt idx="22">
                  <c:v>543284.89016139228</c:v>
                </c:pt>
                <c:pt idx="23">
                  <c:v>548426.38754462311</c:v>
                </c:pt>
                <c:pt idx="24">
                  <c:v>533573.17288195621</c:v>
                </c:pt>
                <c:pt idx="25">
                  <c:v>525105.23061582923</c:v>
                </c:pt>
                <c:pt idx="26">
                  <c:v>528500.30753791437</c:v>
                </c:pt>
                <c:pt idx="27">
                  <c:v>517749.23061797814</c:v>
                </c:pt>
                <c:pt idx="28">
                  <c:v>540874.90542127448</c:v>
                </c:pt>
                <c:pt idx="29">
                  <c:v>529606.67822499794</c:v>
                </c:pt>
                <c:pt idx="30">
                  <c:v>552143.13261755102</c:v>
                </c:pt>
                <c:pt idx="31">
                  <c:v>552015.07588697027</c:v>
                </c:pt>
                <c:pt idx="32">
                  <c:v>531436.06240654655</c:v>
                </c:pt>
                <c:pt idx="33">
                  <c:v>531436.06240654655</c:v>
                </c:pt>
                <c:pt idx="34">
                  <c:v>561318.41208758147</c:v>
                </c:pt>
                <c:pt idx="35">
                  <c:v>557943.75229547173</c:v>
                </c:pt>
                <c:pt idx="36">
                  <c:v>568067.73167180084</c:v>
                </c:pt>
                <c:pt idx="37">
                  <c:v>568924.88029285613</c:v>
                </c:pt>
                <c:pt idx="38">
                  <c:v>566122.29467564996</c:v>
                </c:pt>
                <c:pt idx="39">
                  <c:v>577332.63714447478</c:v>
                </c:pt>
                <c:pt idx="40">
                  <c:v>581444.37252399698</c:v>
                </c:pt>
                <c:pt idx="41">
                  <c:v>592625.99507253536</c:v>
                </c:pt>
                <c:pt idx="42">
                  <c:v>609398.42889534298</c:v>
                </c:pt>
                <c:pt idx="43">
                  <c:v>607640.83828904678</c:v>
                </c:pt>
                <c:pt idx="44">
                  <c:v>571238.39175560151</c:v>
                </c:pt>
                <c:pt idx="45">
                  <c:v>610441.02648392715</c:v>
                </c:pt>
                <c:pt idx="46">
                  <c:v>630147.29155651375</c:v>
                </c:pt>
                <c:pt idx="47">
                  <c:v>624570.76685247384</c:v>
                </c:pt>
                <c:pt idx="48">
                  <c:v>633493.2063789377</c:v>
                </c:pt>
                <c:pt idx="49">
                  <c:v>623508.57126103004</c:v>
                </c:pt>
                <c:pt idx="50">
                  <c:v>620168.34677213163</c:v>
                </c:pt>
                <c:pt idx="51">
                  <c:v>634642.6528906913</c:v>
                </c:pt>
                <c:pt idx="52">
                  <c:v>639792.28325089219</c:v>
                </c:pt>
                <c:pt idx="53">
                  <c:v>650823.18468625238</c:v>
                </c:pt>
                <c:pt idx="54">
                  <c:v>691085.9749253171</c:v>
                </c:pt>
                <c:pt idx="55">
                  <c:v>671216.42421756429</c:v>
                </c:pt>
                <c:pt idx="56">
                  <c:v>628232.12118885329</c:v>
                </c:pt>
                <c:pt idx="57">
                  <c:v>672318.58583368512</c:v>
                </c:pt>
                <c:pt idx="58">
                  <c:v>708508.69105999987</c:v>
                </c:pt>
                <c:pt idx="59">
                  <c:v>681047.11388713168</c:v>
                </c:pt>
                <c:pt idx="60">
                  <c:v>692031.74475627893</c:v>
                </c:pt>
                <c:pt idx="61">
                  <c:v>662901.79063188855</c:v>
                </c:pt>
                <c:pt idx="62">
                  <c:v>679337.37221780315</c:v>
                </c:pt>
                <c:pt idx="63">
                  <c:v>680213.93656905193</c:v>
                </c:pt>
                <c:pt idx="64">
                  <c:v>677071.02550928481</c:v>
                </c:pt>
                <c:pt idx="65">
                  <c:v>709832.52674360503</c:v>
                </c:pt>
                <c:pt idx="66">
                  <c:v>738225.8278133492</c:v>
                </c:pt>
                <c:pt idx="67">
                  <c:v>749304.16050116019</c:v>
                </c:pt>
                <c:pt idx="68">
                  <c:v>738365.41363253014</c:v>
                </c:pt>
                <c:pt idx="69">
                  <c:v>751491.90987488627</c:v>
                </c:pt>
                <c:pt idx="70">
                  <c:v>799864.97051451018</c:v>
                </c:pt>
                <c:pt idx="71">
                  <c:v>796577.85419732728</c:v>
                </c:pt>
                <c:pt idx="72">
                  <c:v>832736.13368633937</c:v>
                </c:pt>
                <c:pt idx="73">
                  <c:v>840177.80015963374</c:v>
                </c:pt>
                <c:pt idx="74">
                  <c:v>818355.00015548745</c:v>
                </c:pt>
                <c:pt idx="75">
                  <c:v>818355.00015548745</c:v>
                </c:pt>
                <c:pt idx="76">
                  <c:v>849349.17601624457</c:v>
                </c:pt>
                <c:pt idx="77">
                  <c:v>826511.36206446344</c:v>
                </c:pt>
                <c:pt idx="78">
                  <c:v>853699.23581658385</c:v>
                </c:pt>
                <c:pt idx="79">
                  <c:v>850324.12671771843</c:v>
                </c:pt>
                <c:pt idx="80">
                  <c:v>814256.39383637568</c:v>
                </c:pt>
                <c:pt idx="81">
                  <c:v>841580.433897999</c:v>
                </c:pt>
                <c:pt idx="82">
                  <c:v>911101.90017310937</c:v>
                </c:pt>
                <c:pt idx="83">
                  <c:v>905646.20017207274</c:v>
                </c:pt>
                <c:pt idx="84">
                  <c:v>899099.36017082888</c:v>
                </c:pt>
                <c:pt idx="85">
                  <c:v>901888.33159394294</c:v>
                </c:pt>
                <c:pt idx="86">
                  <c:v>912754.45607097843</c:v>
                </c:pt>
                <c:pt idx="87">
                  <c:v>923620.58054801379</c:v>
                </c:pt>
                <c:pt idx="88">
                  <c:v>915149.67774635612</c:v>
                </c:pt>
                <c:pt idx="89">
                  <c:v>951430.75964517612</c:v>
                </c:pt>
                <c:pt idx="90">
                  <c:v>947640.19884977699</c:v>
                </c:pt>
                <c:pt idx="91">
                  <c:v>922166.09534528072</c:v>
                </c:pt>
                <c:pt idx="92">
                  <c:v>895202.17442875204</c:v>
                </c:pt>
                <c:pt idx="93">
                  <c:v>891966.50391876861</c:v>
                </c:pt>
                <c:pt idx="94">
                  <c:v>961200</c:v>
                </c:pt>
                <c:pt idx="95">
                  <c:v>913140</c:v>
                </c:pt>
                <c:pt idx="96">
                  <c:v>921470.4</c:v>
                </c:pt>
                <c:pt idx="97">
                  <c:v>914208</c:v>
                </c:pt>
                <c:pt idx="98">
                  <c:v>892848</c:v>
                </c:pt>
                <c:pt idx="99">
                  <c:v>897120</c:v>
                </c:pt>
                <c:pt idx="100">
                  <c:v>903378.89620361966</c:v>
                </c:pt>
                <c:pt idx="101">
                  <c:v>903378.89620361966</c:v>
                </c:pt>
                <c:pt idx="102">
                  <c:v>935262.85724610044</c:v>
                </c:pt>
                <c:pt idx="103">
                  <c:v>913001.98807157064</c:v>
                </c:pt>
                <c:pt idx="104">
                  <c:v>870536.77932405565</c:v>
                </c:pt>
                <c:pt idx="105">
                  <c:v>907693.83697813121</c:v>
                </c:pt>
                <c:pt idx="106">
                  <c:v>929614.24332344218</c:v>
                </c:pt>
                <c:pt idx="107">
                  <c:v>897922.84866468853</c:v>
                </c:pt>
                <c:pt idx="108">
                  <c:v>897922.84866468853</c:v>
                </c:pt>
                <c:pt idx="109">
                  <c:v>894384.23645320185</c:v>
                </c:pt>
                <c:pt idx="110">
                  <c:v>873339.90147783246</c:v>
                </c:pt>
                <c:pt idx="111">
                  <c:v>894384.23645320185</c:v>
                </c:pt>
                <c:pt idx="112">
                  <c:v>882351.5625</c:v>
                </c:pt>
                <c:pt idx="113">
                  <c:v>897996.09375</c:v>
                </c:pt>
                <c:pt idx="114">
                  <c:v>896953.125</c:v>
                </c:pt>
                <c:pt idx="115">
                  <c:v>896078.04878048785</c:v>
                </c:pt>
                <c:pt idx="116">
                  <c:v>838770.73170731706</c:v>
                </c:pt>
                <c:pt idx="117">
                  <c:v>886700.48780487804</c:v>
                </c:pt>
                <c:pt idx="118">
                  <c:v>890000</c:v>
                </c:pt>
                <c:pt idx="119">
                  <c:v>881672.51461988303</c:v>
                </c:pt>
                <c:pt idx="120">
                  <c:v>884795.32163742697</c:v>
                </c:pt>
                <c:pt idx="121">
                  <c:v>879651.16279069777</c:v>
                </c:pt>
                <c:pt idx="122">
                  <c:v>853779.06976744195</c:v>
                </c:pt>
                <c:pt idx="123">
                  <c:v>847569.76744186052</c:v>
                </c:pt>
                <c:pt idx="124">
                  <c:v>871668.91241578443</c:v>
                </c:pt>
                <c:pt idx="125">
                  <c:v>887087.58421559189</c:v>
                </c:pt>
                <c:pt idx="126">
                  <c:v>909701.63618864294</c:v>
                </c:pt>
                <c:pt idx="127">
                  <c:v>906367.81609195401</c:v>
                </c:pt>
                <c:pt idx="128">
                  <c:v>890000</c:v>
                </c:pt>
                <c:pt idx="129">
                  <c:v>905344.82758620684</c:v>
                </c:pt>
                <c:pt idx="130">
                  <c:v>959372.62357414444</c:v>
                </c:pt>
                <c:pt idx="131">
                  <c:v>939068.44106463867</c:v>
                </c:pt>
                <c:pt idx="132">
                  <c:v>918764.25855513301</c:v>
                </c:pt>
                <c:pt idx="133">
                  <c:v>939472.77936962747</c:v>
                </c:pt>
                <c:pt idx="134">
                  <c:v>936511.55300859595</c:v>
                </c:pt>
                <c:pt idx="135">
                  <c:v>968544.41260744981</c:v>
                </c:pt>
                <c:pt idx="136">
                  <c:v>967685.00948766596</c:v>
                </c:pt>
                <c:pt idx="137">
                  <c:v>1013282.7324478177</c:v>
                </c:pt>
                <c:pt idx="138">
                  <c:v>1043681.2144212523</c:v>
                </c:pt>
                <c:pt idx="139">
                  <c:v>1033711.0481586403</c:v>
                </c:pt>
                <c:pt idx="140">
                  <c:v>1003456.0906515581</c:v>
                </c:pt>
                <c:pt idx="141">
                  <c:v>1109348.4419263457</c:v>
                </c:pt>
                <c:pt idx="142">
                  <c:v>1120000</c:v>
                </c:pt>
                <c:pt idx="143">
                  <c:v>1120000</c:v>
                </c:pt>
                <c:pt idx="144">
                  <c:v>1148000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D-4218-A666-A5FAAB1A7504}"/>
            </c:ext>
          </c:extLst>
        </c:ser>
        <c:ser>
          <c:idx val="1"/>
          <c:order val="1"/>
          <c:tx>
            <c:strRef>
              <c:f>HousePrices!$C$5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HousePrices!$A$95:$A$239</c:f>
              <c:numCache>
                <c:formatCode>mmm\-yy</c:formatCode>
                <c:ptCount val="145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  <c:pt idx="12">
                  <c:v>40299</c:v>
                </c:pt>
                <c:pt idx="13">
                  <c:v>40330</c:v>
                </c:pt>
                <c:pt idx="14">
                  <c:v>40360</c:v>
                </c:pt>
                <c:pt idx="15">
                  <c:v>40391</c:v>
                </c:pt>
                <c:pt idx="16">
                  <c:v>40422</c:v>
                </c:pt>
                <c:pt idx="17">
                  <c:v>40452</c:v>
                </c:pt>
                <c:pt idx="18">
                  <c:v>40483</c:v>
                </c:pt>
                <c:pt idx="19">
                  <c:v>40513</c:v>
                </c:pt>
                <c:pt idx="20">
                  <c:v>40544</c:v>
                </c:pt>
                <c:pt idx="21">
                  <c:v>40575</c:v>
                </c:pt>
                <c:pt idx="22">
                  <c:v>40603</c:v>
                </c:pt>
                <c:pt idx="23">
                  <c:v>40634</c:v>
                </c:pt>
                <c:pt idx="24">
                  <c:v>40664</c:v>
                </c:pt>
                <c:pt idx="25">
                  <c:v>40695</c:v>
                </c:pt>
                <c:pt idx="26">
                  <c:v>40725</c:v>
                </c:pt>
                <c:pt idx="27">
                  <c:v>40756</c:v>
                </c:pt>
                <c:pt idx="28">
                  <c:v>40787</c:v>
                </c:pt>
                <c:pt idx="29">
                  <c:v>40817</c:v>
                </c:pt>
                <c:pt idx="30">
                  <c:v>40848</c:v>
                </c:pt>
                <c:pt idx="31">
                  <c:v>40878</c:v>
                </c:pt>
                <c:pt idx="32">
                  <c:v>40909</c:v>
                </c:pt>
                <c:pt idx="33">
                  <c:v>40940</c:v>
                </c:pt>
                <c:pt idx="34">
                  <c:v>40969</c:v>
                </c:pt>
                <c:pt idx="35">
                  <c:v>41000</c:v>
                </c:pt>
                <c:pt idx="36">
                  <c:v>41030</c:v>
                </c:pt>
                <c:pt idx="37">
                  <c:v>41061</c:v>
                </c:pt>
                <c:pt idx="38">
                  <c:v>41091</c:v>
                </c:pt>
                <c:pt idx="39">
                  <c:v>41122</c:v>
                </c:pt>
                <c:pt idx="40">
                  <c:v>41153</c:v>
                </c:pt>
                <c:pt idx="41">
                  <c:v>41183</c:v>
                </c:pt>
                <c:pt idx="42">
                  <c:v>41214</c:v>
                </c:pt>
                <c:pt idx="43">
                  <c:v>41244</c:v>
                </c:pt>
                <c:pt idx="44">
                  <c:v>41275</c:v>
                </c:pt>
                <c:pt idx="45">
                  <c:v>41306</c:v>
                </c:pt>
                <c:pt idx="46">
                  <c:v>41334</c:v>
                </c:pt>
                <c:pt idx="47">
                  <c:v>41365</c:v>
                </c:pt>
                <c:pt idx="48">
                  <c:v>41395</c:v>
                </c:pt>
                <c:pt idx="49">
                  <c:v>41426</c:v>
                </c:pt>
                <c:pt idx="50">
                  <c:v>41456</c:v>
                </c:pt>
                <c:pt idx="51">
                  <c:v>41487</c:v>
                </c:pt>
                <c:pt idx="52">
                  <c:v>41518</c:v>
                </c:pt>
                <c:pt idx="53">
                  <c:v>41548</c:v>
                </c:pt>
                <c:pt idx="54">
                  <c:v>41579</c:v>
                </c:pt>
                <c:pt idx="55">
                  <c:v>41609</c:v>
                </c:pt>
                <c:pt idx="56">
                  <c:v>41640</c:v>
                </c:pt>
                <c:pt idx="57">
                  <c:v>41671</c:v>
                </c:pt>
                <c:pt idx="58">
                  <c:v>41699</c:v>
                </c:pt>
                <c:pt idx="59">
                  <c:v>41730</c:v>
                </c:pt>
                <c:pt idx="60">
                  <c:v>41760</c:v>
                </c:pt>
                <c:pt idx="61">
                  <c:v>41791</c:v>
                </c:pt>
                <c:pt idx="62">
                  <c:v>41821</c:v>
                </c:pt>
                <c:pt idx="63">
                  <c:v>41852</c:v>
                </c:pt>
                <c:pt idx="64">
                  <c:v>41883</c:v>
                </c:pt>
                <c:pt idx="65">
                  <c:v>41913</c:v>
                </c:pt>
                <c:pt idx="66">
                  <c:v>41944</c:v>
                </c:pt>
                <c:pt idx="67">
                  <c:v>41974</c:v>
                </c:pt>
                <c:pt idx="68">
                  <c:v>42005</c:v>
                </c:pt>
                <c:pt idx="69">
                  <c:v>42036</c:v>
                </c:pt>
                <c:pt idx="70">
                  <c:v>42064</c:v>
                </c:pt>
                <c:pt idx="71">
                  <c:v>42095</c:v>
                </c:pt>
                <c:pt idx="72">
                  <c:v>42125</c:v>
                </c:pt>
                <c:pt idx="73">
                  <c:v>42156</c:v>
                </c:pt>
                <c:pt idx="74">
                  <c:v>42186</c:v>
                </c:pt>
                <c:pt idx="75">
                  <c:v>42217</c:v>
                </c:pt>
                <c:pt idx="76">
                  <c:v>42248</c:v>
                </c:pt>
                <c:pt idx="77">
                  <c:v>42278</c:v>
                </c:pt>
                <c:pt idx="78">
                  <c:v>42309</c:v>
                </c:pt>
                <c:pt idx="79">
                  <c:v>42339</c:v>
                </c:pt>
                <c:pt idx="80">
                  <c:v>42370</c:v>
                </c:pt>
                <c:pt idx="81">
                  <c:v>42401</c:v>
                </c:pt>
                <c:pt idx="82">
                  <c:v>42430</c:v>
                </c:pt>
                <c:pt idx="83">
                  <c:v>42461</c:v>
                </c:pt>
                <c:pt idx="84">
                  <c:v>42491</c:v>
                </c:pt>
                <c:pt idx="85">
                  <c:v>42522</c:v>
                </c:pt>
                <c:pt idx="86">
                  <c:v>42552</c:v>
                </c:pt>
                <c:pt idx="87">
                  <c:v>42583</c:v>
                </c:pt>
                <c:pt idx="88">
                  <c:v>42614</c:v>
                </c:pt>
                <c:pt idx="89">
                  <c:v>42644</c:v>
                </c:pt>
                <c:pt idx="90">
                  <c:v>42675</c:v>
                </c:pt>
                <c:pt idx="91">
                  <c:v>42705</c:v>
                </c:pt>
                <c:pt idx="92">
                  <c:v>42736</c:v>
                </c:pt>
                <c:pt idx="93">
                  <c:v>42767</c:v>
                </c:pt>
                <c:pt idx="94">
                  <c:v>42795</c:v>
                </c:pt>
                <c:pt idx="95">
                  <c:v>42826</c:v>
                </c:pt>
                <c:pt idx="96">
                  <c:v>42856</c:v>
                </c:pt>
                <c:pt idx="97">
                  <c:v>42887</c:v>
                </c:pt>
                <c:pt idx="98">
                  <c:v>42917</c:v>
                </c:pt>
                <c:pt idx="99">
                  <c:v>42948</c:v>
                </c:pt>
                <c:pt idx="100">
                  <c:v>42979</c:v>
                </c:pt>
                <c:pt idx="101">
                  <c:v>43009</c:v>
                </c:pt>
                <c:pt idx="102">
                  <c:v>43040</c:v>
                </c:pt>
                <c:pt idx="103">
                  <c:v>43070</c:v>
                </c:pt>
                <c:pt idx="104">
                  <c:v>43101</c:v>
                </c:pt>
                <c:pt idx="105">
                  <c:v>43132</c:v>
                </c:pt>
                <c:pt idx="106">
                  <c:v>43160</c:v>
                </c:pt>
                <c:pt idx="107">
                  <c:v>43191</c:v>
                </c:pt>
                <c:pt idx="108">
                  <c:v>43221</c:v>
                </c:pt>
                <c:pt idx="109">
                  <c:v>43252</c:v>
                </c:pt>
                <c:pt idx="110">
                  <c:v>43282</c:v>
                </c:pt>
                <c:pt idx="111">
                  <c:v>43313</c:v>
                </c:pt>
                <c:pt idx="112">
                  <c:v>43344</c:v>
                </c:pt>
                <c:pt idx="113">
                  <c:v>43374</c:v>
                </c:pt>
                <c:pt idx="114">
                  <c:v>43405</c:v>
                </c:pt>
                <c:pt idx="115">
                  <c:v>43435</c:v>
                </c:pt>
                <c:pt idx="116">
                  <c:v>43466</c:v>
                </c:pt>
                <c:pt idx="117">
                  <c:v>43497</c:v>
                </c:pt>
                <c:pt idx="118">
                  <c:v>43525</c:v>
                </c:pt>
                <c:pt idx="119">
                  <c:v>43556</c:v>
                </c:pt>
                <c:pt idx="120">
                  <c:v>43586</c:v>
                </c:pt>
                <c:pt idx="121">
                  <c:v>43617</c:v>
                </c:pt>
                <c:pt idx="122">
                  <c:v>43647</c:v>
                </c:pt>
                <c:pt idx="123">
                  <c:v>43678</c:v>
                </c:pt>
                <c:pt idx="124">
                  <c:v>43709</c:v>
                </c:pt>
                <c:pt idx="125">
                  <c:v>43739</c:v>
                </c:pt>
                <c:pt idx="126">
                  <c:v>43770</c:v>
                </c:pt>
                <c:pt idx="127">
                  <c:v>43800</c:v>
                </c:pt>
                <c:pt idx="128">
                  <c:v>43831</c:v>
                </c:pt>
                <c:pt idx="129">
                  <c:v>43862</c:v>
                </c:pt>
                <c:pt idx="130">
                  <c:v>43891</c:v>
                </c:pt>
                <c:pt idx="131">
                  <c:v>43922</c:v>
                </c:pt>
                <c:pt idx="132">
                  <c:v>43952</c:v>
                </c:pt>
                <c:pt idx="133">
                  <c:v>43983</c:v>
                </c:pt>
                <c:pt idx="134">
                  <c:v>44013</c:v>
                </c:pt>
                <c:pt idx="135">
                  <c:v>44044</c:v>
                </c:pt>
                <c:pt idx="136">
                  <c:v>44075</c:v>
                </c:pt>
                <c:pt idx="137">
                  <c:v>44105</c:v>
                </c:pt>
                <c:pt idx="138">
                  <c:v>44136</c:v>
                </c:pt>
                <c:pt idx="139">
                  <c:v>44166</c:v>
                </c:pt>
                <c:pt idx="140">
                  <c:v>44197</c:v>
                </c:pt>
                <c:pt idx="141">
                  <c:v>44228</c:v>
                </c:pt>
                <c:pt idx="142">
                  <c:v>44256</c:v>
                </c:pt>
                <c:pt idx="143">
                  <c:v>44287</c:v>
                </c:pt>
                <c:pt idx="144">
                  <c:v>44317</c:v>
                </c:pt>
              </c:numCache>
            </c:numRef>
          </c:cat>
          <c:val>
            <c:numRef>
              <c:f>HousePrices!$C$95:$C$239</c:f>
              <c:numCache>
                <c:formatCode>[$-1010409]"$"#,##0;\("$"#,##0\)</c:formatCode>
                <c:ptCount val="145"/>
                <c:pt idx="0">
                  <c:v>359314.93934703717</c:v>
                </c:pt>
                <c:pt idx="1">
                  <c:v>357320.5919035906</c:v>
                </c:pt>
                <c:pt idx="2">
                  <c:v>360348.73251294304</c:v>
                </c:pt>
                <c:pt idx="3">
                  <c:v>357320.5919035906</c:v>
                </c:pt>
                <c:pt idx="4">
                  <c:v>364709.80831909855</c:v>
                </c:pt>
                <c:pt idx="5">
                  <c:v>375471.73708917032</c:v>
                </c:pt>
                <c:pt idx="6">
                  <c:v>370688.65763580508</c:v>
                </c:pt>
                <c:pt idx="7">
                  <c:v>371366.95328710845</c:v>
                </c:pt>
                <c:pt idx="8">
                  <c:v>371965.93224402313</c:v>
                </c:pt>
                <c:pt idx="9">
                  <c:v>371307.055391417</c:v>
                </c:pt>
                <c:pt idx="10">
                  <c:v>370012.83484535455</c:v>
                </c:pt>
                <c:pt idx="11">
                  <c:v>370012.83484535455</c:v>
                </c:pt>
                <c:pt idx="12">
                  <c:v>358076.93694711733</c:v>
                </c:pt>
                <c:pt idx="13">
                  <c:v>369339.47224144847</c:v>
                </c:pt>
                <c:pt idx="14">
                  <c:v>363382.38397948962</c:v>
                </c:pt>
                <c:pt idx="15">
                  <c:v>363382.38397948962</c:v>
                </c:pt>
                <c:pt idx="16">
                  <c:v>353564.71655248012</c:v>
                </c:pt>
                <c:pt idx="17">
                  <c:v>365350.20710422948</c:v>
                </c:pt>
                <c:pt idx="18">
                  <c:v>360636.01088352973</c:v>
                </c:pt>
                <c:pt idx="19">
                  <c:v>353540.87599753041</c:v>
                </c:pt>
                <c:pt idx="20">
                  <c:v>344328.08444059151</c:v>
                </c:pt>
                <c:pt idx="21">
                  <c:v>347782.88127444359</c:v>
                </c:pt>
                <c:pt idx="22">
                  <c:v>342766.49221538944</c:v>
                </c:pt>
                <c:pt idx="23">
                  <c:v>351335.6545207742</c:v>
                </c:pt>
                <c:pt idx="24">
                  <c:v>341623.93724133814</c:v>
                </c:pt>
                <c:pt idx="25">
                  <c:v>339507.69220851024</c:v>
                </c:pt>
                <c:pt idx="26">
                  <c:v>333849.23067170178</c:v>
                </c:pt>
                <c:pt idx="27">
                  <c:v>344034.46143795707</c:v>
                </c:pt>
                <c:pt idx="28">
                  <c:v>335793.17044904124</c:v>
                </c:pt>
                <c:pt idx="29">
                  <c:v>349315.04308457312</c:v>
                </c:pt>
                <c:pt idx="30">
                  <c:v>349315.04308457312</c:v>
                </c:pt>
                <c:pt idx="31">
                  <c:v>350521.65818304132</c:v>
                </c:pt>
                <c:pt idx="32">
                  <c:v>344868.08305105678</c:v>
                </c:pt>
                <c:pt idx="33">
                  <c:v>350634.729685681</c:v>
                </c:pt>
                <c:pt idx="34">
                  <c:v>350964.61837940966</c:v>
                </c:pt>
                <c:pt idx="35">
                  <c:v>348714.84518466983</c:v>
                </c:pt>
                <c:pt idx="36">
                  <c:v>348714.84518466983</c:v>
                </c:pt>
                <c:pt idx="37">
                  <c:v>347520.61653356731</c:v>
                </c:pt>
                <c:pt idx="38">
                  <c:v>336310.27406474255</c:v>
                </c:pt>
                <c:pt idx="39">
                  <c:v>344157.51379291987</c:v>
                </c:pt>
                <c:pt idx="40">
                  <c:v>346630.29900469049</c:v>
                </c:pt>
                <c:pt idx="41">
                  <c:v>346630.29900469049</c:v>
                </c:pt>
                <c:pt idx="42">
                  <c:v>357811.92155322892</c:v>
                </c:pt>
                <c:pt idx="43">
                  <c:v>358424.08894469118</c:v>
                </c:pt>
                <c:pt idx="44">
                  <c:v>352823.71255493036</c:v>
                </c:pt>
                <c:pt idx="45">
                  <c:v>366824.65352933237</c:v>
                </c:pt>
                <c:pt idx="46">
                  <c:v>361358.80082178843</c:v>
                </c:pt>
                <c:pt idx="47">
                  <c:v>356897.58105855645</c:v>
                </c:pt>
                <c:pt idx="48">
                  <c:v>357455.23352896044</c:v>
                </c:pt>
                <c:pt idx="49">
                  <c:v>361857.65296399064</c:v>
                </c:pt>
                <c:pt idx="50">
                  <c:v>350723.57133432938</c:v>
                </c:pt>
                <c:pt idx="51">
                  <c:v>356290.61214916001</c:v>
                </c:pt>
                <c:pt idx="52">
                  <c:v>352988.84593152674</c:v>
                </c:pt>
                <c:pt idx="53">
                  <c:v>364019.74736688694</c:v>
                </c:pt>
                <c:pt idx="54">
                  <c:v>375050.64880224713</c:v>
                </c:pt>
                <c:pt idx="55">
                  <c:v>385756.56564227835</c:v>
                </c:pt>
                <c:pt idx="56">
                  <c:v>369224.14140046638</c:v>
                </c:pt>
                <c:pt idx="57">
                  <c:v>383686.70612720348</c:v>
                </c:pt>
                <c:pt idx="58">
                  <c:v>380068.22807249607</c:v>
                </c:pt>
                <c:pt idx="59">
                  <c:v>382814.38578978286</c:v>
                </c:pt>
                <c:pt idx="60">
                  <c:v>373477.44955100771</c:v>
                </c:pt>
                <c:pt idx="61">
                  <c:v>369800.58568307833</c:v>
                </c:pt>
                <c:pt idx="62">
                  <c:v>364869.91120730393</c:v>
                </c:pt>
                <c:pt idx="63">
                  <c:v>372539.84928073076</c:v>
                </c:pt>
                <c:pt idx="64">
                  <c:v>366928.81382438657</c:v>
                </c:pt>
                <c:pt idx="65">
                  <c:v>374791.57412062347</c:v>
                </c:pt>
                <c:pt idx="66">
                  <c:v>387677.76460612274</c:v>
                </c:pt>
                <c:pt idx="67">
                  <c:v>386137.76446264167</c:v>
                </c:pt>
                <c:pt idx="68">
                  <c:v>374105.14290714858</c:v>
                </c:pt>
                <c:pt idx="69">
                  <c:v>382856.14040205267</c:v>
                </c:pt>
                <c:pt idx="70">
                  <c:v>383496.90367134049</c:v>
                </c:pt>
                <c:pt idx="71">
                  <c:v>388975.43086664536</c:v>
                </c:pt>
                <c:pt idx="72">
                  <c:v>381305.49279321852</c:v>
                </c:pt>
                <c:pt idx="73">
                  <c:v>370987.60007048765</c:v>
                </c:pt>
                <c:pt idx="74">
                  <c:v>384081.28007297544</c:v>
                </c:pt>
                <c:pt idx="75">
                  <c:v>379716.72007214616</c:v>
                </c:pt>
                <c:pt idx="76">
                  <c:v>396942.95678095939</c:v>
                </c:pt>
                <c:pt idx="77">
                  <c:v>402380.53153138352</c:v>
                </c:pt>
                <c:pt idx="78">
                  <c:v>407818.10628180759</c:v>
                </c:pt>
                <c:pt idx="79">
                  <c:v>415325.40893667482</c:v>
                </c:pt>
                <c:pt idx="80">
                  <c:v>398930.98489970085</c:v>
                </c:pt>
                <c:pt idx="81">
                  <c:v>420790.2169489995</c:v>
                </c:pt>
                <c:pt idx="82">
                  <c:v>420088.90007981687</c:v>
                </c:pt>
                <c:pt idx="83">
                  <c:v>417361.05007929861</c:v>
                </c:pt>
                <c:pt idx="84">
                  <c:v>421725.6100801279</c:v>
                </c:pt>
                <c:pt idx="85">
                  <c:v>420519.01726127218</c:v>
                </c:pt>
                <c:pt idx="86">
                  <c:v>425952.07949978992</c:v>
                </c:pt>
                <c:pt idx="87">
                  <c:v>419432.40481356863</c:v>
                </c:pt>
                <c:pt idx="88">
                  <c:v>438622.03489618248</c:v>
                </c:pt>
                <c:pt idx="89">
                  <c:v>439163.54358123953</c:v>
                </c:pt>
                <c:pt idx="90">
                  <c:v>449452.20859732281</c:v>
                </c:pt>
                <c:pt idx="91">
                  <c:v>455150.98507100408</c:v>
                </c:pt>
                <c:pt idx="92">
                  <c:v>429265.62099113653</c:v>
                </c:pt>
                <c:pt idx="93">
                  <c:v>447601.08721437602</c:v>
                </c:pt>
                <c:pt idx="94">
                  <c:v>462444</c:v>
                </c:pt>
                <c:pt idx="95">
                  <c:v>464580</c:v>
                </c:pt>
                <c:pt idx="96">
                  <c:v>459240</c:v>
                </c:pt>
                <c:pt idx="97">
                  <c:v>459240</c:v>
                </c:pt>
                <c:pt idx="98">
                  <c:v>447492</c:v>
                </c:pt>
                <c:pt idx="99">
                  <c:v>457638</c:v>
                </c:pt>
                <c:pt idx="100">
                  <c:v>457003.44160888996</c:v>
                </c:pt>
                <c:pt idx="101">
                  <c:v>467631.42862305022</c:v>
                </c:pt>
                <c:pt idx="102">
                  <c:v>478259.41563721042</c:v>
                </c:pt>
                <c:pt idx="103">
                  <c:v>478795.22862823063</c:v>
                </c:pt>
                <c:pt idx="104">
                  <c:v>456500.99403578532</c:v>
                </c:pt>
                <c:pt idx="105">
                  <c:v>477733.59840954276</c:v>
                </c:pt>
                <c:pt idx="106">
                  <c:v>485934.71810089023</c:v>
                </c:pt>
                <c:pt idx="107">
                  <c:v>485934.71810089023</c:v>
                </c:pt>
                <c:pt idx="108">
                  <c:v>480652.81899109797</c:v>
                </c:pt>
                <c:pt idx="109">
                  <c:v>484019.70443349751</c:v>
                </c:pt>
                <c:pt idx="110">
                  <c:v>480863.05418719206</c:v>
                </c:pt>
                <c:pt idx="111">
                  <c:v>478758.62068965513</c:v>
                </c:pt>
                <c:pt idx="112">
                  <c:v>488109.375</c:v>
                </c:pt>
                <c:pt idx="113">
                  <c:v>499582.03125</c:v>
                </c:pt>
                <c:pt idx="114">
                  <c:v>505839.84375</c:v>
                </c:pt>
                <c:pt idx="115">
                  <c:v>500136.58536585368</c:v>
                </c:pt>
                <c:pt idx="116">
                  <c:v>489717.07317073172</c:v>
                </c:pt>
                <c:pt idx="117">
                  <c:v>512640</c:v>
                </c:pt>
                <c:pt idx="118">
                  <c:v>510058.47953216376</c:v>
                </c:pt>
                <c:pt idx="119">
                  <c:v>507976.60818713455</c:v>
                </c:pt>
                <c:pt idx="120">
                  <c:v>509017.54385964916</c:v>
                </c:pt>
                <c:pt idx="121">
                  <c:v>501918.60465116281</c:v>
                </c:pt>
                <c:pt idx="122">
                  <c:v>501918.60465116281</c:v>
                </c:pt>
                <c:pt idx="123">
                  <c:v>516406.97674418607</c:v>
                </c:pt>
                <c:pt idx="124">
                  <c:v>513955.72666025022</c:v>
                </c:pt>
                <c:pt idx="125">
                  <c:v>534513.95572666021</c:v>
                </c:pt>
                <c:pt idx="126">
                  <c:v>549932.62752646778</c:v>
                </c:pt>
                <c:pt idx="127">
                  <c:v>547298.85057471262</c:v>
                </c:pt>
                <c:pt idx="128">
                  <c:v>537068.96551724139</c:v>
                </c:pt>
                <c:pt idx="129">
                  <c:v>562643.67816091958</c:v>
                </c:pt>
                <c:pt idx="130">
                  <c:v>558365.01901140681</c:v>
                </c:pt>
                <c:pt idx="131">
                  <c:v>524863.11787072243</c:v>
                </c:pt>
                <c:pt idx="132">
                  <c:v>538060.83650190104</c:v>
                </c:pt>
                <c:pt idx="133">
                  <c:v>550830.94555873924</c:v>
                </c:pt>
                <c:pt idx="134">
                  <c:v>568681.94842406875</c:v>
                </c:pt>
                <c:pt idx="135">
                  <c:v>581432.66475644696</c:v>
                </c:pt>
                <c:pt idx="136">
                  <c:v>592770.39848197333</c:v>
                </c:pt>
                <c:pt idx="137">
                  <c:v>607970.65275142307</c:v>
                </c:pt>
                <c:pt idx="138">
                  <c:v>622763.56736242876</c:v>
                </c:pt>
                <c:pt idx="139">
                  <c:v>635354.10764872527</c:v>
                </c:pt>
                <c:pt idx="140">
                  <c:v>607116.14730878186</c:v>
                </c:pt>
                <c:pt idx="141">
                  <c:v>656532.57790368272</c:v>
                </c:pt>
                <c:pt idx="142">
                  <c:v>680000</c:v>
                </c:pt>
                <c:pt idx="143">
                  <c:v>686000</c:v>
                </c:pt>
                <c:pt idx="144">
                  <c:v>678500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D-4218-A666-A5FAAB1A7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3280"/>
        <c:axId val="128674816"/>
      </c:lineChart>
      <c:catAx>
        <c:axId val="1286732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867481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28674816"/>
        <c:scaling>
          <c:orientation val="minMax"/>
          <c:max val="12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$2021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8673280"/>
        <c:crosses val="autoZero"/>
        <c:crossBetween val="midCat"/>
        <c:majorUnit val="100000"/>
      </c:valAx>
    </c:plotArea>
    <c:legend>
      <c:legendPos val="b"/>
      <c:layout>
        <c:manualLayout>
          <c:xMode val="edge"/>
          <c:yMode val="edge"/>
          <c:x val="0.27506386701662355"/>
          <c:y val="0.88387540099154271"/>
          <c:w val="0.46098337707786857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Real monthly median sale price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HousePrices!$A$95:$A$239</c:f>
              <c:numCache>
                <c:formatCode>mmm\-yy</c:formatCode>
                <c:ptCount val="145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  <c:pt idx="12">
                  <c:v>40299</c:v>
                </c:pt>
                <c:pt idx="13">
                  <c:v>40330</c:v>
                </c:pt>
                <c:pt idx="14">
                  <c:v>40360</c:v>
                </c:pt>
                <c:pt idx="15">
                  <c:v>40391</c:v>
                </c:pt>
                <c:pt idx="16">
                  <c:v>40422</c:v>
                </c:pt>
                <c:pt idx="17">
                  <c:v>40452</c:v>
                </c:pt>
                <c:pt idx="18">
                  <c:v>40483</c:v>
                </c:pt>
                <c:pt idx="19">
                  <c:v>40513</c:v>
                </c:pt>
                <c:pt idx="20">
                  <c:v>40544</c:v>
                </c:pt>
                <c:pt idx="21">
                  <c:v>40575</c:v>
                </c:pt>
                <c:pt idx="22">
                  <c:v>40603</c:v>
                </c:pt>
                <c:pt idx="23">
                  <c:v>40634</c:v>
                </c:pt>
                <c:pt idx="24">
                  <c:v>40664</c:v>
                </c:pt>
                <c:pt idx="25">
                  <c:v>40695</c:v>
                </c:pt>
                <c:pt idx="26">
                  <c:v>40725</c:v>
                </c:pt>
                <c:pt idx="27">
                  <c:v>40756</c:v>
                </c:pt>
                <c:pt idx="28">
                  <c:v>40787</c:v>
                </c:pt>
                <c:pt idx="29">
                  <c:v>40817</c:v>
                </c:pt>
                <c:pt idx="30">
                  <c:v>40848</c:v>
                </c:pt>
                <c:pt idx="31">
                  <c:v>40878</c:v>
                </c:pt>
                <c:pt idx="32">
                  <c:v>40909</c:v>
                </c:pt>
                <c:pt idx="33">
                  <c:v>40940</c:v>
                </c:pt>
                <c:pt idx="34">
                  <c:v>40969</c:v>
                </c:pt>
                <c:pt idx="35">
                  <c:v>41000</c:v>
                </c:pt>
                <c:pt idx="36">
                  <c:v>41030</c:v>
                </c:pt>
                <c:pt idx="37">
                  <c:v>41061</c:v>
                </c:pt>
                <c:pt idx="38">
                  <c:v>41091</c:v>
                </c:pt>
                <c:pt idx="39">
                  <c:v>41122</c:v>
                </c:pt>
                <c:pt idx="40">
                  <c:v>41153</c:v>
                </c:pt>
                <c:pt idx="41">
                  <c:v>41183</c:v>
                </c:pt>
                <c:pt idx="42">
                  <c:v>41214</c:v>
                </c:pt>
                <c:pt idx="43">
                  <c:v>41244</c:v>
                </c:pt>
                <c:pt idx="44">
                  <c:v>41275</c:v>
                </c:pt>
                <c:pt idx="45">
                  <c:v>41306</c:v>
                </c:pt>
                <c:pt idx="46">
                  <c:v>41334</c:v>
                </c:pt>
                <c:pt idx="47">
                  <c:v>41365</c:v>
                </c:pt>
                <c:pt idx="48">
                  <c:v>41395</c:v>
                </c:pt>
                <c:pt idx="49">
                  <c:v>41426</c:v>
                </c:pt>
                <c:pt idx="50">
                  <c:v>41456</c:v>
                </c:pt>
                <c:pt idx="51">
                  <c:v>41487</c:v>
                </c:pt>
                <c:pt idx="52">
                  <c:v>41518</c:v>
                </c:pt>
                <c:pt idx="53">
                  <c:v>41548</c:v>
                </c:pt>
                <c:pt idx="54">
                  <c:v>41579</c:v>
                </c:pt>
                <c:pt idx="55">
                  <c:v>41609</c:v>
                </c:pt>
                <c:pt idx="56">
                  <c:v>41640</c:v>
                </c:pt>
                <c:pt idx="57">
                  <c:v>41671</c:v>
                </c:pt>
                <c:pt idx="58">
                  <c:v>41699</c:v>
                </c:pt>
                <c:pt idx="59">
                  <c:v>41730</c:v>
                </c:pt>
                <c:pt idx="60">
                  <c:v>41760</c:v>
                </c:pt>
                <c:pt idx="61">
                  <c:v>41791</c:v>
                </c:pt>
                <c:pt idx="62">
                  <c:v>41821</c:v>
                </c:pt>
                <c:pt idx="63">
                  <c:v>41852</c:v>
                </c:pt>
                <c:pt idx="64">
                  <c:v>41883</c:v>
                </c:pt>
                <c:pt idx="65">
                  <c:v>41913</c:v>
                </c:pt>
                <c:pt idx="66">
                  <c:v>41944</c:v>
                </c:pt>
                <c:pt idx="67">
                  <c:v>41974</c:v>
                </c:pt>
                <c:pt idx="68">
                  <c:v>42005</c:v>
                </c:pt>
                <c:pt idx="69">
                  <c:v>42036</c:v>
                </c:pt>
                <c:pt idx="70">
                  <c:v>42064</c:v>
                </c:pt>
                <c:pt idx="71">
                  <c:v>42095</c:v>
                </c:pt>
                <c:pt idx="72">
                  <c:v>42125</c:v>
                </c:pt>
                <c:pt idx="73">
                  <c:v>42156</c:v>
                </c:pt>
                <c:pt idx="74">
                  <c:v>42186</c:v>
                </c:pt>
                <c:pt idx="75">
                  <c:v>42217</c:v>
                </c:pt>
                <c:pt idx="76">
                  <c:v>42248</c:v>
                </c:pt>
                <c:pt idx="77">
                  <c:v>42278</c:v>
                </c:pt>
                <c:pt idx="78">
                  <c:v>42309</c:v>
                </c:pt>
                <c:pt idx="79">
                  <c:v>42339</c:v>
                </c:pt>
                <c:pt idx="80">
                  <c:v>42370</c:v>
                </c:pt>
                <c:pt idx="81">
                  <c:v>42401</c:v>
                </c:pt>
                <c:pt idx="82">
                  <c:v>42430</c:v>
                </c:pt>
                <c:pt idx="83">
                  <c:v>42461</c:v>
                </c:pt>
                <c:pt idx="84">
                  <c:v>42491</c:v>
                </c:pt>
                <c:pt idx="85">
                  <c:v>42522</c:v>
                </c:pt>
                <c:pt idx="86">
                  <c:v>42552</c:v>
                </c:pt>
                <c:pt idx="87">
                  <c:v>42583</c:v>
                </c:pt>
                <c:pt idx="88">
                  <c:v>42614</c:v>
                </c:pt>
                <c:pt idx="89">
                  <c:v>42644</c:v>
                </c:pt>
                <c:pt idx="90">
                  <c:v>42675</c:v>
                </c:pt>
                <c:pt idx="91">
                  <c:v>42705</c:v>
                </c:pt>
                <c:pt idx="92">
                  <c:v>42736</c:v>
                </c:pt>
                <c:pt idx="93">
                  <c:v>42767</c:v>
                </c:pt>
                <c:pt idx="94">
                  <c:v>42795</c:v>
                </c:pt>
                <c:pt idx="95">
                  <c:v>42826</c:v>
                </c:pt>
                <c:pt idx="96">
                  <c:v>42856</c:v>
                </c:pt>
                <c:pt idx="97">
                  <c:v>42887</c:v>
                </c:pt>
                <c:pt idx="98">
                  <c:v>42917</c:v>
                </c:pt>
                <c:pt idx="99">
                  <c:v>42948</c:v>
                </c:pt>
                <c:pt idx="100">
                  <c:v>42979</c:v>
                </c:pt>
                <c:pt idx="101">
                  <c:v>43009</c:v>
                </c:pt>
                <c:pt idx="102">
                  <c:v>43040</c:v>
                </c:pt>
                <c:pt idx="103">
                  <c:v>43070</c:v>
                </c:pt>
                <c:pt idx="104">
                  <c:v>43101</c:v>
                </c:pt>
                <c:pt idx="105">
                  <c:v>43132</c:v>
                </c:pt>
                <c:pt idx="106">
                  <c:v>43160</c:v>
                </c:pt>
                <c:pt idx="107">
                  <c:v>43191</c:v>
                </c:pt>
                <c:pt idx="108">
                  <c:v>43221</c:v>
                </c:pt>
                <c:pt idx="109">
                  <c:v>43252</c:v>
                </c:pt>
                <c:pt idx="110">
                  <c:v>43282</c:v>
                </c:pt>
                <c:pt idx="111">
                  <c:v>43313</c:v>
                </c:pt>
                <c:pt idx="112">
                  <c:v>43344</c:v>
                </c:pt>
                <c:pt idx="113">
                  <c:v>43374</c:v>
                </c:pt>
                <c:pt idx="114">
                  <c:v>43405</c:v>
                </c:pt>
                <c:pt idx="115">
                  <c:v>43435</c:v>
                </c:pt>
                <c:pt idx="116">
                  <c:v>43466</c:v>
                </c:pt>
                <c:pt idx="117">
                  <c:v>43497</c:v>
                </c:pt>
                <c:pt idx="118">
                  <c:v>43525</c:v>
                </c:pt>
                <c:pt idx="119">
                  <c:v>43556</c:v>
                </c:pt>
                <c:pt idx="120">
                  <c:v>43586</c:v>
                </c:pt>
                <c:pt idx="121">
                  <c:v>43617</c:v>
                </c:pt>
                <c:pt idx="122">
                  <c:v>43647</c:v>
                </c:pt>
                <c:pt idx="123">
                  <c:v>43678</c:v>
                </c:pt>
                <c:pt idx="124">
                  <c:v>43709</c:v>
                </c:pt>
                <c:pt idx="125">
                  <c:v>43739</c:v>
                </c:pt>
                <c:pt idx="126">
                  <c:v>43770</c:v>
                </c:pt>
                <c:pt idx="127">
                  <c:v>43800</c:v>
                </c:pt>
                <c:pt idx="128">
                  <c:v>43831</c:v>
                </c:pt>
                <c:pt idx="129">
                  <c:v>43862</c:v>
                </c:pt>
                <c:pt idx="130">
                  <c:v>43891</c:v>
                </c:pt>
                <c:pt idx="131">
                  <c:v>43922</c:v>
                </c:pt>
                <c:pt idx="132">
                  <c:v>43952</c:v>
                </c:pt>
                <c:pt idx="133">
                  <c:v>43983</c:v>
                </c:pt>
                <c:pt idx="134">
                  <c:v>44013</c:v>
                </c:pt>
                <c:pt idx="135">
                  <c:v>44044</c:v>
                </c:pt>
                <c:pt idx="136">
                  <c:v>44075</c:v>
                </c:pt>
                <c:pt idx="137">
                  <c:v>44105</c:v>
                </c:pt>
                <c:pt idx="138">
                  <c:v>44136</c:v>
                </c:pt>
                <c:pt idx="139">
                  <c:v>44166</c:v>
                </c:pt>
                <c:pt idx="140">
                  <c:v>44197</c:v>
                </c:pt>
                <c:pt idx="141">
                  <c:v>44228</c:v>
                </c:pt>
                <c:pt idx="142">
                  <c:v>44256</c:v>
                </c:pt>
                <c:pt idx="143">
                  <c:v>44287</c:v>
                </c:pt>
                <c:pt idx="144">
                  <c:v>44317</c:v>
                </c:pt>
              </c:numCache>
            </c:numRef>
          </c:cat>
          <c:val>
            <c:numRef>
              <c:f>HousePrices!$B$95:$B$239</c:f>
              <c:numCache>
                <c:formatCode>[$-1010409]"$"#,##0;\("$"#,##0\)</c:formatCode>
                <c:ptCount val="145"/>
                <c:pt idx="0">
                  <c:v>548107.53459717531</c:v>
                </c:pt>
                <c:pt idx="1">
                  <c:v>531741.49100229249</c:v>
                </c:pt>
                <c:pt idx="2">
                  <c:v>539009.0284647384</c:v>
                </c:pt>
                <c:pt idx="3">
                  <c:v>553544.10338963021</c:v>
                </c:pt>
                <c:pt idx="4">
                  <c:v>550054.13713700115</c:v>
                </c:pt>
                <c:pt idx="5">
                  <c:v>547662.59741031844</c:v>
                </c:pt>
                <c:pt idx="6">
                  <c:v>567990.68508712074</c:v>
                </c:pt>
                <c:pt idx="7">
                  <c:v>569030.00906895648</c:v>
                </c:pt>
                <c:pt idx="8">
                  <c:v>539081.06122322194</c:v>
                </c:pt>
                <c:pt idx="9">
                  <c:v>551060.64036151581</c:v>
                </c:pt>
                <c:pt idx="10">
                  <c:v>569342.32974591653</c:v>
                </c:pt>
                <c:pt idx="11">
                  <c:v>560987.20121715043</c:v>
                </c:pt>
                <c:pt idx="12">
                  <c:v>549051.30331891321</c:v>
                </c:pt>
                <c:pt idx="13">
                  <c:v>533755.10827151267</c:v>
                </c:pt>
                <c:pt idx="14">
                  <c:v>536137.94357629609</c:v>
                </c:pt>
                <c:pt idx="15">
                  <c:v>532563.69061912084</c:v>
                </c:pt>
                <c:pt idx="16">
                  <c:v>530347.07482872019</c:v>
                </c:pt>
                <c:pt idx="17">
                  <c:v>548025.31065634417</c:v>
                </c:pt>
                <c:pt idx="18">
                  <c:v>565703.54648396827</c:v>
                </c:pt>
                <c:pt idx="19">
                  <c:v>527432.31663475221</c:v>
                </c:pt>
                <c:pt idx="20">
                  <c:v>518219.5250778133</c:v>
                </c:pt>
                <c:pt idx="21">
                  <c:v>536132.64666133642</c:v>
                </c:pt>
                <c:pt idx="22">
                  <c:v>543284.89016139228</c:v>
                </c:pt>
                <c:pt idx="23">
                  <c:v>548426.38754462311</c:v>
                </c:pt>
                <c:pt idx="24">
                  <c:v>533573.17288195621</c:v>
                </c:pt>
                <c:pt idx="25">
                  <c:v>525105.23061582923</c:v>
                </c:pt>
                <c:pt idx="26">
                  <c:v>528500.30753791437</c:v>
                </c:pt>
                <c:pt idx="27">
                  <c:v>517749.23061797814</c:v>
                </c:pt>
                <c:pt idx="28">
                  <c:v>540874.90542127448</c:v>
                </c:pt>
                <c:pt idx="29">
                  <c:v>529606.67822499794</c:v>
                </c:pt>
                <c:pt idx="30">
                  <c:v>552143.13261755102</c:v>
                </c:pt>
                <c:pt idx="31">
                  <c:v>552015.07588697027</c:v>
                </c:pt>
                <c:pt idx="32">
                  <c:v>531436.06240654655</c:v>
                </c:pt>
                <c:pt idx="33">
                  <c:v>531436.06240654655</c:v>
                </c:pt>
                <c:pt idx="34">
                  <c:v>561318.41208758147</c:v>
                </c:pt>
                <c:pt idx="35">
                  <c:v>557943.75229547173</c:v>
                </c:pt>
                <c:pt idx="36">
                  <c:v>568067.73167180084</c:v>
                </c:pt>
                <c:pt idx="37">
                  <c:v>568924.88029285613</c:v>
                </c:pt>
                <c:pt idx="38">
                  <c:v>566122.29467564996</c:v>
                </c:pt>
                <c:pt idx="39">
                  <c:v>577332.63714447478</c:v>
                </c:pt>
                <c:pt idx="40">
                  <c:v>581444.37252399698</c:v>
                </c:pt>
                <c:pt idx="41">
                  <c:v>592625.99507253536</c:v>
                </c:pt>
                <c:pt idx="42">
                  <c:v>609398.42889534298</c:v>
                </c:pt>
                <c:pt idx="43">
                  <c:v>607640.83828904678</c:v>
                </c:pt>
                <c:pt idx="44">
                  <c:v>571238.39175560151</c:v>
                </c:pt>
                <c:pt idx="45">
                  <c:v>610441.02648392715</c:v>
                </c:pt>
                <c:pt idx="46">
                  <c:v>630147.29155651375</c:v>
                </c:pt>
                <c:pt idx="47">
                  <c:v>624570.76685247384</c:v>
                </c:pt>
                <c:pt idx="48">
                  <c:v>633493.2063789377</c:v>
                </c:pt>
                <c:pt idx="49">
                  <c:v>623508.57126103004</c:v>
                </c:pt>
                <c:pt idx="50">
                  <c:v>620168.34677213163</c:v>
                </c:pt>
                <c:pt idx="51">
                  <c:v>634642.6528906913</c:v>
                </c:pt>
                <c:pt idx="52">
                  <c:v>639792.28325089219</c:v>
                </c:pt>
                <c:pt idx="53">
                  <c:v>650823.18468625238</c:v>
                </c:pt>
                <c:pt idx="54">
                  <c:v>691085.9749253171</c:v>
                </c:pt>
                <c:pt idx="55">
                  <c:v>671216.42421756429</c:v>
                </c:pt>
                <c:pt idx="56">
                  <c:v>628232.12118885329</c:v>
                </c:pt>
                <c:pt idx="57">
                  <c:v>672318.58583368512</c:v>
                </c:pt>
                <c:pt idx="58">
                  <c:v>708508.69105999987</c:v>
                </c:pt>
                <c:pt idx="59">
                  <c:v>681047.11388713168</c:v>
                </c:pt>
                <c:pt idx="60">
                  <c:v>692031.74475627893</c:v>
                </c:pt>
                <c:pt idx="61">
                  <c:v>662901.79063188855</c:v>
                </c:pt>
                <c:pt idx="62">
                  <c:v>679337.37221780315</c:v>
                </c:pt>
                <c:pt idx="63">
                  <c:v>680213.93656905193</c:v>
                </c:pt>
                <c:pt idx="64">
                  <c:v>677071.02550928481</c:v>
                </c:pt>
                <c:pt idx="65">
                  <c:v>709832.52674360503</c:v>
                </c:pt>
                <c:pt idx="66">
                  <c:v>738225.8278133492</c:v>
                </c:pt>
                <c:pt idx="67">
                  <c:v>749304.16050116019</c:v>
                </c:pt>
                <c:pt idx="68">
                  <c:v>738365.41363253014</c:v>
                </c:pt>
                <c:pt idx="69">
                  <c:v>751491.90987488627</c:v>
                </c:pt>
                <c:pt idx="70">
                  <c:v>799864.97051451018</c:v>
                </c:pt>
                <c:pt idx="71">
                  <c:v>796577.85419732728</c:v>
                </c:pt>
                <c:pt idx="72">
                  <c:v>832736.13368633937</c:v>
                </c:pt>
                <c:pt idx="73">
                  <c:v>840177.80015963374</c:v>
                </c:pt>
                <c:pt idx="74">
                  <c:v>818355.00015548745</c:v>
                </c:pt>
                <c:pt idx="75">
                  <c:v>818355.00015548745</c:v>
                </c:pt>
                <c:pt idx="76">
                  <c:v>849349.17601624457</c:v>
                </c:pt>
                <c:pt idx="77">
                  <c:v>826511.36206446344</c:v>
                </c:pt>
                <c:pt idx="78">
                  <c:v>853699.23581658385</c:v>
                </c:pt>
                <c:pt idx="79">
                  <c:v>850324.12671771843</c:v>
                </c:pt>
                <c:pt idx="80">
                  <c:v>814256.39383637568</c:v>
                </c:pt>
                <c:pt idx="81">
                  <c:v>841580.433897999</c:v>
                </c:pt>
                <c:pt idx="82">
                  <c:v>911101.90017310937</c:v>
                </c:pt>
                <c:pt idx="83">
                  <c:v>905646.20017207274</c:v>
                </c:pt>
                <c:pt idx="84">
                  <c:v>899099.36017082888</c:v>
                </c:pt>
                <c:pt idx="85">
                  <c:v>901888.33159394294</c:v>
                </c:pt>
                <c:pt idx="86">
                  <c:v>912754.45607097843</c:v>
                </c:pt>
                <c:pt idx="87">
                  <c:v>923620.58054801379</c:v>
                </c:pt>
                <c:pt idx="88">
                  <c:v>915149.67774635612</c:v>
                </c:pt>
                <c:pt idx="89">
                  <c:v>951430.75964517612</c:v>
                </c:pt>
                <c:pt idx="90">
                  <c:v>947640.19884977699</c:v>
                </c:pt>
                <c:pt idx="91">
                  <c:v>922166.09534528072</c:v>
                </c:pt>
                <c:pt idx="92">
                  <c:v>895202.17442875204</c:v>
                </c:pt>
                <c:pt idx="93">
                  <c:v>891966.50391876861</c:v>
                </c:pt>
                <c:pt idx="94">
                  <c:v>961200</c:v>
                </c:pt>
                <c:pt idx="95">
                  <c:v>913140</c:v>
                </c:pt>
                <c:pt idx="96">
                  <c:v>921470.4</c:v>
                </c:pt>
                <c:pt idx="97">
                  <c:v>914208</c:v>
                </c:pt>
                <c:pt idx="98">
                  <c:v>892848</c:v>
                </c:pt>
                <c:pt idx="99">
                  <c:v>897120</c:v>
                </c:pt>
                <c:pt idx="100">
                  <c:v>903378.89620361966</c:v>
                </c:pt>
                <c:pt idx="101">
                  <c:v>903378.89620361966</c:v>
                </c:pt>
                <c:pt idx="102">
                  <c:v>935262.85724610044</c:v>
                </c:pt>
                <c:pt idx="103">
                  <c:v>913001.98807157064</c:v>
                </c:pt>
                <c:pt idx="104">
                  <c:v>870536.77932405565</c:v>
                </c:pt>
                <c:pt idx="105">
                  <c:v>907693.83697813121</c:v>
                </c:pt>
                <c:pt idx="106">
                  <c:v>929614.24332344218</c:v>
                </c:pt>
                <c:pt idx="107">
                  <c:v>897922.84866468853</c:v>
                </c:pt>
                <c:pt idx="108">
                  <c:v>897922.84866468853</c:v>
                </c:pt>
                <c:pt idx="109">
                  <c:v>894384.23645320185</c:v>
                </c:pt>
                <c:pt idx="110">
                  <c:v>873339.90147783246</c:v>
                </c:pt>
                <c:pt idx="111">
                  <c:v>894384.23645320185</c:v>
                </c:pt>
                <c:pt idx="112">
                  <c:v>882351.5625</c:v>
                </c:pt>
                <c:pt idx="113">
                  <c:v>897996.09375</c:v>
                </c:pt>
                <c:pt idx="114">
                  <c:v>896953.125</c:v>
                </c:pt>
                <c:pt idx="115">
                  <c:v>896078.04878048785</c:v>
                </c:pt>
                <c:pt idx="116">
                  <c:v>838770.73170731706</c:v>
                </c:pt>
                <c:pt idx="117">
                  <c:v>886700.48780487804</c:v>
                </c:pt>
                <c:pt idx="118">
                  <c:v>890000</c:v>
                </c:pt>
                <c:pt idx="119">
                  <c:v>881672.51461988303</c:v>
                </c:pt>
                <c:pt idx="120">
                  <c:v>884795.32163742697</c:v>
                </c:pt>
                <c:pt idx="121">
                  <c:v>879651.16279069777</c:v>
                </c:pt>
                <c:pt idx="122">
                  <c:v>853779.06976744195</c:v>
                </c:pt>
                <c:pt idx="123">
                  <c:v>847569.76744186052</c:v>
                </c:pt>
                <c:pt idx="124">
                  <c:v>871668.91241578443</c:v>
                </c:pt>
                <c:pt idx="125">
                  <c:v>887087.58421559189</c:v>
                </c:pt>
                <c:pt idx="126">
                  <c:v>909701.63618864294</c:v>
                </c:pt>
                <c:pt idx="127">
                  <c:v>906367.81609195401</c:v>
                </c:pt>
                <c:pt idx="128">
                  <c:v>890000</c:v>
                </c:pt>
                <c:pt idx="129">
                  <c:v>905344.82758620684</c:v>
                </c:pt>
                <c:pt idx="130">
                  <c:v>959372.62357414444</c:v>
                </c:pt>
                <c:pt idx="131">
                  <c:v>939068.44106463867</c:v>
                </c:pt>
                <c:pt idx="132">
                  <c:v>918764.25855513301</c:v>
                </c:pt>
                <c:pt idx="133">
                  <c:v>939472.77936962747</c:v>
                </c:pt>
                <c:pt idx="134">
                  <c:v>936511.55300859595</c:v>
                </c:pt>
                <c:pt idx="135">
                  <c:v>968544.41260744981</c:v>
                </c:pt>
                <c:pt idx="136">
                  <c:v>967685.00948766596</c:v>
                </c:pt>
                <c:pt idx="137">
                  <c:v>1013282.7324478177</c:v>
                </c:pt>
                <c:pt idx="138">
                  <c:v>1043681.2144212523</c:v>
                </c:pt>
                <c:pt idx="139">
                  <c:v>1033711.0481586403</c:v>
                </c:pt>
                <c:pt idx="140">
                  <c:v>1003456.0906515581</c:v>
                </c:pt>
                <c:pt idx="141">
                  <c:v>1109348.4419263457</c:v>
                </c:pt>
                <c:pt idx="142">
                  <c:v>1120000</c:v>
                </c:pt>
                <c:pt idx="143">
                  <c:v>1120000</c:v>
                </c:pt>
                <c:pt idx="144">
                  <c:v>1148000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A-4B10-A900-7BF308101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10528"/>
        <c:axId val="128712064"/>
      </c:lineChart>
      <c:lineChart>
        <c:grouping val="standard"/>
        <c:varyColors val="0"/>
        <c:ser>
          <c:idx val="1"/>
          <c:order val="1"/>
          <c:tx>
            <c:v>Number of sales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HousePrices!$A$95:$A$239</c:f>
              <c:numCache>
                <c:formatCode>mmm\-yy</c:formatCode>
                <c:ptCount val="145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  <c:pt idx="12">
                  <c:v>40299</c:v>
                </c:pt>
                <c:pt idx="13">
                  <c:v>40330</c:v>
                </c:pt>
                <c:pt idx="14">
                  <c:v>40360</c:v>
                </c:pt>
                <c:pt idx="15">
                  <c:v>40391</c:v>
                </c:pt>
                <c:pt idx="16">
                  <c:v>40422</c:v>
                </c:pt>
                <c:pt idx="17">
                  <c:v>40452</c:v>
                </c:pt>
                <c:pt idx="18">
                  <c:v>40483</c:v>
                </c:pt>
                <c:pt idx="19">
                  <c:v>40513</c:v>
                </c:pt>
                <c:pt idx="20">
                  <c:v>40544</c:v>
                </c:pt>
                <c:pt idx="21">
                  <c:v>40575</c:v>
                </c:pt>
                <c:pt idx="22">
                  <c:v>40603</c:v>
                </c:pt>
                <c:pt idx="23">
                  <c:v>40634</c:v>
                </c:pt>
                <c:pt idx="24">
                  <c:v>40664</c:v>
                </c:pt>
                <c:pt idx="25">
                  <c:v>40695</c:v>
                </c:pt>
                <c:pt idx="26">
                  <c:v>40725</c:v>
                </c:pt>
                <c:pt idx="27">
                  <c:v>40756</c:v>
                </c:pt>
                <c:pt idx="28">
                  <c:v>40787</c:v>
                </c:pt>
                <c:pt idx="29">
                  <c:v>40817</c:v>
                </c:pt>
                <c:pt idx="30">
                  <c:v>40848</c:v>
                </c:pt>
                <c:pt idx="31">
                  <c:v>40878</c:v>
                </c:pt>
                <c:pt idx="32">
                  <c:v>40909</c:v>
                </c:pt>
                <c:pt idx="33">
                  <c:v>40940</c:v>
                </c:pt>
                <c:pt idx="34">
                  <c:v>40969</c:v>
                </c:pt>
                <c:pt idx="35">
                  <c:v>41000</c:v>
                </c:pt>
                <c:pt idx="36">
                  <c:v>41030</c:v>
                </c:pt>
                <c:pt idx="37">
                  <c:v>41061</c:v>
                </c:pt>
                <c:pt idx="38">
                  <c:v>41091</c:v>
                </c:pt>
                <c:pt idx="39">
                  <c:v>41122</c:v>
                </c:pt>
                <c:pt idx="40">
                  <c:v>41153</c:v>
                </c:pt>
                <c:pt idx="41">
                  <c:v>41183</c:v>
                </c:pt>
                <c:pt idx="42">
                  <c:v>41214</c:v>
                </c:pt>
                <c:pt idx="43">
                  <c:v>41244</c:v>
                </c:pt>
                <c:pt idx="44">
                  <c:v>41275</c:v>
                </c:pt>
                <c:pt idx="45">
                  <c:v>41306</c:v>
                </c:pt>
                <c:pt idx="46">
                  <c:v>41334</c:v>
                </c:pt>
                <c:pt idx="47">
                  <c:v>41365</c:v>
                </c:pt>
                <c:pt idx="48">
                  <c:v>41395</c:v>
                </c:pt>
                <c:pt idx="49">
                  <c:v>41426</c:v>
                </c:pt>
                <c:pt idx="50">
                  <c:v>41456</c:v>
                </c:pt>
                <c:pt idx="51">
                  <c:v>41487</c:v>
                </c:pt>
                <c:pt idx="52">
                  <c:v>41518</c:v>
                </c:pt>
                <c:pt idx="53">
                  <c:v>41548</c:v>
                </c:pt>
                <c:pt idx="54">
                  <c:v>41579</c:v>
                </c:pt>
                <c:pt idx="55">
                  <c:v>41609</c:v>
                </c:pt>
                <c:pt idx="56">
                  <c:v>41640</c:v>
                </c:pt>
                <c:pt idx="57">
                  <c:v>41671</c:v>
                </c:pt>
                <c:pt idx="58">
                  <c:v>41699</c:v>
                </c:pt>
                <c:pt idx="59">
                  <c:v>41730</c:v>
                </c:pt>
                <c:pt idx="60">
                  <c:v>41760</c:v>
                </c:pt>
                <c:pt idx="61">
                  <c:v>41791</c:v>
                </c:pt>
                <c:pt idx="62">
                  <c:v>41821</c:v>
                </c:pt>
                <c:pt idx="63">
                  <c:v>41852</c:v>
                </c:pt>
                <c:pt idx="64">
                  <c:v>41883</c:v>
                </c:pt>
                <c:pt idx="65">
                  <c:v>41913</c:v>
                </c:pt>
                <c:pt idx="66">
                  <c:v>41944</c:v>
                </c:pt>
                <c:pt idx="67">
                  <c:v>41974</c:v>
                </c:pt>
                <c:pt idx="68">
                  <c:v>42005</c:v>
                </c:pt>
                <c:pt idx="69">
                  <c:v>42036</c:v>
                </c:pt>
                <c:pt idx="70">
                  <c:v>42064</c:v>
                </c:pt>
                <c:pt idx="71">
                  <c:v>42095</c:v>
                </c:pt>
                <c:pt idx="72">
                  <c:v>42125</c:v>
                </c:pt>
                <c:pt idx="73">
                  <c:v>42156</c:v>
                </c:pt>
                <c:pt idx="74">
                  <c:v>42186</c:v>
                </c:pt>
                <c:pt idx="75">
                  <c:v>42217</c:v>
                </c:pt>
                <c:pt idx="76">
                  <c:v>42248</c:v>
                </c:pt>
                <c:pt idx="77">
                  <c:v>42278</c:v>
                </c:pt>
                <c:pt idx="78">
                  <c:v>42309</c:v>
                </c:pt>
                <c:pt idx="79">
                  <c:v>42339</c:v>
                </c:pt>
                <c:pt idx="80">
                  <c:v>42370</c:v>
                </c:pt>
                <c:pt idx="81">
                  <c:v>42401</c:v>
                </c:pt>
                <c:pt idx="82">
                  <c:v>42430</c:v>
                </c:pt>
                <c:pt idx="83">
                  <c:v>42461</c:v>
                </c:pt>
                <c:pt idx="84">
                  <c:v>42491</c:v>
                </c:pt>
                <c:pt idx="85">
                  <c:v>42522</c:v>
                </c:pt>
                <c:pt idx="86">
                  <c:v>42552</c:v>
                </c:pt>
                <c:pt idx="87">
                  <c:v>42583</c:v>
                </c:pt>
                <c:pt idx="88">
                  <c:v>42614</c:v>
                </c:pt>
                <c:pt idx="89">
                  <c:v>42644</c:v>
                </c:pt>
                <c:pt idx="90">
                  <c:v>42675</c:v>
                </c:pt>
                <c:pt idx="91">
                  <c:v>42705</c:v>
                </c:pt>
                <c:pt idx="92">
                  <c:v>42736</c:v>
                </c:pt>
                <c:pt idx="93">
                  <c:v>42767</c:v>
                </c:pt>
                <c:pt idx="94">
                  <c:v>42795</c:v>
                </c:pt>
                <c:pt idx="95">
                  <c:v>42826</c:v>
                </c:pt>
                <c:pt idx="96">
                  <c:v>42856</c:v>
                </c:pt>
                <c:pt idx="97">
                  <c:v>42887</c:v>
                </c:pt>
                <c:pt idx="98">
                  <c:v>42917</c:v>
                </c:pt>
                <c:pt idx="99">
                  <c:v>42948</c:v>
                </c:pt>
                <c:pt idx="100">
                  <c:v>42979</c:v>
                </c:pt>
                <c:pt idx="101">
                  <c:v>43009</c:v>
                </c:pt>
                <c:pt idx="102">
                  <c:v>43040</c:v>
                </c:pt>
                <c:pt idx="103">
                  <c:v>43070</c:v>
                </c:pt>
                <c:pt idx="104">
                  <c:v>43101</c:v>
                </c:pt>
                <c:pt idx="105">
                  <c:v>43132</c:v>
                </c:pt>
                <c:pt idx="106">
                  <c:v>43160</c:v>
                </c:pt>
                <c:pt idx="107">
                  <c:v>43191</c:v>
                </c:pt>
                <c:pt idx="108">
                  <c:v>43221</c:v>
                </c:pt>
                <c:pt idx="109">
                  <c:v>43252</c:v>
                </c:pt>
                <c:pt idx="110">
                  <c:v>43282</c:v>
                </c:pt>
                <c:pt idx="111">
                  <c:v>43313</c:v>
                </c:pt>
                <c:pt idx="112">
                  <c:v>43344</c:v>
                </c:pt>
                <c:pt idx="113">
                  <c:v>43374</c:v>
                </c:pt>
                <c:pt idx="114">
                  <c:v>43405</c:v>
                </c:pt>
                <c:pt idx="115">
                  <c:v>43435</c:v>
                </c:pt>
                <c:pt idx="116">
                  <c:v>43466</c:v>
                </c:pt>
                <c:pt idx="117">
                  <c:v>43497</c:v>
                </c:pt>
                <c:pt idx="118">
                  <c:v>43525</c:v>
                </c:pt>
                <c:pt idx="119">
                  <c:v>43556</c:v>
                </c:pt>
                <c:pt idx="120">
                  <c:v>43586</c:v>
                </c:pt>
                <c:pt idx="121">
                  <c:v>43617</c:v>
                </c:pt>
                <c:pt idx="122">
                  <c:v>43647</c:v>
                </c:pt>
                <c:pt idx="123">
                  <c:v>43678</c:v>
                </c:pt>
                <c:pt idx="124">
                  <c:v>43709</c:v>
                </c:pt>
                <c:pt idx="125">
                  <c:v>43739</c:v>
                </c:pt>
                <c:pt idx="126">
                  <c:v>43770</c:v>
                </c:pt>
                <c:pt idx="127">
                  <c:v>43800</c:v>
                </c:pt>
                <c:pt idx="128">
                  <c:v>43831</c:v>
                </c:pt>
                <c:pt idx="129">
                  <c:v>43862</c:v>
                </c:pt>
                <c:pt idx="130">
                  <c:v>43891</c:v>
                </c:pt>
                <c:pt idx="131">
                  <c:v>43922</c:v>
                </c:pt>
                <c:pt idx="132">
                  <c:v>43952</c:v>
                </c:pt>
                <c:pt idx="133">
                  <c:v>43983</c:v>
                </c:pt>
                <c:pt idx="134">
                  <c:v>44013</c:v>
                </c:pt>
                <c:pt idx="135">
                  <c:v>44044</c:v>
                </c:pt>
                <c:pt idx="136">
                  <c:v>44075</c:v>
                </c:pt>
                <c:pt idx="137">
                  <c:v>44105</c:v>
                </c:pt>
                <c:pt idx="138">
                  <c:v>44136</c:v>
                </c:pt>
                <c:pt idx="139">
                  <c:v>44166</c:v>
                </c:pt>
                <c:pt idx="140">
                  <c:v>44197</c:v>
                </c:pt>
                <c:pt idx="141">
                  <c:v>44228</c:v>
                </c:pt>
                <c:pt idx="142">
                  <c:v>44256</c:v>
                </c:pt>
                <c:pt idx="143">
                  <c:v>44287</c:v>
                </c:pt>
                <c:pt idx="144">
                  <c:v>44317</c:v>
                </c:pt>
              </c:numCache>
            </c:numRef>
          </c:cat>
          <c:val>
            <c:numRef>
              <c:f>HouseSales!$B$95:$B$239</c:f>
              <c:numCache>
                <c:formatCode>#,##0</c:formatCode>
                <c:ptCount val="145"/>
                <c:pt idx="0">
                  <c:v>18203</c:v>
                </c:pt>
                <c:pt idx="1">
                  <c:v>18863</c:v>
                </c:pt>
                <c:pt idx="2">
                  <c:v>19448</c:v>
                </c:pt>
                <c:pt idx="3">
                  <c:v>20212</c:v>
                </c:pt>
                <c:pt idx="4">
                  <c:v>21042</c:v>
                </c:pt>
                <c:pt idx="5">
                  <c:v>21751</c:v>
                </c:pt>
                <c:pt idx="6">
                  <c:v>22471</c:v>
                </c:pt>
                <c:pt idx="7">
                  <c:v>22866</c:v>
                </c:pt>
                <c:pt idx="8">
                  <c:v>22982</c:v>
                </c:pt>
                <c:pt idx="9">
                  <c:v>22971</c:v>
                </c:pt>
                <c:pt idx="10">
                  <c:v>22937</c:v>
                </c:pt>
                <c:pt idx="11">
                  <c:v>22588</c:v>
                </c:pt>
                <c:pt idx="12">
                  <c:v>22361</c:v>
                </c:pt>
                <c:pt idx="13">
                  <c:v>21939</c:v>
                </c:pt>
                <c:pt idx="14">
                  <c:v>21472</c:v>
                </c:pt>
                <c:pt idx="15">
                  <c:v>20898</c:v>
                </c:pt>
                <c:pt idx="16">
                  <c:v>20303</c:v>
                </c:pt>
                <c:pt idx="17">
                  <c:v>19612</c:v>
                </c:pt>
                <c:pt idx="18">
                  <c:v>19226</c:v>
                </c:pt>
                <c:pt idx="19">
                  <c:v>18970</c:v>
                </c:pt>
                <c:pt idx="20">
                  <c:v>18877</c:v>
                </c:pt>
                <c:pt idx="21">
                  <c:v>18922</c:v>
                </c:pt>
                <c:pt idx="22">
                  <c:v>19197</c:v>
                </c:pt>
                <c:pt idx="23">
                  <c:v>19296</c:v>
                </c:pt>
                <c:pt idx="24">
                  <c:v>19630</c:v>
                </c:pt>
                <c:pt idx="25">
                  <c:v>20072</c:v>
                </c:pt>
                <c:pt idx="26">
                  <c:v>20314</c:v>
                </c:pt>
                <c:pt idx="27">
                  <c:v>20739</c:v>
                </c:pt>
                <c:pt idx="28">
                  <c:v>21019</c:v>
                </c:pt>
                <c:pt idx="29">
                  <c:v>21448</c:v>
                </c:pt>
                <c:pt idx="30">
                  <c:v>21938</c:v>
                </c:pt>
                <c:pt idx="31">
                  <c:v>22351</c:v>
                </c:pt>
                <c:pt idx="32">
                  <c:v>22634</c:v>
                </c:pt>
                <c:pt idx="33">
                  <c:v>23102</c:v>
                </c:pt>
                <c:pt idx="34">
                  <c:v>23566</c:v>
                </c:pt>
                <c:pt idx="35">
                  <c:v>23883</c:v>
                </c:pt>
                <c:pt idx="36">
                  <c:v>24475</c:v>
                </c:pt>
                <c:pt idx="37">
                  <c:v>24774</c:v>
                </c:pt>
                <c:pt idx="38">
                  <c:v>25277</c:v>
                </c:pt>
                <c:pt idx="39">
                  <c:v>25707</c:v>
                </c:pt>
                <c:pt idx="40">
                  <c:v>26038</c:v>
                </c:pt>
                <c:pt idx="41">
                  <c:v>26883</c:v>
                </c:pt>
                <c:pt idx="42">
                  <c:v>27527</c:v>
                </c:pt>
                <c:pt idx="43">
                  <c:v>27929</c:v>
                </c:pt>
                <c:pt idx="44">
                  <c:v>28221</c:v>
                </c:pt>
                <c:pt idx="45">
                  <c:v>28532</c:v>
                </c:pt>
                <c:pt idx="46">
                  <c:v>28939</c:v>
                </c:pt>
                <c:pt idx="47">
                  <c:v>29579</c:v>
                </c:pt>
                <c:pt idx="48">
                  <c:v>29804</c:v>
                </c:pt>
                <c:pt idx="49">
                  <c:v>29912</c:v>
                </c:pt>
                <c:pt idx="50">
                  <c:v>30378</c:v>
                </c:pt>
                <c:pt idx="51">
                  <c:v>30656</c:v>
                </c:pt>
                <c:pt idx="52">
                  <c:v>31124</c:v>
                </c:pt>
                <c:pt idx="53">
                  <c:v>31098</c:v>
                </c:pt>
                <c:pt idx="54">
                  <c:v>30893</c:v>
                </c:pt>
                <c:pt idx="55">
                  <c:v>30811</c:v>
                </c:pt>
                <c:pt idx="56">
                  <c:v>30832</c:v>
                </c:pt>
                <c:pt idx="57">
                  <c:v>30546</c:v>
                </c:pt>
                <c:pt idx="58">
                  <c:v>30211</c:v>
                </c:pt>
                <c:pt idx="59">
                  <c:v>29588</c:v>
                </c:pt>
                <c:pt idx="60">
                  <c:v>29081</c:v>
                </c:pt>
                <c:pt idx="61">
                  <c:v>28900</c:v>
                </c:pt>
                <c:pt idx="62">
                  <c:v>28362</c:v>
                </c:pt>
                <c:pt idx="63">
                  <c:v>27839</c:v>
                </c:pt>
                <c:pt idx="64">
                  <c:v>27406</c:v>
                </c:pt>
                <c:pt idx="65">
                  <c:v>27194</c:v>
                </c:pt>
                <c:pt idx="66">
                  <c:v>27422</c:v>
                </c:pt>
                <c:pt idx="67">
                  <c:v>28000</c:v>
                </c:pt>
                <c:pt idx="68">
                  <c:v>27966</c:v>
                </c:pt>
                <c:pt idx="69">
                  <c:v>28172</c:v>
                </c:pt>
                <c:pt idx="70">
                  <c:v>28822</c:v>
                </c:pt>
                <c:pt idx="71">
                  <c:v>29373</c:v>
                </c:pt>
                <c:pt idx="72">
                  <c:v>29949</c:v>
                </c:pt>
                <c:pt idx="73">
                  <c:v>30393</c:v>
                </c:pt>
                <c:pt idx="74">
                  <c:v>31238</c:v>
                </c:pt>
                <c:pt idx="75">
                  <c:v>32077</c:v>
                </c:pt>
                <c:pt idx="76">
                  <c:v>32894</c:v>
                </c:pt>
                <c:pt idx="77">
                  <c:v>32880</c:v>
                </c:pt>
                <c:pt idx="78">
                  <c:v>32360</c:v>
                </c:pt>
                <c:pt idx="79">
                  <c:v>31738</c:v>
                </c:pt>
                <c:pt idx="80">
                  <c:v>31517</c:v>
                </c:pt>
                <c:pt idx="81">
                  <c:v>31097</c:v>
                </c:pt>
                <c:pt idx="82">
                  <c:v>30631</c:v>
                </c:pt>
                <c:pt idx="83">
                  <c:v>30612</c:v>
                </c:pt>
                <c:pt idx="84">
                  <c:v>30630</c:v>
                </c:pt>
                <c:pt idx="85">
                  <c:v>30579</c:v>
                </c:pt>
                <c:pt idx="86">
                  <c:v>29953</c:v>
                </c:pt>
                <c:pt idx="87">
                  <c:v>29339</c:v>
                </c:pt>
                <c:pt idx="88">
                  <c:v>28564</c:v>
                </c:pt>
                <c:pt idx="89">
                  <c:v>28239</c:v>
                </c:pt>
                <c:pt idx="90">
                  <c:v>28166</c:v>
                </c:pt>
                <c:pt idx="91">
                  <c:v>27896</c:v>
                </c:pt>
                <c:pt idx="92">
                  <c:v>27612</c:v>
                </c:pt>
                <c:pt idx="93">
                  <c:v>27357</c:v>
                </c:pt>
                <c:pt idx="94">
                  <c:v>26951</c:v>
                </c:pt>
                <c:pt idx="95">
                  <c:v>26095</c:v>
                </c:pt>
                <c:pt idx="96">
                  <c:v>25234</c:v>
                </c:pt>
                <c:pt idx="97">
                  <c:v>24407</c:v>
                </c:pt>
                <c:pt idx="98">
                  <c:v>23685</c:v>
                </c:pt>
                <c:pt idx="99">
                  <c:v>23218</c:v>
                </c:pt>
                <c:pt idx="100">
                  <c:v>22585</c:v>
                </c:pt>
                <c:pt idx="101">
                  <c:v>22221</c:v>
                </c:pt>
                <c:pt idx="102">
                  <c:v>21897</c:v>
                </c:pt>
                <c:pt idx="103">
                  <c:v>21854</c:v>
                </c:pt>
                <c:pt idx="104">
                  <c:v>21892</c:v>
                </c:pt>
                <c:pt idx="105">
                  <c:v>21978</c:v>
                </c:pt>
                <c:pt idx="106">
                  <c:v>21717</c:v>
                </c:pt>
                <c:pt idx="107">
                  <c:v>21828</c:v>
                </c:pt>
                <c:pt idx="108">
                  <c:v>22079</c:v>
                </c:pt>
                <c:pt idx="109">
                  <c:v>22136</c:v>
                </c:pt>
                <c:pt idx="110">
                  <c:v>22236</c:v>
                </c:pt>
                <c:pt idx="111">
                  <c:v>22236</c:v>
                </c:pt>
                <c:pt idx="112">
                  <c:v>22300</c:v>
                </c:pt>
                <c:pt idx="113">
                  <c:v>22637</c:v>
                </c:pt>
                <c:pt idx="114">
                  <c:v>22822</c:v>
                </c:pt>
                <c:pt idx="115">
                  <c:v>22469</c:v>
                </c:pt>
                <c:pt idx="116">
                  <c:v>22464</c:v>
                </c:pt>
                <c:pt idx="117">
                  <c:v>22200</c:v>
                </c:pt>
                <c:pt idx="118">
                  <c:v>21832</c:v>
                </c:pt>
                <c:pt idx="119">
                  <c:v>21636</c:v>
                </c:pt>
                <c:pt idx="120">
                  <c:v>21187</c:v>
                </c:pt>
                <c:pt idx="121">
                  <c:v>21186</c:v>
                </c:pt>
                <c:pt idx="122">
                  <c:v>21401</c:v>
                </c:pt>
                <c:pt idx="123">
                  <c:v>21376</c:v>
                </c:pt>
                <c:pt idx="124">
                  <c:v>21528</c:v>
                </c:pt>
                <c:pt idx="125">
                  <c:v>21581</c:v>
                </c:pt>
                <c:pt idx="126">
                  <c:v>21855</c:v>
                </c:pt>
                <c:pt idx="127">
                  <c:v>22382</c:v>
                </c:pt>
                <c:pt idx="128">
                  <c:v>22561</c:v>
                </c:pt>
                <c:pt idx="129">
                  <c:v>23232</c:v>
                </c:pt>
                <c:pt idx="130">
                  <c:v>23732</c:v>
                </c:pt>
                <c:pt idx="131">
                  <c:v>22576</c:v>
                </c:pt>
                <c:pt idx="132">
                  <c:v>21748</c:v>
                </c:pt>
                <c:pt idx="133">
                  <c:v>21987</c:v>
                </c:pt>
                <c:pt idx="134">
                  <c:v>22682</c:v>
                </c:pt>
                <c:pt idx="135">
                  <c:v>23535</c:v>
                </c:pt>
                <c:pt idx="136">
                  <c:v>24643</c:v>
                </c:pt>
                <c:pt idx="137">
                  <c:v>25772</c:v>
                </c:pt>
                <c:pt idx="138">
                  <c:v>27171</c:v>
                </c:pt>
                <c:pt idx="139">
                  <c:v>28451</c:v>
                </c:pt>
                <c:pt idx="140">
                  <c:v>29021</c:v>
                </c:pt>
                <c:pt idx="141">
                  <c:v>29834</c:v>
                </c:pt>
                <c:pt idx="142">
                  <c:v>31221</c:v>
                </c:pt>
                <c:pt idx="143">
                  <c:v>33319</c:v>
                </c:pt>
                <c:pt idx="144">
                  <c:v>34900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A-4B10-A900-7BF308101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94624"/>
        <c:axId val="128783872"/>
      </c:lineChart>
      <c:catAx>
        <c:axId val="1287105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8712064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28712064"/>
        <c:scaling>
          <c:orientation val="minMax"/>
          <c:max val="12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aseline="0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- monthly median $2021 [*]</a:t>
                </a:r>
              </a:p>
            </c:rich>
          </c:tx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28710528"/>
        <c:crosses val="autoZero"/>
        <c:crossBetween val="midCat"/>
        <c:majorUnit val="100000"/>
      </c:valAx>
      <c:valAx>
        <c:axId val="128783872"/>
        <c:scaling>
          <c:orientation val="minMax"/>
          <c:max val="50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aseline="0">
                    <a:solidFill>
                      <a:srgbClr val="00B0F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aseline="0">
                    <a:solidFill>
                      <a:srgbClr val="00B0F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sold -  annual total (000s)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28794624"/>
        <c:crosses val="max"/>
        <c:crossBetween val="between"/>
        <c:dispUnits>
          <c:builtInUnit val="thousands"/>
        </c:dispUnits>
      </c:valAx>
      <c:dateAx>
        <c:axId val="1287946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8783872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21084864391951"/>
          <c:y val="0.19480351414406533"/>
          <c:w val="0.7100321522309716"/>
          <c:h val="0.47388269174686903"/>
        </c:manualLayout>
      </c:layout>
      <c:lineChart>
        <c:grouping val="standard"/>
        <c:varyColors val="0"/>
        <c:ser>
          <c:idx val="0"/>
          <c:order val="0"/>
          <c:tx>
            <c:strRef>
              <c:f>HousePrices!$B$5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HousePrices!$A$11:$A$239</c:f>
              <c:numCache>
                <c:formatCode>mmm\-yy</c:formatCode>
                <c:ptCount val="229"/>
                <c:pt idx="0">
                  <c:v>37377</c:v>
                </c:pt>
                <c:pt idx="1">
                  <c:v>37408</c:v>
                </c:pt>
                <c:pt idx="2">
                  <c:v>37438</c:v>
                </c:pt>
                <c:pt idx="3">
                  <c:v>37469</c:v>
                </c:pt>
                <c:pt idx="4">
                  <c:v>37500</c:v>
                </c:pt>
                <c:pt idx="5">
                  <c:v>37530</c:v>
                </c:pt>
                <c:pt idx="6">
                  <c:v>37561</c:v>
                </c:pt>
                <c:pt idx="7">
                  <c:v>37591</c:v>
                </c:pt>
                <c:pt idx="8">
                  <c:v>37622</c:v>
                </c:pt>
                <c:pt idx="9">
                  <c:v>37653</c:v>
                </c:pt>
                <c:pt idx="10">
                  <c:v>37681</c:v>
                </c:pt>
                <c:pt idx="11">
                  <c:v>37712</c:v>
                </c:pt>
                <c:pt idx="12">
                  <c:v>37742</c:v>
                </c:pt>
                <c:pt idx="13">
                  <c:v>37773</c:v>
                </c:pt>
                <c:pt idx="14">
                  <c:v>37803</c:v>
                </c:pt>
                <c:pt idx="15">
                  <c:v>37834</c:v>
                </c:pt>
                <c:pt idx="16">
                  <c:v>37865</c:v>
                </c:pt>
                <c:pt idx="17">
                  <c:v>37895</c:v>
                </c:pt>
                <c:pt idx="18">
                  <c:v>37926</c:v>
                </c:pt>
                <c:pt idx="19">
                  <c:v>37956</c:v>
                </c:pt>
                <c:pt idx="20">
                  <c:v>37987</c:v>
                </c:pt>
                <c:pt idx="21">
                  <c:v>38018</c:v>
                </c:pt>
                <c:pt idx="22">
                  <c:v>38047</c:v>
                </c:pt>
                <c:pt idx="23">
                  <c:v>38078</c:v>
                </c:pt>
                <c:pt idx="24">
                  <c:v>38108</c:v>
                </c:pt>
                <c:pt idx="25">
                  <c:v>38139</c:v>
                </c:pt>
                <c:pt idx="26">
                  <c:v>38169</c:v>
                </c:pt>
                <c:pt idx="27">
                  <c:v>38200</c:v>
                </c:pt>
                <c:pt idx="28">
                  <c:v>38231</c:v>
                </c:pt>
                <c:pt idx="29">
                  <c:v>38261</c:v>
                </c:pt>
                <c:pt idx="30">
                  <c:v>38292</c:v>
                </c:pt>
                <c:pt idx="31">
                  <c:v>38322</c:v>
                </c:pt>
                <c:pt idx="32">
                  <c:v>38353</c:v>
                </c:pt>
                <c:pt idx="33">
                  <c:v>38384</c:v>
                </c:pt>
                <c:pt idx="34">
                  <c:v>38412</c:v>
                </c:pt>
                <c:pt idx="35">
                  <c:v>38443</c:v>
                </c:pt>
                <c:pt idx="36">
                  <c:v>38473</c:v>
                </c:pt>
                <c:pt idx="37">
                  <c:v>38504</c:v>
                </c:pt>
                <c:pt idx="38">
                  <c:v>38534</c:v>
                </c:pt>
                <c:pt idx="39">
                  <c:v>38565</c:v>
                </c:pt>
                <c:pt idx="40">
                  <c:v>38596</c:v>
                </c:pt>
                <c:pt idx="41">
                  <c:v>38626</c:v>
                </c:pt>
                <c:pt idx="42">
                  <c:v>38657</c:v>
                </c:pt>
                <c:pt idx="43">
                  <c:v>38687</c:v>
                </c:pt>
                <c:pt idx="44">
                  <c:v>38718</c:v>
                </c:pt>
                <c:pt idx="45">
                  <c:v>38749</c:v>
                </c:pt>
                <c:pt idx="46">
                  <c:v>38777</c:v>
                </c:pt>
                <c:pt idx="47">
                  <c:v>38808</c:v>
                </c:pt>
                <c:pt idx="48">
                  <c:v>38838</c:v>
                </c:pt>
                <c:pt idx="49">
                  <c:v>38869</c:v>
                </c:pt>
                <c:pt idx="50">
                  <c:v>38899</c:v>
                </c:pt>
                <c:pt idx="51">
                  <c:v>38930</c:v>
                </c:pt>
                <c:pt idx="52">
                  <c:v>38961</c:v>
                </c:pt>
                <c:pt idx="53">
                  <c:v>38991</c:v>
                </c:pt>
                <c:pt idx="54">
                  <c:v>39022</c:v>
                </c:pt>
                <c:pt idx="55">
                  <c:v>39052</c:v>
                </c:pt>
                <c:pt idx="56">
                  <c:v>39083</c:v>
                </c:pt>
                <c:pt idx="57">
                  <c:v>39114</c:v>
                </c:pt>
                <c:pt idx="58">
                  <c:v>39142</c:v>
                </c:pt>
                <c:pt idx="59">
                  <c:v>39173</c:v>
                </c:pt>
                <c:pt idx="60">
                  <c:v>39203</c:v>
                </c:pt>
                <c:pt idx="61">
                  <c:v>39234</c:v>
                </c:pt>
                <c:pt idx="62">
                  <c:v>39264</c:v>
                </c:pt>
                <c:pt idx="63">
                  <c:v>39295</c:v>
                </c:pt>
                <c:pt idx="64">
                  <c:v>39326</c:v>
                </c:pt>
                <c:pt idx="65">
                  <c:v>39356</c:v>
                </c:pt>
                <c:pt idx="66">
                  <c:v>39387</c:v>
                </c:pt>
                <c:pt idx="67">
                  <c:v>39417</c:v>
                </c:pt>
                <c:pt idx="68">
                  <c:v>39448</c:v>
                </c:pt>
                <c:pt idx="69">
                  <c:v>39479</c:v>
                </c:pt>
                <c:pt idx="70">
                  <c:v>39508</c:v>
                </c:pt>
                <c:pt idx="71">
                  <c:v>39539</c:v>
                </c:pt>
                <c:pt idx="72">
                  <c:v>39569</c:v>
                </c:pt>
                <c:pt idx="73">
                  <c:v>39600</c:v>
                </c:pt>
                <c:pt idx="74">
                  <c:v>39630</c:v>
                </c:pt>
                <c:pt idx="75">
                  <c:v>39661</c:v>
                </c:pt>
                <c:pt idx="76">
                  <c:v>39692</c:v>
                </c:pt>
                <c:pt idx="77">
                  <c:v>39722</c:v>
                </c:pt>
                <c:pt idx="78">
                  <c:v>39753</c:v>
                </c:pt>
                <c:pt idx="79">
                  <c:v>39783</c:v>
                </c:pt>
                <c:pt idx="80">
                  <c:v>39814</c:v>
                </c:pt>
                <c:pt idx="81">
                  <c:v>39845</c:v>
                </c:pt>
                <c:pt idx="82">
                  <c:v>39873</c:v>
                </c:pt>
                <c:pt idx="83">
                  <c:v>39904</c:v>
                </c:pt>
                <c:pt idx="84">
                  <c:v>39934</c:v>
                </c:pt>
                <c:pt idx="85">
                  <c:v>39965</c:v>
                </c:pt>
                <c:pt idx="86">
                  <c:v>39995</c:v>
                </c:pt>
                <c:pt idx="87">
                  <c:v>40026</c:v>
                </c:pt>
                <c:pt idx="88">
                  <c:v>40057</c:v>
                </c:pt>
                <c:pt idx="89">
                  <c:v>40087</c:v>
                </c:pt>
                <c:pt idx="90">
                  <c:v>40118</c:v>
                </c:pt>
                <c:pt idx="91">
                  <c:v>40148</c:v>
                </c:pt>
                <c:pt idx="92">
                  <c:v>40179</c:v>
                </c:pt>
                <c:pt idx="93">
                  <c:v>40210</c:v>
                </c:pt>
                <c:pt idx="94">
                  <c:v>40238</c:v>
                </c:pt>
                <c:pt idx="95">
                  <c:v>40269</c:v>
                </c:pt>
                <c:pt idx="96">
                  <c:v>40299</c:v>
                </c:pt>
                <c:pt idx="97">
                  <c:v>40330</c:v>
                </c:pt>
                <c:pt idx="98">
                  <c:v>40360</c:v>
                </c:pt>
                <c:pt idx="99">
                  <c:v>40391</c:v>
                </c:pt>
                <c:pt idx="100">
                  <c:v>40422</c:v>
                </c:pt>
                <c:pt idx="101">
                  <c:v>40452</c:v>
                </c:pt>
                <c:pt idx="102">
                  <c:v>40483</c:v>
                </c:pt>
                <c:pt idx="103">
                  <c:v>40513</c:v>
                </c:pt>
                <c:pt idx="104">
                  <c:v>40544</c:v>
                </c:pt>
                <c:pt idx="105">
                  <c:v>40575</c:v>
                </c:pt>
                <c:pt idx="106">
                  <c:v>40603</c:v>
                </c:pt>
                <c:pt idx="107">
                  <c:v>40634</c:v>
                </c:pt>
                <c:pt idx="108">
                  <c:v>40664</c:v>
                </c:pt>
                <c:pt idx="109">
                  <c:v>40695</c:v>
                </c:pt>
                <c:pt idx="110">
                  <c:v>40725</c:v>
                </c:pt>
                <c:pt idx="111">
                  <c:v>40756</c:v>
                </c:pt>
                <c:pt idx="112">
                  <c:v>40787</c:v>
                </c:pt>
                <c:pt idx="113">
                  <c:v>40817</c:v>
                </c:pt>
                <c:pt idx="114">
                  <c:v>40848</c:v>
                </c:pt>
                <c:pt idx="115">
                  <c:v>40878</c:v>
                </c:pt>
                <c:pt idx="116">
                  <c:v>40909</c:v>
                </c:pt>
                <c:pt idx="117">
                  <c:v>40940</c:v>
                </c:pt>
                <c:pt idx="118">
                  <c:v>40969</c:v>
                </c:pt>
                <c:pt idx="119">
                  <c:v>41000</c:v>
                </c:pt>
                <c:pt idx="120">
                  <c:v>41030</c:v>
                </c:pt>
                <c:pt idx="121">
                  <c:v>41061</c:v>
                </c:pt>
                <c:pt idx="122">
                  <c:v>41091</c:v>
                </c:pt>
                <c:pt idx="123">
                  <c:v>41122</c:v>
                </c:pt>
                <c:pt idx="124">
                  <c:v>41153</c:v>
                </c:pt>
                <c:pt idx="125">
                  <c:v>41183</c:v>
                </c:pt>
                <c:pt idx="126">
                  <c:v>41214</c:v>
                </c:pt>
                <c:pt idx="127">
                  <c:v>41244</c:v>
                </c:pt>
                <c:pt idx="128">
                  <c:v>41275</c:v>
                </c:pt>
                <c:pt idx="129">
                  <c:v>41306</c:v>
                </c:pt>
                <c:pt idx="130">
                  <c:v>41334</c:v>
                </c:pt>
                <c:pt idx="131">
                  <c:v>41365</c:v>
                </c:pt>
                <c:pt idx="132">
                  <c:v>41395</c:v>
                </c:pt>
                <c:pt idx="133">
                  <c:v>41426</c:v>
                </c:pt>
                <c:pt idx="134">
                  <c:v>41456</c:v>
                </c:pt>
                <c:pt idx="135">
                  <c:v>41487</c:v>
                </c:pt>
                <c:pt idx="136">
                  <c:v>41518</c:v>
                </c:pt>
                <c:pt idx="137">
                  <c:v>41548</c:v>
                </c:pt>
                <c:pt idx="138">
                  <c:v>41579</c:v>
                </c:pt>
                <c:pt idx="139">
                  <c:v>41609</c:v>
                </c:pt>
                <c:pt idx="140">
                  <c:v>41640</c:v>
                </c:pt>
                <c:pt idx="141">
                  <c:v>41671</c:v>
                </c:pt>
                <c:pt idx="142">
                  <c:v>41699</c:v>
                </c:pt>
                <c:pt idx="143">
                  <c:v>41730</c:v>
                </c:pt>
                <c:pt idx="144">
                  <c:v>41760</c:v>
                </c:pt>
                <c:pt idx="145">
                  <c:v>41791</c:v>
                </c:pt>
                <c:pt idx="146">
                  <c:v>41821</c:v>
                </c:pt>
                <c:pt idx="147">
                  <c:v>41852</c:v>
                </c:pt>
                <c:pt idx="148">
                  <c:v>41883</c:v>
                </c:pt>
                <c:pt idx="149">
                  <c:v>41913</c:v>
                </c:pt>
                <c:pt idx="150">
                  <c:v>41944</c:v>
                </c:pt>
                <c:pt idx="151">
                  <c:v>41974</c:v>
                </c:pt>
                <c:pt idx="152">
                  <c:v>42005</c:v>
                </c:pt>
                <c:pt idx="153">
                  <c:v>42036</c:v>
                </c:pt>
                <c:pt idx="154">
                  <c:v>42064</c:v>
                </c:pt>
                <c:pt idx="155">
                  <c:v>42095</c:v>
                </c:pt>
                <c:pt idx="156">
                  <c:v>42125</c:v>
                </c:pt>
                <c:pt idx="157">
                  <c:v>42156</c:v>
                </c:pt>
                <c:pt idx="158">
                  <c:v>42186</c:v>
                </c:pt>
                <c:pt idx="159">
                  <c:v>42217</c:v>
                </c:pt>
                <c:pt idx="160">
                  <c:v>42248</c:v>
                </c:pt>
                <c:pt idx="161">
                  <c:v>42278</c:v>
                </c:pt>
                <c:pt idx="162">
                  <c:v>42309</c:v>
                </c:pt>
                <c:pt idx="163">
                  <c:v>42339</c:v>
                </c:pt>
                <c:pt idx="164">
                  <c:v>42370</c:v>
                </c:pt>
                <c:pt idx="165">
                  <c:v>42401</c:v>
                </c:pt>
                <c:pt idx="166">
                  <c:v>42430</c:v>
                </c:pt>
                <c:pt idx="167">
                  <c:v>42461</c:v>
                </c:pt>
                <c:pt idx="168">
                  <c:v>42491</c:v>
                </c:pt>
                <c:pt idx="169">
                  <c:v>42522</c:v>
                </c:pt>
                <c:pt idx="170">
                  <c:v>42552</c:v>
                </c:pt>
                <c:pt idx="171">
                  <c:v>42583</c:v>
                </c:pt>
                <c:pt idx="172">
                  <c:v>42614</c:v>
                </c:pt>
                <c:pt idx="173">
                  <c:v>42644</c:v>
                </c:pt>
                <c:pt idx="174">
                  <c:v>42675</c:v>
                </c:pt>
                <c:pt idx="175">
                  <c:v>42705</c:v>
                </c:pt>
                <c:pt idx="176">
                  <c:v>42736</c:v>
                </c:pt>
                <c:pt idx="177">
                  <c:v>42767</c:v>
                </c:pt>
                <c:pt idx="178">
                  <c:v>42795</c:v>
                </c:pt>
                <c:pt idx="179">
                  <c:v>42826</c:v>
                </c:pt>
                <c:pt idx="180">
                  <c:v>42856</c:v>
                </c:pt>
                <c:pt idx="181">
                  <c:v>42887</c:v>
                </c:pt>
                <c:pt idx="182">
                  <c:v>42917</c:v>
                </c:pt>
                <c:pt idx="183">
                  <c:v>42948</c:v>
                </c:pt>
                <c:pt idx="184">
                  <c:v>42979</c:v>
                </c:pt>
                <c:pt idx="185">
                  <c:v>43009</c:v>
                </c:pt>
                <c:pt idx="186">
                  <c:v>43040</c:v>
                </c:pt>
                <c:pt idx="187">
                  <c:v>43070</c:v>
                </c:pt>
                <c:pt idx="188">
                  <c:v>43101</c:v>
                </c:pt>
                <c:pt idx="189">
                  <c:v>43132</c:v>
                </c:pt>
                <c:pt idx="190">
                  <c:v>43160</c:v>
                </c:pt>
                <c:pt idx="191">
                  <c:v>43191</c:v>
                </c:pt>
                <c:pt idx="192">
                  <c:v>43221</c:v>
                </c:pt>
                <c:pt idx="193">
                  <c:v>43252</c:v>
                </c:pt>
                <c:pt idx="194">
                  <c:v>43282</c:v>
                </c:pt>
                <c:pt idx="195">
                  <c:v>43313</c:v>
                </c:pt>
                <c:pt idx="196">
                  <c:v>43344</c:v>
                </c:pt>
                <c:pt idx="197">
                  <c:v>43374</c:v>
                </c:pt>
                <c:pt idx="198">
                  <c:v>43405</c:v>
                </c:pt>
                <c:pt idx="199">
                  <c:v>43435</c:v>
                </c:pt>
                <c:pt idx="200">
                  <c:v>43466</c:v>
                </c:pt>
                <c:pt idx="201">
                  <c:v>43497</c:v>
                </c:pt>
                <c:pt idx="202">
                  <c:v>43525</c:v>
                </c:pt>
                <c:pt idx="203">
                  <c:v>43556</c:v>
                </c:pt>
                <c:pt idx="204">
                  <c:v>43586</c:v>
                </c:pt>
                <c:pt idx="205">
                  <c:v>43617</c:v>
                </c:pt>
                <c:pt idx="206">
                  <c:v>43647</c:v>
                </c:pt>
                <c:pt idx="207">
                  <c:v>43678</c:v>
                </c:pt>
                <c:pt idx="208">
                  <c:v>43709</c:v>
                </c:pt>
                <c:pt idx="209">
                  <c:v>43739</c:v>
                </c:pt>
                <c:pt idx="210">
                  <c:v>43770</c:v>
                </c:pt>
                <c:pt idx="211">
                  <c:v>43800</c:v>
                </c:pt>
                <c:pt idx="212">
                  <c:v>43831</c:v>
                </c:pt>
                <c:pt idx="213">
                  <c:v>43862</c:v>
                </c:pt>
                <c:pt idx="214">
                  <c:v>43891</c:v>
                </c:pt>
                <c:pt idx="215">
                  <c:v>43922</c:v>
                </c:pt>
                <c:pt idx="216">
                  <c:v>43952</c:v>
                </c:pt>
                <c:pt idx="217">
                  <c:v>43983</c:v>
                </c:pt>
                <c:pt idx="218">
                  <c:v>44013</c:v>
                </c:pt>
                <c:pt idx="219">
                  <c:v>44044</c:v>
                </c:pt>
                <c:pt idx="220">
                  <c:v>44075</c:v>
                </c:pt>
                <c:pt idx="221">
                  <c:v>44105</c:v>
                </c:pt>
                <c:pt idx="222">
                  <c:v>44136</c:v>
                </c:pt>
                <c:pt idx="223">
                  <c:v>44166</c:v>
                </c:pt>
                <c:pt idx="224">
                  <c:v>44197</c:v>
                </c:pt>
                <c:pt idx="225">
                  <c:v>44228</c:v>
                </c:pt>
                <c:pt idx="226">
                  <c:v>44256</c:v>
                </c:pt>
                <c:pt idx="227">
                  <c:v>44287</c:v>
                </c:pt>
                <c:pt idx="228">
                  <c:v>44317</c:v>
                </c:pt>
              </c:numCache>
            </c:numRef>
          </c:cat>
          <c:val>
            <c:numRef>
              <c:f>HousePrices!$B$11:$B$239</c:f>
              <c:numCache>
                <c:formatCode>[$-1010409]"$"#,##0;\("$"#,##0\)</c:formatCode>
                <c:ptCount val="229"/>
                <c:pt idx="0">
                  <c:v>395301.98916807992</c:v>
                </c:pt>
                <c:pt idx="1">
                  <c:v>382555.70083815145</c:v>
                </c:pt>
                <c:pt idx="2">
                  <c:v>378191.94759665162</c:v>
                </c:pt>
                <c:pt idx="3">
                  <c:v>385464.869665818</c:v>
                </c:pt>
                <c:pt idx="4">
                  <c:v>398170.73828331596</c:v>
                </c:pt>
                <c:pt idx="5">
                  <c:v>405410.2062521035</c:v>
                </c:pt>
                <c:pt idx="6">
                  <c:v>410477.83383025479</c:v>
                </c:pt>
                <c:pt idx="7">
                  <c:v>388429.88183753123</c:v>
                </c:pt>
                <c:pt idx="8">
                  <c:v>392745.76941350382</c:v>
                </c:pt>
                <c:pt idx="9">
                  <c:v>405693.43214142154</c:v>
                </c:pt>
                <c:pt idx="10">
                  <c:v>403928.81850686372</c:v>
                </c:pt>
                <c:pt idx="11">
                  <c:v>415682.60243786545</c:v>
                </c:pt>
                <c:pt idx="12">
                  <c:v>422849.54385920794</c:v>
                </c:pt>
                <c:pt idx="13">
                  <c:v>415682.60243786545</c:v>
                </c:pt>
                <c:pt idx="14">
                  <c:v>430088.15469476389</c:v>
                </c:pt>
                <c:pt idx="15">
                  <c:v>457250.86268165195</c:v>
                </c:pt>
                <c:pt idx="16">
                  <c:v>460172.21995099151</c:v>
                </c:pt>
                <c:pt idx="17">
                  <c:v>470873.89948473551</c:v>
                </c:pt>
                <c:pt idx="18">
                  <c:v>463739.44646223949</c:v>
                </c:pt>
                <c:pt idx="19">
                  <c:v>460400.18857174646</c:v>
                </c:pt>
                <c:pt idx="20">
                  <c:v>444817.41295854887</c:v>
                </c:pt>
                <c:pt idx="21">
                  <c:v>446234.02892338502</c:v>
                </c:pt>
                <c:pt idx="22">
                  <c:v>450985.09208699362</c:v>
                </c:pt>
                <c:pt idx="23">
                  <c:v>471452.33413789002</c:v>
                </c:pt>
                <c:pt idx="24">
                  <c:v>479921.53774515755</c:v>
                </c:pt>
                <c:pt idx="25">
                  <c:v>445536.27405829396</c:v>
                </c:pt>
                <c:pt idx="26">
                  <c:v>468985.55164030945</c:v>
                </c:pt>
                <c:pt idx="27">
                  <c:v>465537.12846648367</c:v>
                </c:pt>
                <c:pt idx="28">
                  <c:v>471740.63161897444</c:v>
                </c:pt>
                <c:pt idx="29">
                  <c:v>477306.89275902131</c:v>
                </c:pt>
                <c:pt idx="30">
                  <c:v>491222.54560913856</c:v>
                </c:pt>
                <c:pt idx="31">
                  <c:v>482779.24433561269</c:v>
                </c:pt>
                <c:pt idx="32">
                  <c:v>468985.55164030945</c:v>
                </c:pt>
                <c:pt idx="33">
                  <c:v>486917.35214420361</c:v>
                </c:pt>
                <c:pt idx="34">
                  <c:v>515006.65416244231</c:v>
                </c:pt>
                <c:pt idx="35">
                  <c:v>506766.54769584321</c:v>
                </c:pt>
                <c:pt idx="36">
                  <c:v>508139.89877360972</c:v>
                </c:pt>
                <c:pt idx="37">
                  <c:v>496936.87090396858</c:v>
                </c:pt>
                <c:pt idx="38">
                  <c:v>502382.75442072435</c:v>
                </c:pt>
                <c:pt idx="39">
                  <c:v>506467.16705829126</c:v>
                </c:pt>
                <c:pt idx="40">
                  <c:v>511605.58434589178</c:v>
                </c:pt>
                <c:pt idx="41">
                  <c:v>511605.58434589178</c:v>
                </c:pt>
                <c:pt idx="42">
                  <c:v>527761.55016734102</c:v>
                </c:pt>
                <c:pt idx="43">
                  <c:v>514814.12836722645</c:v>
                </c:pt>
                <c:pt idx="44">
                  <c:v>506791.05104202294</c:v>
                </c:pt>
                <c:pt idx="45">
                  <c:v>514814.12836722645</c:v>
                </c:pt>
                <c:pt idx="46">
                  <c:v>515758.28608258202</c:v>
                </c:pt>
                <c:pt idx="47">
                  <c:v>518416.83394898707</c:v>
                </c:pt>
                <c:pt idx="48">
                  <c:v>531709.57328101236</c:v>
                </c:pt>
                <c:pt idx="49">
                  <c:v>525056.5680997608</c:v>
                </c:pt>
                <c:pt idx="50">
                  <c:v>513926.94009764615</c:v>
                </c:pt>
                <c:pt idx="51">
                  <c:v>517200.36009826808</c:v>
                </c:pt>
                <c:pt idx="52">
                  <c:v>520106.45478529652</c:v>
                </c:pt>
                <c:pt idx="53">
                  <c:v>539610.44683974516</c:v>
                </c:pt>
                <c:pt idx="54">
                  <c:v>552613.10820937762</c:v>
                </c:pt>
                <c:pt idx="55">
                  <c:v>553712.83553770313</c:v>
                </c:pt>
                <c:pt idx="56">
                  <c:v>546547.1400189799</c:v>
                </c:pt>
                <c:pt idx="57">
                  <c:v>566741.37284447264</c:v>
                </c:pt>
                <c:pt idx="58">
                  <c:v>571714.14653918194</c:v>
                </c:pt>
                <c:pt idx="59">
                  <c:v>585974.59010365128</c:v>
                </c:pt>
                <c:pt idx="60">
                  <c:v>582085.37822243245</c:v>
                </c:pt>
                <c:pt idx="61">
                  <c:v>577662.35284263408</c:v>
                </c:pt>
                <c:pt idx="62">
                  <c:v>575094.96460777801</c:v>
                </c:pt>
                <c:pt idx="63">
                  <c:v>577662.35284263408</c:v>
                </c:pt>
                <c:pt idx="64">
                  <c:v>563347.59824004397</c:v>
                </c:pt>
                <c:pt idx="65">
                  <c:v>569734.75921782223</c:v>
                </c:pt>
                <c:pt idx="66">
                  <c:v>574844.48800004483</c:v>
                </c:pt>
                <c:pt idx="67">
                  <c:v>587132.22723644925</c:v>
                </c:pt>
                <c:pt idx="68">
                  <c:v>542939.47894983471</c:v>
                </c:pt>
                <c:pt idx="69">
                  <c:v>542939.47894983471</c:v>
                </c:pt>
                <c:pt idx="70">
                  <c:v>551840.91973580571</c:v>
                </c:pt>
                <c:pt idx="71">
                  <c:v>570653.67836316279</c:v>
                </c:pt>
                <c:pt idx="72">
                  <c:v>564382.75882071035</c:v>
                </c:pt>
                <c:pt idx="73">
                  <c:v>530658.09610471188</c:v>
                </c:pt>
                <c:pt idx="74">
                  <c:v>518317.21014878829</c:v>
                </c:pt>
                <c:pt idx="75">
                  <c:v>528189.91891352716</c:v>
                </c:pt>
                <c:pt idx="76">
                  <c:v>516087.94423794106</c:v>
                </c:pt>
                <c:pt idx="77">
                  <c:v>528853.37042050494</c:v>
                </c:pt>
                <c:pt idx="78">
                  <c:v>522774.59604785551</c:v>
                </c:pt>
                <c:pt idx="79">
                  <c:v>537427.16447789792</c:v>
                </c:pt>
                <c:pt idx="80">
                  <c:v>517884.35849688348</c:v>
                </c:pt>
                <c:pt idx="81">
                  <c:v>523747.20029118779</c:v>
                </c:pt>
                <c:pt idx="82">
                  <c:v>535927.36716168257</c:v>
                </c:pt>
                <c:pt idx="83">
                  <c:v>534709.35041813331</c:v>
                </c:pt>
                <c:pt idx="84">
                  <c:v>548107.53459717531</c:v>
                </c:pt>
                <c:pt idx="85">
                  <c:v>531741.49100229249</c:v>
                </c:pt>
                <c:pt idx="86">
                  <c:v>539009.0284647384</c:v>
                </c:pt>
                <c:pt idx="87">
                  <c:v>553544.10338963021</c:v>
                </c:pt>
                <c:pt idx="88">
                  <c:v>550054.13713700115</c:v>
                </c:pt>
                <c:pt idx="89">
                  <c:v>547662.59741031844</c:v>
                </c:pt>
                <c:pt idx="90">
                  <c:v>567990.68508712074</c:v>
                </c:pt>
                <c:pt idx="91">
                  <c:v>569030.00906895648</c:v>
                </c:pt>
                <c:pt idx="92">
                  <c:v>539081.06122322194</c:v>
                </c:pt>
                <c:pt idx="93">
                  <c:v>551060.64036151581</c:v>
                </c:pt>
                <c:pt idx="94">
                  <c:v>569342.32974591653</c:v>
                </c:pt>
                <c:pt idx="95">
                  <c:v>560987.20121715043</c:v>
                </c:pt>
                <c:pt idx="96">
                  <c:v>549051.30331891321</c:v>
                </c:pt>
                <c:pt idx="97">
                  <c:v>533755.10827151267</c:v>
                </c:pt>
                <c:pt idx="98">
                  <c:v>536137.94357629609</c:v>
                </c:pt>
                <c:pt idx="99">
                  <c:v>532563.69061912084</c:v>
                </c:pt>
                <c:pt idx="100">
                  <c:v>530347.07482872019</c:v>
                </c:pt>
                <c:pt idx="101">
                  <c:v>548025.31065634417</c:v>
                </c:pt>
                <c:pt idx="102">
                  <c:v>565703.54648396827</c:v>
                </c:pt>
                <c:pt idx="103">
                  <c:v>527432.31663475221</c:v>
                </c:pt>
                <c:pt idx="104">
                  <c:v>518219.5250778133</c:v>
                </c:pt>
                <c:pt idx="105">
                  <c:v>536132.64666133642</c:v>
                </c:pt>
                <c:pt idx="106">
                  <c:v>543284.89016139228</c:v>
                </c:pt>
                <c:pt idx="107">
                  <c:v>548426.38754462311</c:v>
                </c:pt>
                <c:pt idx="108">
                  <c:v>533573.17288195621</c:v>
                </c:pt>
                <c:pt idx="109">
                  <c:v>525105.23061582923</c:v>
                </c:pt>
                <c:pt idx="110">
                  <c:v>528500.30753791437</c:v>
                </c:pt>
                <c:pt idx="111">
                  <c:v>517749.23061797814</c:v>
                </c:pt>
                <c:pt idx="112">
                  <c:v>540874.90542127448</c:v>
                </c:pt>
                <c:pt idx="113">
                  <c:v>529606.67822499794</c:v>
                </c:pt>
                <c:pt idx="114">
                  <c:v>552143.13261755102</c:v>
                </c:pt>
                <c:pt idx="115">
                  <c:v>552015.07588697027</c:v>
                </c:pt>
                <c:pt idx="116">
                  <c:v>531436.06240654655</c:v>
                </c:pt>
                <c:pt idx="117">
                  <c:v>531436.06240654655</c:v>
                </c:pt>
                <c:pt idx="118">
                  <c:v>561318.41208758147</c:v>
                </c:pt>
                <c:pt idx="119">
                  <c:v>557943.75229547173</c:v>
                </c:pt>
                <c:pt idx="120">
                  <c:v>568067.73167180084</c:v>
                </c:pt>
                <c:pt idx="121">
                  <c:v>568924.88029285613</c:v>
                </c:pt>
                <c:pt idx="122">
                  <c:v>566122.29467564996</c:v>
                </c:pt>
                <c:pt idx="123">
                  <c:v>577332.63714447478</c:v>
                </c:pt>
                <c:pt idx="124">
                  <c:v>581444.37252399698</c:v>
                </c:pt>
                <c:pt idx="125">
                  <c:v>592625.99507253536</c:v>
                </c:pt>
                <c:pt idx="126">
                  <c:v>609398.42889534298</c:v>
                </c:pt>
                <c:pt idx="127">
                  <c:v>607640.83828904678</c:v>
                </c:pt>
                <c:pt idx="128">
                  <c:v>571238.39175560151</c:v>
                </c:pt>
                <c:pt idx="129">
                  <c:v>610441.02648392715</c:v>
                </c:pt>
                <c:pt idx="130">
                  <c:v>630147.29155651375</c:v>
                </c:pt>
                <c:pt idx="131">
                  <c:v>624570.76685247384</c:v>
                </c:pt>
                <c:pt idx="132">
                  <c:v>633493.2063789377</c:v>
                </c:pt>
                <c:pt idx="133">
                  <c:v>623508.57126103004</c:v>
                </c:pt>
                <c:pt idx="134">
                  <c:v>620168.34677213163</c:v>
                </c:pt>
                <c:pt idx="135">
                  <c:v>634642.6528906913</c:v>
                </c:pt>
                <c:pt idx="136">
                  <c:v>639792.28325089219</c:v>
                </c:pt>
                <c:pt idx="137">
                  <c:v>650823.18468625238</c:v>
                </c:pt>
                <c:pt idx="138">
                  <c:v>691085.9749253171</c:v>
                </c:pt>
                <c:pt idx="139">
                  <c:v>671216.42421756429</c:v>
                </c:pt>
                <c:pt idx="140">
                  <c:v>628232.12118885329</c:v>
                </c:pt>
                <c:pt idx="141">
                  <c:v>672318.58583368512</c:v>
                </c:pt>
                <c:pt idx="142">
                  <c:v>708508.69105999987</c:v>
                </c:pt>
                <c:pt idx="143">
                  <c:v>681047.11388713168</c:v>
                </c:pt>
                <c:pt idx="144">
                  <c:v>692031.74475627893</c:v>
                </c:pt>
                <c:pt idx="145">
                  <c:v>662901.79063188855</c:v>
                </c:pt>
                <c:pt idx="146">
                  <c:v>679337.37221780315</c:v>
                </c:pt>
                <c:pt idx="147">
                  <c:v>680213.93656905193</c:v>
                </c:pt>
                <c:pt idx="148">
                  <c:v>677071.02550928481</c:v>
                </c:pt>
                <c:pt idx="149">
                  <c:v>709832.52674360503</c:v>
                </c:pt>
                <c:pt idx="150">
                  <c:v>738225.8278133492</c:v>
                </c:pt>
                <c:pt idx="151">
                  <c:v>749304.16050116019</c:v>
                </c:pt>
                <c:pt idx="152">
                  <c:v>738365.41363253014</c:v>
                </c:pt>
                <c:pt idx="153">
                  <c:v>751491.90987488627</c:v>
                </c:pt>
                <c:pt idx="154">
                  <c:v>799864.97051451018</c:v>
                </c:pt>
                <c:pt idx="155">
                  <c:v>796577.85419732728</c:v>
                </c:pt>
                <c:pt idx="156">
                  <c:v>832736.13368633937</c:v>
                </c:pt>
                <c:pt idx="157">
                  <c:v>840177.80015963374</c:v>
                </c:pt>
                <c:pt idx="158">
                  <c:v>818355.00015548745</c:v>
                </c:pt>
                <c:pt idx="159">
                  <c:v>818355.00015548745</c:v>
                </c:pt>
                <c:pt idx="160">
                  <c:v>849349.17601624457</c:v>
                </c:pt>
                <c:pt idx="161">
                  <c:v>826511.36206446344</c:v>
                </c:pt>
                <c:pt idx="162">
                  <c:v>853699.23581658385</c:v>
                </c:pt>
                <c:pt idx="163">
                  <c:v>850324.12671771843</c:v>
                </c:pt>
                <c:pt idx="164">
                  <c:v>814256.39383637568</c:v>
                </c:pt>
                <c:pt idx="165">
                  <c:v>841580.433897999</c:v>
                </c:pt>
                <c:pt idx="166">
                  <c:v>911101.90017310937</c:v>
                </c:pt>
                <c:pt idx="167">
                  <c:v>905646.20017207274</c:v>
                </c:pt>
                <c:pt idx="168">
                  <c:v>899099.36017082888</c:v>
                </c:pt>
                <c:pt idx="169">
                  <c:v>901888.33159394294</c:v>
                </c:pt>
                <c:pt idx="170">
                  <c:v>912754.45607097843</c:v>
                </c:pt>
                <c:pt idx="171">
                  <c:v>923620.58054801379</c:v>
                </c:pt>
                <c:pt idx="172">
                  <c:v>915149.67774635612</c:v>
                </c:pt>
                <c:pt idx="173">
                  <c:v>951430.75964517612</c:v>
                </c:pt>
                <c:pt idx="174">
                  <c:v>947640.19884977699</c:v>
                </c:pt>
                <c:pt idx="175">
                  <c:v>922166.09534528072</c:v>
                </c:pt>
                <c:pt idx="176">
                  <c:v>895202.17442875204</c:v>
                </c:pt>
                <c:pt idx="177">
                  <c:v>891966.50391876861</c:v>
                </c:pt>
                <c:pt idx="178">
                  <c:v>961200</c:v>
                </c:pt>
                <c:pt idx="179">
                  <c:v>913140</c:v>
                </c:pt>
                <c:pt idx="180">
                  <c:v>921470.4</c:v>
                </c:pt>
                <c:pt idx="181">
                  <c:v>914208</c:v>
                </c:pt>
                <c:pt idx="182">
                  <c:v>892848</c:v>
                </c:pt>
                <c:pt idx="183">
                  <c:v>897120</c:v>
                </c:pt>
                <c:pt idx="184">
                  <c:v>903378.89620361966</c:v>
                </c:pt>
                <c:pt idx="185">
                  <c:v>903378.89620361966</c:v>
                </c:pt>
                <c:pt idx="186">
                  <c:v>935262.85724610044</c:v>
                </c:pt>
                <c:pt idx="187">
                  <c:v>913001.98807157064</c:v>
                </c:pt>
                <c:pt idx="188">
                  <c:v>870536.77932405565</c:v>
                </c:pt>
                <c:pt idx="189">
                  <c:v>907693.83697813121</c:v>
                </c:pt>
                <c:pt idx="190">
                  <c:v>929614.24332344218</c:v>
                </c:pt>
                <c:pt idx="191">
                  <c:v>897922.84866468853</c:v>
                </c:pt>
                <c:pt idx="192">
                  <c:v>897922.84866468853</c:v>
                </c:pt>
                <c:pt idx="193">
                  <c:v>894384.23645320185</c:v>
                </c:pt>
                <c:pt idx="194">
                  <c:v>873339.90147783246</c:v>
                </c:pt>
                <c:pt idx="195">
                  <c:v>894384.23645320185</c:v>
                </c:pt>
                <c:pt idx="196">
                  <c:v>882351.5625</c:v>
                </c:pt>
                <c:pt idx="197">
                  <c:v>897996.09375</c:v>
                </c:pt>
                <c:pt idx="198">
                  <c:v>896953.125</c:v>
                </c:pt>
                <c:pt idx="199">
                  <c:v>896078.04878048785</c:v>
                </c:pt>
                <c:pt idx="200">
                  <c:v>838770.73170731706</c:v>
                </c:pt>
                <c:pt idx="201">
                  <c:v>886700.48780487804</c:v>
                </c:pt>
                <c:pt idx="202">
                  <c:v>890000</c:v>
                </c:pt>
                <c:pt idx="203">
                  <c:v>881672.51461988303</c:v>
                </c:pt>
                <c:pt idx="204">
                  <c:v>884795.32163742697</c:v>
                </c:pt>
                <c:pt idx="205">
                  <c:v>879651.16279069777</c:v>
                </c:pt>
                <c:pt idx="206">
                  <c:v>853779.06976744195</c:v>
                </c:pt>
                <c:pt idx="207">
                  <c:v>847569.76744186052</c:v>
                </c:pt>
                <c:pt idx="208">
                  <c:v>871668.91241578443</c:v>
                </c:pt>
                <c:pt idx="209">
                  <c:v>887087.58421559189</c:v>
                </c:pt>
                <c:pt idx="210">
                  <c:v>909701.63618864294</c:v>
                </c:pt>
                <c:pt idx="211">
                  <c:v>906367.81609195401</c:v>
                </c:pt>
                <c:pt idx="212">
                  <c:v>890000</c:v>
                </c:pt>
                <c:pt idx="213">
                  <c:v>905344.82758620684</c:v>
                </c:pt>
                <c:pt idx="214">
                  <c:v>959372.62357414444</c:v>
                </c:pt>
                <c:pt idx="215">
                  <c:v>939068.44106463867</c:v>
                </c:pt>
                <c:pt idx="216">
                  <c:v>918764.25855513301</c:v>
                </c:pt>
                <c:pt idx="217">
                  <c:v>939472.77936962747</c:v>
                </c:pt>
                <c:pt idx="218">
                  <c:v>936511.55300859595</c:v>
                </c:pt>
                <c:pt idx="219">
                  <c:v>968544.41260744981</c:v>
                </c:pt>
                <c:pt idx="220">
                  <c:v>967685.00948766596</c:v>
                </c:pt>
                <c:pt idx="221">
                  <c:v>1013282.7324478177</c:v>
                </c:pt>
                <c:pt idx="222">
                  <c:v>1043681.2144212523</c:v>
                </c:pt>
                <c:pt idx="223">
                  <c:v>1033711.0481586403</c:v>
                </c:pt>
                <c:pt idx="224">
                  <c:v>1003456.0906515581</c:v>
                </c:pt>
                <c:pt idx="225">
                  <c:v>1109348.4419263457</c:v>
                </c:pt>
                <c:pt idx="226">
                  <c:v>1120000</c:v>
                </c:pt>
                <c:pt idx="227">
                  <c:v>1120000</c:v>
                </c:pt>
                <c:pt idx="228">
                  <c:v>1148000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0-42D8-ABA9-3CB4D1A6FC0C}"/>
            </c:ext>
          </c:extLst>
        </c:ser>
        <c:ser>
          <c:idx val="1"/>
          <c:order val="1"/>
          <c:tx>
            <c:strRef>
              <c:f>HousePrices!$C$5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HousePrices!$A$11:$A$239</c:f>
              <c:numCache>
                <c:formatCode>mmm\-yy</c:formatCode>
                <c:ptCount val="229"/>
                <c:pt idx="0">
                  <c:v>37377</c:v>
                </c:pt>
                <c:pt idx="1">
                  <c:v>37408</c:v>
                </c:pt>
                <c:pt idx="2">
                  <c:v>37438</c:v>
                </c:pt>
                <c:pt idx="3">
                  <c:v>37469</c:v>
                </c:pt>
                <c:pt idx="4">
                  <c:v>37500</c:v>
                </c:pt>
                <c:pt idx="5">
                  <c:v>37530</c:v>
                </c:pt>
                <c:pt idx="6">
                  <c:v>37561</c:v>
                </c:pt>
                <c:pt idx="7">
                  <c:v>37591</c:v>
                </c:pt>
                <c:pt idx="8">
                  <c:v>37622</c:v>
                </c:pt>
                <c:pt idx="9">
                  <c:v>37653</c:v>
                </c:pt>
                <c:pt idx="10">
                  <c:v>37681</c:v>
                </c:pt>
                <c:pt idx="11">
                  <c:v>37712</c:v>
                </c:pt>
                <c:pt idx="12">
                  <c:v>37742</c:v>
                </c:pt>
                <c:pt idx="13">
                  <c:v>37773</c:v>
                </c:pt>
                <c:pt idx="14">
                  <c:v>37803</c:v>
                </c:pt>
                <c:pt idx="15">
                  <c:v>37834</c:v>
                </c:pt>
                <c:pt idx="16">
                  <c:v>37865</c:v>
                </c:pt>
                <c:pt idx="17">
                  <c:v>37895</c:v>
                </c:pt>
                <c:pt idx="18">
                  <c:v>37926</c:v>
                </c:pt>
                <c:pt idx="19">
                  <c:v>37956</c:v>
                </c:pt>
                <c:pt idx="20">
                  <c:v>37987</c:v>
                </c:pt>
                <c:pt idx="21">
                  <c:v>38018</c:v>
                </c:pt>
                <c:pt idx="22">
                  <c:v>38047</c:v>
                </c:pt>
                <c:pt idx="23">
                  <c:v>38078</c:v>
                </c:pt>
                <c:pt idx="24">
                  <c:v>38108</c:v>
                </c:pt>
                <c:pt idx="25">
                  <c:v>38139</c:v>
                </c:pt>
                <c:pt idx="26">
                  <c:v>38169</c:v>
                </c:pt>
                <c:pt idx="27">
                  <c:v>38200</c:v>
                </c:pt>
                <c:pt idx="28">
                  <c:v>38231</c:v>
                </c:pt>
                <c:pt idx="29">
                  <c:v>38261</c:v>
                </c:pt>
                <c:pt idx="30">
                  <c:v>38292</c:v>
                </c:pt>
                <c:pt idx="31">
                  <c:v>38322</c:v>
                </c:pt>
                <c:pt idx="32">
                  <c:v>38353</c:v>
                </c:pt>
                <c:pt idx="33">
                  <c:v>38384</c:v>
                </c:pt>
                <c:pt idx="34">
                  <c:v>38412</c:v>
                </c:pt>
                <c:pt idx="35">
                  <c:v>38443</c:v>
                </c:pt>
                <c:pt idx="36">
                  <c:v>38473</c:v>
                </c:pt>
                <c:pt idx="37">
                  <c:v>38504</c:v>
                </c:pt>
                <c:pt idx="38">
                  <c:v>38534</c:v>
                </c:pt>
                <c:pt idx="39">
                  <c:v>38565</c:v>
                </c:pt>
                <c:pt idx="40">
                  <c:v>38596</c:v>
                </c:pt>
                <c:pt idx="41">
                  <c:v>38626</c:v>
                </c:pt>
                <c:pt idx="42">
                  <c:v>38657</c:v>
                </c:pt>
                <c:pt idx="43">
                  <c:v>38687</c:v>
                </c:pt>
                <c:pt idx="44">
                  <c:v>38718</c:v>
                </c:pt>
                <c:pt idx="45">
                  <c:v>38749</c:v>
                </c:pt>
                <c:pt idx="46">
                  <c:v>38777</c:v>
                </c:pt>
                <c:pt idx="47">
                  <c:v>38808</c:v>
                </c:pt>
                <c:pt idx="48">
                  <c:v>38838</c:v>
                </c:pt>
                <c:pt idx="49">
                  <c:v>38869</c:v>
                </c:pt>
                <c:pt idx="50">
                  <c:v>38899</c:v>
                </c:pt>
                <c:pt idx="51">
                  <c:v>38930</c:v>
                </c:pt>
                <c:pt idx="52">
                  <c:v>38961</c:v>
                </c:pt>
                <c:pt idx="53">
                  <c:v>38991</c:v>
                </c:pt>
                <c:pt idx="54">
                  <c:v>39022</c:v>
                </c:pt>
                <c:pt idx="55">
                  <c:v>39052</c:v>
                </c:pt>
                <c:pt idx="56">
                  <c:v>39083</c:v>
                </c:pt>
                <c:pt idx="57">
                  <c:v>39114</c:v>
                </c:pt>
                <c:pt idx="58">
                  <c:v>39142</c:v>
                </c:pt>
                <c:pt idx="59">
                  <c:v>39173</c:v>
                </c:pt>
                <c:pt idx="60">
                  <c:v>39203</c:v>
                </c:pt>
                <c:pt idx="61">
                  <c:v>39234</c:v>
                </c:pt>
                <c:pt idx="62">
                  <c:v>39264</c:v>
                </c:pt>
                <c:pt idx="63">
                  <c:v>39295</c:v>
                </c:pt>
                <c:pt idx="64">
                  <c:v>39326</c:v>
                </c:pt>
                <c:pt idx="65">
                  <c:v>39356</c:v>
                </c:pt>
                <c:pt idx="66">
                  <c:v>39387</c:v>
                </c:pt>
                <c:pt idx="67">
                  <c:v>39417</c:v>
                </c:pt>
                <c:pt idx="68">
                  <c:v>39448</c:v>
                </c:pt>
                <c:pt idx="69">
                  <c:v>39479</c:v>
                </c:pt>
                <c:pt idx="70">
                  <c:v>39508</c:v>
                </c:pt>
                <c:pt idx="71">
                  <c:v>39539</c:v>
                </c:pt>
                <c:pt idx="72">
                  <c:v>39569</c:v>
                </c:pt>
                <c:pt idx="73">
                  <c:v>39600</c:v>
                </c:pt>
                <c:pt idx="74">
                  <c:v>39630</c:v>
                </c:pt>
                <c:pt idx="75">
                  <c:v>39661</c:v>
                </c:pt>
                <c:pt idx="76">
                  <c:v>39692</c:v>
                </c:pt>
                <c:pt idx="77">
                  <c:v>39722</c:v>
                </c:pt>
                <c:pt idx="78">
                  <c:v>39753</c:v>
                </c:pt>
                <c:pt idx="79">
                  <c:v>39783</c:v>
                </c:pt>
                <c:pt idx="80">
                  <c:v>39814</c:v>
                </c:pt>
                <c:pt idx="81">
                  <c:v>39845</c:v>
                </c:pt>
                <c:pt idx="82">
                  <c:v>39873</c:v>
                </c:pt>
                <c:pt idx="83">
                  <c:v>39904</c:v>
                </c:pt>
                <c:pt idx="84">
                  <c:v>39934</c:v>
                </c:pt>
                <c:pt idx="85">
                  <c:v>39965</c:v>
                </c:pt>
                <c:pt idx="86">
                  <c:v>39995</c:v>
                </c:pt>
                <c:pt idx="87">
                  <c:v>40026</c:v>
                </c:pt>
                <c:pt idx="88">
                  <c:v>40057</c:v>
                </c:pt>
                <c:pt idx="89">
                  <c:v>40087</c:v>
                </c:pt>
                <c:pt idx="90">
                  <c:v>40118</c:v>
                </c:pt>
                <c:pt idx="91">
                  <c:v>40148</c:v>
                </c:pt>
                <c:pt idx="92">
                  <c:v>40179</c:v>
                </c:pt>
                <c:pt idx="93">
                  <c:v>40210</c:v>
                </c:pt>
                <c:pt idx="94">
                  <c:v>40238</c:v>
                </c:pt>
                <c:pt idx="95">
                  <c:v>40269</c:v>
                </c:pt>
                <c:pt idx="96">
                  <c:v>40299</c:v>
                </c:pt>
                <c:pt idx="97">
                  <c:v>40330</c:v>
                </c:pt>
                <c:pt idx="98">
                  <c:v>40360</c:v>
                </c:pt>
                <c:pt idx="99">
                  <c:v>40391</c:v>
                </c:pt>
                <c:pt idx="100">
                  <c:v>40422</c:v>
                </c:pt>
                <c:pt idx="101">
                  <c:v>40452</c:v>
                </c:pt>
                <c:pt idx="102">
                  <c:v>40483</c:v>
                </c:pt>
                <c:pt idx="103">
                  <c:v>40513</c:v>
                </c:pt>
                <c:pt idx="104">
                  <c:v>40544</c:v>
                </c:pt>
                <c:pt idx="105">
                  <c:v>40575</c:v>
                </c:pt>
                <c:pt idx="106">
                  <c:v>40603</c:v>
                </c:pt>
                <c:pt idx="107">
                  <c:v>40634</c:v>
                </c:pt>
                <c:pt idx="108">
                  <c:v>40664</c:v>
                </c:pt>
                <c:pt idx="109">
                  <c:v>40695</c:v>
                </c:pt>
                <c:pt idx="110">
                  <c:v>40725</c:v>
                </c:pt>
                <c:pt idx="111">
                  <c:v>40756</c:v>
                </c:pt>
                <c:pt idx="112">
                  <c:v>40787</c:v>
                </c:pt>
                <c:pt idx="113">
                  <c:v>40817</c:v>
                </c:pt>
                <c:pt idx="114">
                  <c:v>40848</c:v>
                </c:pt>
                <c:pt idx="115">
                  <c:v>40878</c:v>
                </c:pt>
                <c:pt idx="116">
                  <c:v>40909</c:v>
                </c:pt>
                <c:pt idx="117">
                  <c:v>40940</c:v>
                </c:pt>
                <c:pt idx="118">
                  <c:v>40969</c:v>
                </c:pt>
                <c:pt idx="119">
                  <c:v>41000</c:v>
                </c:pt>
                <c:pt idx="120">
                  <c:v>41030</c:v>
                </c:pt>
                <c:pt idx="121">
                  <c:v>41061</c:v>
                </c:pt>
                <c:pt idx="122">
                  <c:v>41091</c:v>
                </c:pt>
                <c:pt idx="123">
                  <c:v>41122</c:v>
                </c:pt>
                <c:pt idx="124">
                  <c:v>41153</c:v>
                </c:pt>
                <c:pt idx="125">
                  <c:v>41183</c:v>
                </c:pt>
                <c:pt idx="126">
                  <c:v>41214</c:v>
                </c:pt>
                <c:pt idx="127">
                  <c:v>41244</c:v>
                </c:pt>
                <c:pt idx="128">
                  <c:v>41275</c:v>
                </c:pt>
                <c:pt idx="129">
                  <c:v>41306</c:v>
                </c:pt>
                <c:pt idx="130">
                  <c:v>41334</c:v>
                </c:pt>
                <c:pt idx="131">
                  <c:v>41365</c:v>
                </c:pt>
                <c:pt idx="132">
                  <c:v>41395</c:v>
                </c:pt>
                <c:pt idx="133">
                  <c:v>41426</c:v>
                </c:pt>
                <c:pt idx="134">
                  <c:v>41456</c:v>
                </c:pt>
                <c:pt idx="135">
                  <c:v>41487</c:v>
                </c:pt>
                <c:pt idx="136">
                  <c:v>41518</c:v>
                </c:pt>
                <c:pt idx="137">
                  <c:v>41548</c:v>
                </c:pt>
                <c:pt idx="138">
                  <c:v>41579</c:v>
                </c:pt>
                <c:pt idx="139">
                  <c:v>41609</c:v>
                </c:pt>
                <c:pt idx="140">
                  <c:v>41640</c:v>
                </c:pt>
                <c:pt idx="141">
                  <c:v>41671</c:v>
                </c:pt>
                <c:pt idx="142">
                  <c:v>41699</c:v>
                </c:pt>
                <c:pt idx="143">
                  <c:v>41730</c:v>
                </c:pt>
                <c:pt idx="144">
                  <c:v>41760</c:v>
                </c:pt>
                <c:pt idx="145">
                  <c:v>41791</c:v>
                </c:pt>
                <c:pt idx="146">
                  <c:v>41821</c:v>
                </c:pt>
                <c:pt idx="147">
                  <c:v>41852</c:v>
                </c:pt>
                <c:pt idx="148">
                  <c:v>41883</c:v>
                </c:pt>
                <c:pt idx="149">
                  <c:v>41913</c:v>
                </c:pt>
                <c:pt idx="150">
                  <c:v>41944</c:v>
                </c:pt>
                <c:pt idx="151">
                  <c:v>41974</c:v>
                </c:pt>
                <c:pt idx="152">
                  <c:v>42005</c:v>
                </c:pt>
                <c:pt idx="153">
                  <c:v>42036</c:v>
                </c:pt>
                <c:pt idx="154">
                  <c:v>42064</c:v>
                </c:pt>
                <c:pt idx="155">
                  <c:v>42095</c:v>
                </c:pt>
                <c:pt idx="156">
                  <c:v>42125</c:v>
                </c:pt>
                <c:pt idx="157">
                  <c:v>42156</c:v>
                </c:pt>
                <c:pt idx="158">
                  <c:v>42186</c:v>
                </c:pt>
                <c:pt idx="159">
                  <c:v>42217</c:v>
                </c:pt>
                <c:pt idx="160">
                  <c:v>42248</c:v>
                </c:pt>
                <c:pt idx="161">
                  <c:v>42278</c:v>
                </c:pt>
                <c:pt idx="162">
                  <c:v>42309</c:v>
                </c:pt>
                <c:pt idx="163">
                  <c:v>42339</c:v>
                </c:pt>
                <c:pt idx="164">
                  <c:v>42370</c:v>
                </c:pt>
                <c:pt idx="165">
                  <c:v>42401</c:v>
                </c:pt>
                <c:pt idx="166">
                  <c:v>42430</c:v>
                </c:pt>
                <c:pt idx="167">
                  <c:v>42461</c:v>
                </c:pt>
                <c:pt idx="168">
                  <c:v>42491</c:v>
                </c:pt>
                <c:pt idx="169">
                  <c:v>42522</c:v>
                </c:pt>
                <c:pt idx="170">
                  <c:v>42552</c:v>
                </c:pt>
                <c:pt idx="171">
                  <c:v>42583</c:v>
                </c:pt>
                <c:pt idx="172">
                  <c:v>42614</c:v>
                </c:pt>
                <c:pt idx="173">
                  <c:v>42644</c:v>
                </c:pt>
                <c:pt idx="174">
                  <c:v>42675</c:v>
                </c:pt>
                <c:pt idx="175">
                  <c:v>42705</c:v>
                </c:pt>
                <c:pt idx="176">
                  <c:v>42736</c:v>
                </c:pt>
                <c:pt idx="177">
                  <c:v>42767</c:v>
                </c:pt>
                <c:pt idx="178">
                  <c:v>42795</c:v>
                </c:pt>
                <c:pt idx="179">
                  <c:v>42826</c:v>
                </c:pt>
                <c:pt idx="180">
                  <c:v>42856</c:v>
                </c:pt>
                <c:pt idx="181">
                  <c:v>42887</c:v>
                </c:pt>
                <c:pt idx="182">
                  <c:v>42917</c:v>
                </c:pt>
                <c:pt idx="183">
                  <c:v>42948</c:v>
                </c:pt>
                <c:pt idx="184">
                  <c:v>42979</c:v>
                </c:pt>
                <c:pt idx="185">
                  <c:v>43009</c:v>
                </c:pt>
                <c:pt idx="186">
                  <c:v>43040</c:v>
                </c:pt>
                <c:pt idx="187">
                  <c:v>43070</c:v>
                </c:pt>
                <c:pt idx="188">
                  <c:v>43101</c:v>
                </c:pt>
                <c:pt idx="189">
                  <c:v>43132</c:v>
                </c:pt>
                <c:pt idx="190">
                  <c:v>43160</c:v>
                </c:pt>
                <c:pt idx="191">
                  <c:v>43191</c:v>
                </c:pt>
                <c:pt idx="192">
                  <c:v>43221</c:v>
                </c:pt>
                <c:pt idx="193">
                  <c:v>43252</c:v>
                </c:pt>
                <c:pt idx="194">
                  <c:v>43282</c:v>
                </c:pt>
                <c:pt idx="195">
                  <c:v>43313</c:v>
                </c:pt>
                <c:pt idx="196">
                  <c:v>43344</c:v>
                </c:pt>
                <c:pt idx="197">
                  <c:v>43374</c:v>
                </c:pt>
                <c:pt idx="198">
                  <c:v>43405</c:v>
                </c:pt>
                <c:pt idx="199">
                  <c:v>43435</c:v>
                </c:pt>
                <c:pt idx="200">
                  <c:v>43466</c:v>
                </c:pt>
                <c:pt idx="201">
                  <c:v>43497</c:v>
                </c:pt>
                <c:pt idx="202">
                  <c:v>43525</c:v>
                </c:pt>
                <c:pt idx="203">
                  <c:v>43556</c:v>
                </c:pt>
                <c:pt idx="204">
                  <c:v>43586</c:v>
                </c:pt>
                <c:pt idx="205">
                  <c:v>43617</c:v>
                </c:pt>
                <c:pt idx="206">
                  <c:v>43647</c:v>
                </c:pt>
                <c:pt idx="207">
                  <c:v>43678</c:v>
                </c:pt>
                <c:pt idx="208">
                  <c:v>43709</c:v>
                </c:pt>
                <c:pt idx="209">
                  <c:v>43739</c:v>
                </c:pt>
                <c:pt idx="210">
                  <c:v>43770</c:v>
                </c:pt>
                <c:pt idx="211">
                  <c:v>43800</c:v>
                </c:pt>
                <c:pt idx="212">
                  <c:v>43831</c:v>
                </c:pt>
                <c:pt idx="213">
                  <c:v>43862</c:v>
                </c:pt>
                <c:pt idx="214">
                  <c:v>43891</c:v>
                </c:pt>
                <c:pt idx="215">
                  <c:v>43922</c:v>
                </c:pt>
                <c:pt idx="216">
                  <c:v>43952</c:v>
                </c:pt>
                <c:pt idx="217">
                  <c:v>43983</c:v>
                </c:pt>
                <c:pt idx="218">
                  <c:v>44013</c:v>
                </c:pt>
                <c:pt idx="219">
                  <c:v>44044</c:v>
                </c:pt>
                <c:pt idx="220">
                  <c:v>44075</c:v>
                </c:pt>
                <c:pt idx="221">
                  <c:v>44105</c:v>
                </c:pt>
                <c:pt idx="222">
                  <c:v>44136</c:v>
                </c:pt>
                <c:pt idx="223">
                  <c:v>44166</c:v>
                </c:pt>
                <c:pt idx="224">
                  <c:v>44197</c:v>
                </c:pt>
                <c:pt idx="225">
                  <c:v>44228</c:v>
                </c:pt>
                <c:pt idx="226">
                  <c:v>44256</c:v>
                </c:pt>
                <c:pt idx="227">
                  <c:v>44287</c:v>
                </c:pt>
                <c:pt idx="228">
                  <c:v>44317</c:v>
                </c:pt>
              </c:numCache>
            </c:numRef>
          </c:cat>
          <c:val>
            <c:numRef>
              <c:f>HousePrices!$C$11:$C$239</c:f>
              <c:numCache>
                <c:formatCode>[$-1010409]"$"#,##0;\("$"#,##0\)</c:formatCode>
                <c:ptCount val="229"/>
                <c:pt idx="0">
                  <c:v>220428.61849521185</c:v>
                </c:pt>
                <c:pt idx="1">
                  <c:v>215278.49324732478</c:v>
                </c:pt>
                <c:pt idx="2">
                  <c:v>218187.66207499133</c:v>
                </c:pt>
                <c:pt idx="3">
                  <c:v>215278.49324732478</c:v>
                </c:pt>
                <c:pt idx="4">
                  <c:v>216460.09226674814</c:v>
                </c:pt>
                <c:pt idx="5">
                  <c:v>220079.8262511419</c:v>
                </c:pt>
                <c:pt idx="6">
                  <c:v>231662.97500120202</c:v>
                </c:pt>
                <c:pt idx="7">
                  <c:v>230180.67071853703</c:v>
                </c:pt>
                <c:pt idx="8">
                  <c:v>225864.78314256447</c:v>
                </c:pt>
                <c:pt idx="9">
                  <c:v>228742.04152654618</c:v>
                </c:pt>
                <c:pt idx="10">
                  <c:v>233642.29033576575</c:v>
                </c:pt>
                <c:pt idx="11">
                  <c:v>233642.29033576575</c:v>
                </c:pt>
                <c:pt idx="12">
                  <c:v>239375.84347283974</c:v>
                </c:pt>
                <c:pt idx="13">
                  <c:v>236509.06690430274</c:v>
                </c:pt>
                <c:pt idx="14">
                  <c:v>240809.23175710827</c:v>
                </c:pt>
                <c:pt idx="15">
                  <c:v>243676.00832564526</c:v>
                </c:pt>
                <c:pt idx="16">
                  <c:v>242714.09182531366</c:v>
                </c:pt>
                <c:pt idx="17">
                  <c:v>260407.53532110373</c:v>
                </c:pt>
                <c:pt idx="18">
                  <c:v>263974.76183235174</c:v>
                </c:pt>
                <c:pt idx="19">
                  <c:v>266323.80138919485</c:v>
                </c:pt>
                <c:pt idx="20">
                  <c:v>267740.417354031</c:v>
                </c:pt>
                <c:pt idx="21">
                  <c:v>271990.26524853945</c:v>
                </c:pt>
                <c:pt idx="22">
                  <c:v>279483.71903982706</c:v>
                </c:pt>
                <c:pt idx="23">
                  <c:v>279483.71903982706</c:v>
                </c:pt>
                <c:pt idx="24">
                  <c:v>282306.7869089162</c:v>
                </c:pt>
                <c:pt idx="25">
                  <c:v>279322.27707989019</c:v>
                </c:pt>
                <c:pt idx="26">
                  <c:v>282770.70025371597</c:v>
                </c:pt>
                <c:pt idx="27">
                  <c:v>288288.1773318373</c:v>
                </c:pt>
                <c:pt idx="28">
                  <c:v>292228.70985246205</c:v>
                </c:pt>
                <c:pt idx="29">
                  <c:v>306144.3627025793</c:v>
                </c:pt>
                <c:pt idx="30">
                  <c:v>308927.49327260273</c:v>
                </c:pt>
                <c:pt idx="31">
                  <c:v>311047.77027908759</c:v>
                </c:pt>
                <c:pt idx="32">
                  <c:v>322082.72443533019</c:v>
                </c:pt>
                <c:pt idx="33">
                  <c:v>324151.77833962563</c:v>
                </c:pt>
                <c:pt idx="34">
                  <c:v>332350.96081949607</c:v>
                </c:pt>
                <c:pt idx="35">
                  <c:v>319990.80111959745</c:v>
                </c:pt>
                <c:pt idx="36">
                  <c:v>328230.90758619655</c:v>
                </c:pt>
                <c:pt idx="37">
                  <c:v>333560.36540129397</c:v>
                </c:pt>
                <c:pt idx="38">
                  <c:v>333560.36540129397</c:v>
                </c:pt>
                <c:pt idx="39">
                  <c:v>340367.71979723871</c:v>
                </c:pt>
                <c:pt idx="40">
                  <c:v>339948.44749299384</c:v>
                </c:pt>
                <c:pt idx="41">
                  <c:v>343314.27370579581</c:v>
                </c:pt>
                <c:pt idx="42">
                  <c:v>352738.58710164117</c:v>
                </c:pt>
                <c:pt idx="43">
                  <c:v>351678.22275475471</c:v>
                </c:pt>
                <c:pt idx="44">
                  <c:v>346329.50453795237</c:v>
                </c:pt>
                <c:pt idx="45">
                  <c:v>354352.58186315588</c:v>
                </c:pt>
                <c:pt idx="46">
                  <c:v>352257.59229867073</c:v>
                </c:pt>
                <c:pt idx="47">
                  <c:v>358903.96196468337</c:v>
                </c:pt>
                <c:pt idx="48">
                  <c:v>356245.41409827827</c:v>
                </c:pt>
                <c:pt idx="49">
                  <c:v>352219.99206692184</c:v>
                </c:pt>
                <c:pt idx="50">
                  <c:v>356148.09606766817</c:v>
                </c:pt>
                <c:pt idx="51">
                  <c:v>354838.72806741938</c:v>
                </c:pt>
                <c:pt idx="52">
                  <c:v>357573.18766489136</c:v>
                </c:pt>
                <c:pt idx="53">
                  <c:v>369275.58289756055</c:v>
                </c:pt>
                <c:pt idx="54">
                  <c:v>377077.17971934</c:v>
                </c:pt>
                <c:pt idx="55">
                  <c:v>377827.5818963151</c:v>
                </c:pt>
                <c:pt idx="56">
                  <c:v>373919.02070428425</c:v>
                </c:pt>
                <c:pt idx="57">
                  <c:v>384341.8505496998</c:v>
                </c:pt>
                <c:pt idx="58">
                  <c:v>388921.18812189245</c:v>
                </c:pt>
                <c:pt idx="59">
                  <c:v>388921.18812189245</c:v>
                </c:pt>
                <c:pt idx="60">
                  <c:v>395403.20792392403</c:v>
                </c:pt>
                <c:pt idx="61">
                  <c:v>391526.70581556315</c:v>
                </c:pt>
                <c:pt idx="62">
                  <c:v>391526.70581556315</c:v>
                </c:pt>
                <c:pt idx="63">
                  <c:v>391526.70581556315</c:v>
                </c:pt>
                <c:pt idx="64">
                  <c:v>396003.98062225309</c:v>
                </c:pt>
                <c:pt idx="65">
                  <c:v>394726.54842669744</c:v>
                </c:pt>
                <c:pt idx="66">
                  <c:v>402391.14160003135</c:v>
                </c:pt>
                <c:pt idx="67">
                  <c:v>391421.48482429946</c:v>
                </c:pt>
                <c:pt idx="68">
                  <c:v>390158.83487325336</c:v>
                </c:pt>
                <c:pt idx="69">
                  <c:v>391421.48482429946</c:v>
                </c:pt>
                <c:pt idx="70">
                  <c:v>385034.45990657352</c:v>
                </c:pt>
                <c:pt idx="71">
                  <c:v>382526.0920895926</c:v>
                </c:pt>
                <c:pt idx="72">
                  <c:v>382526.0920895926</c:v>
                </c:pt>
                <c:pt idx="73">
                  <c:v>364056.13569974416</c:v>
                </c:pt>
                <c:pt idx="74">
                  <c:v>370226.5786777059</c:v>
                </c:pt>
                <c:pt idx="75">
                  <c:v>364056.13569974416</c:v>
                </c:pt>
                <c:pt idx="76">
                  <c:v>358647.68798631948</c:v>
                </c:pt>
                <c:pt idx="77">
                  <c:v>361687.07517264422</c:v>
                </c:pt>
                <c:pt idx="78">
                  <c:v>364726.46235896897</c:v>
                </c:pt>
                <c:pt idx="79">
                  <c:v>357877.63452732749</c:v>
                </c:pt>
                <c:pt idx="80">
                  <c:v>341999.10466775321</c:v>
                </c:pt>
                <c:pt idx="81">
                  <c:v>363374.04870948783</c:v>
                </c:pt>
                <c:pt idx="82">
                  <c:v>359558.54269574705</c:v>
                </c:pt>
                <c:pt idx="83">
                  <c:v>359314.93934703717</c:v>
                </c:pt>
                <c:pt idx="84">
                  <c:v>359314.93934703717</c:v>
                </c:pt>
                <c:pt idx="85">
                  <c:v>357320.5919035906</c:v>
                </c:pt>
                <c:pt idx="86">
                  <c:v>360348.73251294304</c:v>
                </c:pt>
                <c:pt idx="87">
                  <c:v>357320.5919035906</c:v>
                </c:pt>
                <c:pt idx="88">
                  <c:v>364709.80831909855</c:v>
                </c:pt>
                <c:pt idx="89">
                  <c:v>375471.73708917032</c:v>
                </c:pt>
                <c:pt idx="90">
                  <c:v>370688.65763580508</c:v>
                </c:pt>
                <c:pt idx="91">
                  <c:v>371366.95328710845</c:v>
                </c:pt>
                <c:pt idx="92">
                  <c:v>371965.93224402313</c:v>
                </c:pt>
                <c:pt idx="93">
                  <c:v>371307.055391417</c:v>
                </c:pt>
                <c:pt idx="94">
                  <c:v>370012.83484535455</c:v>
                </c:pt>
                <c:pt idx="95">
                  <c:v>370012.83484535455</c:v>
                </c:pt>
                <c:pt idx="96">
                  <c:v>358076.93694711733</c:v>
                </c:pt>
                <c:pt idx="97">
                  <c:v>369339.47224144847</c:v>
                </c:pt>
                <c:pt idx="98">
                  <c:v>363382.38397948962</c:v>
                </c:pt>
                <c:pt idx="99">
                  <c:v>363382.38397948962</c:v>
                </c:pt>
                <c:pt idx="100">
                  <c:v>353564.71655248012</c:v>
                </c:pt>
                <c:pt idx="101">
                  <c:v>365350.20710422948</c:v>
                </c:pt>
                <c:pt idx="102">
                  <c:v>360636.01088352973</c:v>
                </c:pt>
                <c:pt idx="103">
                  <c:v>353540.87599753041</c:v>
                </c:pt>
                <c:pt idx="104">
                  <c:v>344328.08444059151</c:v>
                </c:pt>
                <c:pt idx="105">
                  <c:v>347782.88127444359</c:v>
                </c:pt>
                <c:pt idx="106">
                  <c:v>342766.49221538944</c:v>
                </c:pt>
                <c:pt idx="107">
                  <c:v>351335.6545207742</c:v>
                </c:pt>
                <c:pt idx="108">
                  <c:v>341623.93724133814</c:v>
                </c:pt>
                <c:pt idx="109">
                  <c:v>339507.69220851024</c:v>
                </c:pt>
                <c:pt idx="110">
                  <c:v>333849.23067170178</c:v>
                </c:pt>
                <c:pt idx="111">
                  <c:v>344034.46143795707</c:v>
                </c:pt>
                <c:pt idx="112">
                  <c:v>335793.17044904124</c:v>
                </c:pt>
                <c:pt idx="113">
                  <c:v>349315.04308457312</c:v>
                </c:pt>
                <c:pt idx="114">
                  <c:v>349315.04308457312</c:v>
                </c:pt>
                <c:pt idx="115">
                  <c:v>350521.65818304132</c:v>
                </c:pt>
                <c:pt idx="116">
                  <c:v>344868.08305105678</c:v>
                </c:pt>
                <c:pt idx="117">
                  <c:v>350634.729685681</c:v>
                </c:pt>
                <c:pt idx="118">
                  <c:v>350964.61837940966</c:v>
                </c:pt>
                <c:pt idx="119">
                  <c:v>348714.84518466983</c:v>
                </c:pt>
                <c:pt idx="120">
                  <c:v>348714.84518466983</c:v>
                </c:pt>
                <c:pt idx="121">
                  <c:v>347520.61653356731</c:v>
                </c:pt>
                <c:pt idx="122">
                  <c:v>336310.27406474255</c:v>
                </c:pt>
                <c:pt idx="123">
                  <c:v>344157.51379291987</c:v>
                </c:pt>
                <c:pt idx="124">
                  <c:v>346630.29900469049</c:v>
                </c:pt>
                <c:pt idx="125">
                  <c:v>346630.29900469049</c:v>
                </c:pt>
                <c:pt idx="126">
                  <c:v>357811.92155322892</c:v>
                </c:pt>
                <c:pt idx="127">
                  <c:v>358424.08894469118</c:v>
                </c:pt>
                <c:pt idx="128">
                  <c:v>352823.71255493036</c:v>
                </c:pt>
                <c:pt idx="129">
                  <c:v>366824.65352933237</c:v>
                </c:pt>
                <c:pt idx="130">
                  <c:v>361358.80082178843</c:v>
                </c:pt>
                <c:pt idx="131">
                  <c:v>356897.58105855645</c:v>
                </c:pt>
                <c:pt idx="132">
                  <c:v>357455.23352896044</c:v>
                </c:pt>
                <c:pt idx="133">
                  <c:v>361857.65296399064</c:v>
                </c:pt>
                <c:pt idx="134">
                  <c:v>350723.57133432938</c:v>
                </c:pt>
                <c:pt idx="135">
                  <c:v>356290.61214916001</c:v>
                </c:pt>
                <c:pt idx="136">
                  <c:v>352988.84593152674</c:v>
                </c:pt>
                <c:pt idx="137">
                  <c:v>364019.74736688694</c:v>
                </c:pt>
                <c:pt idx="138">
                  <c:v>375050.64880224713</c:v>
                </c:pt>
                <c:pt idx="139">
                  <c:v>385756.56564227835</c:v>
                </c:pt>
                <c:pt idx="140">
                  <c:v>369224.14140046638</c:v>
                </c:pt>
                <c:pt idx="141">
                  <c:v>383686.70612720348</c:v>
                </c:pt>
                <c:pt idx="142">
                  <c:v>380068.22807249607</c:v>
                </c:pt>
                <c:pt idx="143">
                  <c:v>382814.38578978286</c:v>
                </c:pt>
                <c:pt idx="144">
                  <c:v>373477.44955100771</c:v>
                </c:pt>
                <c:pt idx="145">
                  <c:v>369800.58568307833</c:v>
                </c:pt>
                <c:pt idx="146">
                  <c:v>364869.91120730393</c:v>
                </c:pt>
                <c:pt idx="147">
                  <c:v>372539.84928073076</c:v>
                </c:pt>
                <c:pt idx="148">
                  <c:v>366928.81382438657</c:v>
                </c:pt>
                <c:pt idx="149">
                  <c:v>374791.57412062347</c:v>
                </c:pt>
                <c:pt idx="150">
                  <c:v>387677.76460612274</c:v>
                </c:pt>
                <c:pt idx="151">
                  <c:v>386137.76446264167</c:v>
                </c:pt>
                <c:pt idx="152">
                  <c:v>374105.14290714858</c:v>
                </c:pt>
                <c:pt idx="153">
                  <c:v>382856.14040205267</c:v>
                </c:pt>
                <c:pt idx="154">
                  <c:v>383496.90367134049</c:v>
                </c:pt>
                <c:pt idx="155">
                  <c:v>388975.43086664536</c:v>
                </c:pt>
                <c:pt idx="156">
                  <c:v>381305.49279321852</c:v>
                </c:pt>
                <c:pt idx="157">
                  <c:v>370987.60007048765</c:v>
                </c:pt>
                <c:pt idx="158">
                  <c:v>384081.28007297544</c:v>
                </c:pt>
                <c:pt idx="159">
                  <c:v>379716.72007214616</c:v>
                </c:pt>
                <c:pt idx="160">
                  <c:v>396942.95678095939</c:v>
                </c:pt>
                <c:pt idx="161">
                  <c:v>402380.53153138352</c:v>
                </c:pt>
                <c:pt idx="162">
                  <c:v>407818.10628180759</c:v>
                </c:pt>
                <c:pt idx="163">
                  <c:v>415325.40893667482</c:v>
                </c:pt>
                <c:pt idx="164">
                  <c:v>398930.98489970085</c:v>
                </c:pt>
                <c:pt idx="165">
                  <c:v>420790.2169489995</c:v>
                </c:pt>
                <c:pt idx="166">
                  <c:v>420088.90007981687</c:v>
                </c:pt>
                <c:pt idx="167">
                  <c:v>417361.05007929861</c:v>
                </c:pt>
                <c:pt idx="168">
                  <c:v>421725.6100801279</c:v>
                </c:pt>
                <c:pt idx="169">
                  <c:v>420519.01726127218</c:v>
                </c:pt>
                <c:pt idx="170">
                  <c:v>425952.07949978992</c:v>
                </c:pt>
                <c:pt idx="171">
                  <c:v>419432.40481356863</c:v>
                </c:pt>
                <c:pt idx="172">
                  <c:v>438622.03489618248</c:v>
                </c:pt>
                <c:pt idx="173">
                  <c:v>439163.54358123953</c:v>
                </c:pt>
                <c:pt idx="174">
                  <c:v>449452.20859732281</c:v>
                </c:pt>
                <c:pt idx="175">
                  <c:v>455150.98507100408</c:v>
                </c:pt>
                <c:pt idx="176">
                  <c:v>429265.62099113653</c:v>
                </c:pt>
                <c:pt idx="177">
                  <c:v>447601.08721437602</c:v>
                </c:pt>
                <c:pt idx="178">
                  <c:v>462444</c:v>
                </c:pt>
                <c:pt idx="179">
                  <c:v>464580</c:v>
                </c:pt>
                <c:pt idx="180">
                  <c:v>459240</c:v>
                </c:pt>
                <c:pt idx="181">
                  <c:v>459240</c:v>
                </c:pt>
                <c:pt idx="182">
                  <c:v>447492</c:v>
                </c:pt>
                <c:pt idx="183">
                  <c:v>457638</c:v>
                </c:pt>
                <c:pt idx="184">
                  <c:v>457003.44160888996</c:v>
                </c:pt>
                <c:pt idx="185">
                  <c:v>467631.42862305022</c:v>
                </c:pt>
                <c:pt idx="186">
                  <c:v>478259.41563721042</c:v>
                </c:pt>
                <c:pt idx="187">
                  <c:v>478795.22862823063</c:v>
                </c:pt>
                <c:pt idx="188">
                  <c:v>456500.99403578532</c:v>
                </c:pt>
                <c:pt idx="189">
                  <c:v>477733.59840954276</c:v>
                </c:pt>
                <c:pt idx="190">
                  <c:v>485934.71810089023</c:v>
                </c:pt>
                <c:pt idx="191">
                  <c:v>485934.71810089023</c:v>
                </c:pt>
                <c:pt idx="192">
                  <c:v>480652.81899109797</c:v>
                </c:pt>
                <c:pt idx="193">
                  <c:v>484019.70443349751</c:v>
                </c:pt>
                <c:pt idx="194">
                  <c:v>480863.05418719206</c:v>
                </c:pt>
                <c:pt idx="195">
                  <c:v>478758.62068965513</c:v>
                </c:pt>
                <c:pt idx="196">
                  <c:v>488109.375</c:v>
                </c:pt>
                <c:pt idx="197">
                  <c:v>499582.03125</c:v>
                </c:pt>
                <c:pt idx="198">
                  <c:v>505839.84375</c:v>
                </c:pt>
                <c:pt idx="199">
                  <c:v>500136.58536585368</c:v>
                </c:pt>
                <c:pt idx="200">
                  <c:v>489717.07317073172</c:v>
                </c:pt>
                <c:pt idx="201">
                  <c:v>512640</c:v>
                </c:pt>
                <c:pt idx="202">
                  <c:v>510058.47953216376</c:v>
                </c:pt>
                <c:pt idx="203">
                  <c:v>507976.60818713455</c:v>
                </c:pt>
                <c:pt idx="204">
                  <c:v>509017.54385964916</c:v>
                </c:pt>
                <c:pt idx="205">
                  <c:v>501918.60465116281</c:v>
                </c:pt>
                <c:pt idx="206">
                  <c:v>501918.60465116281</c:v>
                </c:pt>
                <c:pt idx="207">
                  <c:v>516406.97674418607</c:v>
                </c:pt>
                <c:pt idx="208">
                  <c:v>513955.72666025022</c:v>
                </c:pt>
                <c:pt idx="209">
                  <c:v>534513.95572666021</c:v>
                </c:pt>
                <c:pt idx="210">
                  <c:v>549932.62752646778</c:v>
                </c:pt>
                <c:pt idx="211">
                  <c:v>547298.85057471262</c:v>
                </c:pt>
                <c:pt idx="212">
                  <c:v>537068.96551724139</c:v>
                </c:pt>
                <c:pt idx="213">
                  <c:v>562643.67816091958</c:v>
                </c:pt>
                <c:pt idx="214">
                  <c:v>558365.01901140681</c:v>
                </c:pt>
                <c:pt idx="215">
                  <c:v>524863.11787072243</c:v>
                </c:pt>
                <c:pt idx="216">
                  <c:v>538060.83650190104</c:v>
                </c:pt>
                <c:pt idx="217">
                  <c:v>550830.94555873924</c:v>
                </c:pt>
                <c:pt idx="218">
                  <c:v>568681.94842406875</c:v>
                </c:pt>
                <c:pt idx="219">
                  <c:v>581432.66475644696</c:v>
                </c:pt>
                <c:pt idx="220">
                  <c:v>592770.39848197333</c:v>
                </c:pt>
                <c:pt idx="221">
                  <c:v>607970.65275142307</c:v>
                </c:pt>
                <c:pt idx="222">
                  <c:v>622763.56736242876</c:v>
                </c:pt>
                <c:pt idx="223">
                  <c:v>635354.10764872527</c:v>
                </c:pt>
                <c:pt idx="224">
                  <c:v>607116.14730878186</c:v>
                </c:pt>
                <c:pt idx="225">
                  <c:v>656532.57790368272</c:v>
                </c:pt>
                <c:pt idx="226">
                  <c:v>680000</c:v>
                </c:pt>
                <c:pt idx="227">
                  <c:v>686000</c:v>
                </c:pt>
                <c:pt idx="228">
                  <c:v>678500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0-42D8-ABA9-3CB4D1A6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19584"/>
        <c:axId val="128821120"/>
      </c:lineChart>
      <c:dateAx>
        <c:axId val="128819584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8821120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28821120"/>
        <c:scaling>
          <c:orientation val="minMax"/>
          <c:max val="12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$2021</a:t>
                </a:r>
              </a:p>
            </c:rich>
          </c:tx>
          <c:overlay val="0"/>
        </c:title>
        <c:numFmt formatCode="[$-1010409]&quot;$&quot;#,##0;\(&quot;$&quot;#,##0\)" sourceLinked="1"/>
        <c:majorTickMark val="out"/>
        <c:minorTickMark val="none"/>
        <c:tickLblPos val="nextTo"/>
        <c:crossAx val="128819584"/>
        <c:crosses val="autoZero"/>
        <c:crossBetween val="midCat"/>
        <c:majorUnit val="100000"/>
      </c:valAx>
    </c:plotArea>
    <c:legend>
      <c:legendPos val="b"/>
      <c:layout>
        <c:manualLayout>
          <c:xMode val="edge"/>
          <c:yMode val="edge"/>
          <c:x val="0.26950831146106735"/>
          <c:y val="0.8190605861767275"/>
          <c:w val="0.46098337707786879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 sales and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monthly median sale price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HousePrices!$A$95:$A$239</c:f>
              <c:numCache>
                <c:formatCode>mmm\-yy</c:formatCode>
                <c:ptCount val="145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  <c:pt idx="12">
                  <c:v>40299</c:v>
                </c:pt>
                <c:pt idx="13">
                  <c:v>40330</c:v>
                </c:pt>
                <c:pt idx="14">
                  <c:v>40360</c:v>
                </c:pt>
                <c:pt idx="15">
                  <c:v>40391</c:v>
                </c:pt>
                <c:pt idx="16">
                  <c:v>40422</c:v>
                </c:pt>
                <c:pt idx="17">
                  <c:v>40452</c:v>
                </c:pt>
                <c:pt idx="18">
                  <c:v>40483</c:v>
                </c:pt>
                <c:pt idx="19">
                  <c:v>40513</c:v>
                </c:pt>
                <c:pt idx="20">
                  <c:v>40544</c:v>
                </c:pt>
                <c:pt idx="21">
                  <c:v>40575</c:v>
                </c:pt>
                <c:pt idx="22">
                  <c:v>40603</c:v>
                </c:pt>
                <c:pt idx="23">
                  <c:v>40634</c:v>
                </c:pt>
                <c:pt idx="24">
                  <c:v>40664</c:v>
                </c:pt>
                <c:pt idx="25">
                  <c:v>40695</c:v>
                </c:pt>
                <c:pt idx="26">
                  <c:v>40725</c:v>
                </c:pt>
                <c:pt idx="27">
                  <c:v>40756</c:v>
                </c:pt>
                <c:pt idx="28">
                  <c:v>40787</c:v>
                </c:pt>
                <c:pt idx="29">
                  <c:v>40817</c:v>
                </c:pt>
                <c:pt idx="30">
                  <c:v>40848</c:v>
                </c:pt>
                <c:pt idx="31">
                  <c:v>40878</c:v>
                </c:pt>
                <c:pt idx="32">
                  <c:v>40909</c:v>
                </c:pt>
                <c:pt idx="33">
                  <c:v>40940</c:v>
                </c:pt>
                <c:pt idx="34">
                  <c:v>40969</c:v>
                </c:pt>
                <c:pt idx="35">
                  <c:v>41000</c:v>
                </c:pt>
                <c:pt idx="36">
                  <c:v>41030</c:v>
                </c:pt>
                <c:pt idx="37">
                  <c:v>41061</c:v>
                </c:pt>
                <c:pt idx="38">
                  <c:v>41091</c:v>
                </c:pt>
                <c:pt idx="39">
                  <c:v>41122</c:v>
                </c:pt>
                <c:pt idx="40">
                  <c:v>41153</c:v>
                </c:pt>
                <c:pt idx="41">
                  <c:v>41183</c:v>
                </c:pt>
                <c:pt idx="42">
                  <c:v>41214</c:v>
                </c:pt>
                <c:pt idx="43">
                  <c:v>41244</c:v>
                </c:pt>
                <c:pt idx="44">
                  <c:v>41275</c:v>
                </c:pt>
                <c:pt idx="45">
                  <c:v>41306</c:v>
                </c:pt>
                <c:pt idx="46">
                  <c:v>41334</c:v>
                </c:pt>
                <c:pt idx="47">
                  <c:v>41365</c:v>
                </c:pt>
                <c:pt idx="48">
                  <c:v>41395</c:v>
                </c:pt>
                <c:pt idx="49">
                  <c:v>41426</c:v>
                </c:pt>
                <c:pt idx="50">
                  <c:v>41456</c:v>
                </c:pt>
                <c:pt idx="51">
                  <c:v>41487</c:v>
                </c:pt>
                <c:pt idx="52">
                  <c:v>41518</c:v>
                </c:pt>
                <c:pt idx="53">
                  <c:v>41548</c:v>
                </c:pt>
                <c:pt idx="54">
                  <c:v>41579</c:v>
                </c:pt>
                <c:pt idx="55">
                  <c:v>41609</c:v>
                </c:pt>
                <c:pt idx="56">
                  <c:v>41640</c:v>
                </c:pt>
                <c:pt idx="57">
                  <c:v>41671</c:v>
                </c:pt>
                <c:pt idx="58">
                  <c:v>41699</c:v>
                </c:pt>
                <c:pt idx="59">
                  <c:v>41730</c:v>
                </c:pt>
                <c:pt idx="60">
                  <c:v>41760</c:v>
                </c:pt>
                <c:pt idx="61">
                  <c:v>41791</c:v>
                </c:pt>
                <c:pt idx="62">
                  <c:v>41821</c:v>
                </c:pt>
                <c:pt idx="63">
                  <c:v>41852</c:v>
                </c:pt>
                <c:pt idx="64">
                  <c:v>41883</c:v>
                </c:pt>
                <c:pt idx="65">
                  <c:v>41913</c:v>
                </c:pt>
                <c:pt idx="66">
                  <c:v>41944</c:v>
                </c:pt>
                <c:pt idx="67">
                  <c:v>41974</c:v>
                </c:pt>
                <c:pt idx="68">
                  <c:v>42005</c:v>
                </c:pt>
                <c:pt idx="69">
                  <c:v>42036</c:v>
                </c:pt>
                <c:pt idx="70">
                  <c:v>42064</c:v>
                </c:pt>
                <c:pt idx="71">
                  <c:v>42095</c:v>
                </c:pt>
                <c:pt idx="72">
                  <c:v>42125</c:v>
                </c:pt>
                <c:pt idx="73">
                  <c:v>42156</c:v>
                </c:pt>
                <c:pt idx="74">
                  <c:v>42186</c:v>
                </c:pt>
                <c:pt idx="75">
                  <c:v>42217</c:v>
                </c:pt>
                <c:pt idx="76">
                  <c:v>42248</c:v>
                </c:pt>
                <c:pt idx="77">
                  <c:v>42278</c:v>
                </c:pt>
                <c:pt idx="78">
                  <c:v>42309</c:v>
                </c:pt>
                <c:pt idx="79">
                  <c:v>42339</c:v>
                </c:pt>
                <c:pt idx="80">
                  <c:v>42370</c:v>
                </c:pt>
                <c:pt idx="81">
                  <c:v>42401</c:v>
                </c:pt>
                <c:pt idx="82">
                  <c:v>42430</c:v>
                </c:pt>
                <c:pt idx="83">
                  <c:v>42461</c:v>
                </c:pt>
                <c:pt idx="84">
                  <c:v>42491</c:v>
                </c:pt>
                <c:pt idx="85">
                  <c:v>42522</c:v>
                </c:pt>
                <c:pt idx="86">
                  <c:v>42552</c:v>
                </c:pt>
                <c:pt idx="87">
                  <c:v>42583</c:v>
                </c:pt>
                <c:pt idx="88">
                  <c:v>42614</c:v>
                </c:pt>
                <c:pt idx="89">
                  <c:v>42644</c:v>
                </c:pt>
                <c:pt idx="90">
                  <c:v>42675</c:v>
                </c:pt>
                <c:pt idx="91">
                  <c:v>42705</c:v>
                </c:pt>
                <c:pt idx="92">
                  <c:v>42736</c:v>
                </c:pt>
                <c:pt idx="93">
                  <c:v>42767</c:v>
                </c:pt>
                <c:pt idx="94">
                  <c:v>42795</c:v>
                </c:pt>
                <c:pt idx="95">
                  <c:v>42826</c:v>
                </c:pt>
                <c:pt idx="96">
                  <c:v>42856</c:v>
                </c:pt>
                <c:pt idx="97">
                  <c:v>42887</c:v>
                </c:pt>
                <c:pt idx="98">
                  <c:v>42917</c:v>
                </c:pt>
                <c:pt idx="99">
                  <c:v>42948</c:v>
                </c:pt>
                <c:pt idx="100">
                  <c:v>42979</c:v>
                </c:pt>
                <c:pt idx="101">
                  <c:v>43009</c:v>
                </c:pt>
                <c:pt idx="102">
                  <c:v>43040</c:v>
                </c:pt>
                <c:pt idx="103">
                  <c:v>43070</c:v>
                </c:pt>
                <c:pt idx="104">
                  <c:v>43101</c:v>
                </c:pt>
                <c:pt idx="105">
                  <c:v>43132</c:v>
                </c:pt>
                <c:pt idx="106">
                  <c:v>43160</c:v>
                </c:pt>
                <c:pt idx="107">
                  <c:v>43191</c:v>
                </c:pt>
                <c:pt idx="108">
                  <c:v>43221</c:v>
                </c:pt>
                <c:pt idx="109">
                  <c:v>43252</c:v>
                </c:pt>
                <c:pt idx="110">
                  <c:v>43282</c:v>
                </c:pt>
                <c:pt idx="111">
                  <c:v>43313</c:v>
                </c:pt>
                <c:pt idx="112">
                  <c:v>43344</c:v>
                </c:pt>
                <c:pt idx="113">
                  <c:v>43374</c:v>
                </c:pt>
                <c:pt idx="114">
                  <c:v>43405</c:v>
                </c:pt>
                <c:pt idx="115">
                  <c:v>43435</c:v>
                </c:pt>
                <c:pt idx="116">
                  <c:v>43466</c:v>
                </c:pt>
                <c:pt idx="117">
                  <c:v>43497</c:v>
                </c:pt>
                <c:pt idx="118">
                  <c:v>43525</c:v>
                </c:pt>
                <c:pt idx="119">
                  <c:v>43556</c:v>
                </c:pt>
                <c:pt idx="120">
                  <c:v>43586</c:v>
                </c:pt>
                <c:pt idx="121">
                  <c:v>43617</c:v>
                </c:pt>
                <c:pt idx="122">
                  <c:v>43647</c:v>
                </c:pt>
                <c:pt idx="123">
                  <c:v>43678</c:v>
                </c:pt>
                <c:pt idx="124">
                  <c:v>43709</c:v>
                </c:pt>
                <c:pt idx="125">
                  <c:v>43739</c:v>
                </c:pt>
                <c:pt idx="126">
                  <c:v>43770</c:v>
                </c:pt>
                <c:pt idx="127">
                  <c:v>43800</c:v>
                </c:pt>
                <c:pt idx="128">
                  <c:v>43831</c:v>
                </c:pt>
                <c:pt idx="129">
                  <c:v>43862</c:v>
                </c:pt>
                <c:pt idx="130">
                  <c:v>43891</c:v>
                </c:pt>
                <c:pt idx="131">
                  <c:v>43922</c:v>
                </c:pt>
                <c:pt idx="132">
                  <c:v>43952</c:v>
                </c:pt>
                <c:pt idx="133">
                  <c:v>43983</c:v>
                </c:pt>
                <c:pt idx="134">
                  <c:v>44013</c:v>
                </c:pt>
                <c:pt idx="135">
                  <c:v>44044</c:v>
                </c:pt>
                <c:pt idx="136">
                  <c:v>44075</c:v>
                </c:pt>
                <c:pt idx="137">
                  <c:v>44105</c:v>
                </c:pt>
                <c:pt idx="138">
                  <c:v>44136</c:v>
                </c:pt>
                <c:pt idx="139">
                  <c:v>44166</c:v>
                </c:pt>
                <c:pt idx="140">
                  <c:v>44197</c:v>
                </c:pt>
                <c:pt idx="141">
                  <c:v>44228</c:v>
                </c:pt>
                <c:pt idx="142">
                  <c:v>44256</c:v>
                </c:pt>
                <c:pt idx="143">
                  <c:v>44287</c:v>
                </c:pt>
                <c:pt idx="144">
                  <c:v>44317</c:v>
                </c:pt>
              </c:numCache>
            </c:numRef>
          </c:cat>
          <c:val>
            <c:numRef>
              <c:f>HousePrices!$B$95:$B$239</c:f>
              <c:numCache>
                <c:formatCode>[$-1010409]"$"#,##0;\("$"#,##0\)</c:formatCode>
                <c:ptCount val="145"/>
                <c:pt idx="0">
                  <c:v>548107.53459717531</c:v>
                </c:pt>
                <c:pt idx="1">
                  <c:v>531741.49100229249</c:v>
                </c:pt>
                <c:pt idx="2">
                  <c:v>539009.0284647384</c:v>
                </c:pt>
                <c:pt idx="3">
                  <c:v>553544.10338963021</c:v>
                </c:pt>
                <c:pt idx="4">
                  <c:v>550054.13713700115</c:v>
                </c:pt>
                <c:pt idx="5">
                  <c:v>547662.59741031844</c:v>
                </c:pt>
                <c:pt idx="6">
                  <c:v>567990.68508712074</c:v>
                </c:pt>
                <c:pt idx="7">
                  <c:v>569030.00906895648</c:v>
                </c:pt>
                <c:pt idx="8">
                  <c:v>539081.06122322194</c:v>
                </c:pt>
                <c:pt idx="9">
                  <c:v>551060.64036151581</c:v>
                </c:pt>
                <c:pt idx="10">
                  <c:v>569342.32974591653</c:v>
                </c:pt>
                <c:pt idx="11">
                  <c:v>560987.20121715043</c:v>
                </c:pt>
                <c:pt idx="12">
                  <c:v>549051.30331891321</c:v>
                </c:pt>
                <c:pt idx="13">
                  <c:v>533755.10827151267</c:v>
                </c:pt>
                <c:pt idx="14">
                  <c:v>536137.94357629609</c:v>
                </c:pt>
                <c:pt idx="15">
                  <c:v>532563.69061912084</c:v>
                </c:pt>
                <c:pt idx="16">
                  <c:v>530347.07482872019</c:v>
                </c:pt>
                <c:pt idx="17">
                  <c:v>548025.31065634417</c:v>
                </c:pt>
                <c:pt idx="18">
                  <c:v>565703.54648396827</c:v>
                </c:pt>
                <c:pt idx="19">
                  <c:v>527432.31663475221</c:v>
                </c:pt>
                <c:pt idx="20">
                  <c:v>518219.5250778133</c:v>
                </c:pt>
                <c:pt idx="21">
                  <c:v>536132.64666133642</c:v>
                </c:pt>
                <c:pt idx="22">
                  <c:v>543284.89016139228</c:v>
                </c:pt>
                <c:pt idx="23">
                  <c:v>548426.38754462311</c:v>
                </c:pt>
                <c:pt idx="24">
                  <c:v>533573.17288195621</c:v>
                </c:pt>
                <c:pt idx="25">
                  <c:v>525105.23061582923</c:v>
                </c:pt>
                <c:pt idx="26">
                  <c:v>528500.30753791437</c:v>
                </c:pt>
                <c:pt idx="27">
                  <c:v>517749.23061797814</c:v>
                </c:pt>
                <c:pt idx="28">
                  <c:v>540874.90542127448</c:v>
                </c:pt>
                <c:pt idx="29">
                  <c:v>529606.67822499794</c:v>
                </c:pt>
                <c:pt idx="30">
                  <c:v>552143.13261755102</c:v>
                </c:pt>
                <c:pt idx="31">
                  <c:v>552015.07588697027</c:v>
                </c:pt>
                <c:pt idx="32">
                  <c:v>531436.06240654655</c:v>
                </c:pt>
                <c:pt idx="33">
                  <c:v>531436.06240654655</c:v>
                </c:pt>
                <c:pt idx="34">
                  <c:v>561318.41208758147</c:v>
                </c:pt>
                <c:pt idx="35">
                  <c:v>557943.75229547173</c:v>
                </c:pt>
                <c:pt idx="36">
                  <c:v>568067.73167180084</c:v>
                </c:pt>
                <c:pt idx="37">
                  <c:v>568924.88029285613</c:v>
                </c:pt>
                <c:pt idx="38">
                  <c:v>566122.29467564996</c:v>
                </c:pt>
                <c:pt idx="39">
                  <c:v>577332.63714447478</c:v>
                </c:pt>
                <c:pt idx="40">
                  <c:v>581444.37252399698</c:v>
                </c:pt>
                <c:pt idx="41">
                  <c:v>592625.99507253536</c:v>
                </c:pt>
                <c:pt idx="42">
                  <c:v>609398.42889534298</c:v>
                </c:pt>
                <c:pt idx="43">
                  <c:v>607640.83828904678</c:v>
                </c:pt>
                <c:pt idx="44">
                  <c:v>571238.39175560151</c:v>
                </c:pt>
                <c:pt idx="45">
                  <c:v>610441.02648392715</c:v>
                </c:pt>
                <c:pt idx="46">
                  <c:v>630147.29155651375</c:v>
                </c:pt>
                <c:pt idx="47">
                  <c:v>624570.76685247384</c:v>
                </c:pt>
                <c:pt idx="48">
                  <c:v>633493.2063789377</c:v>
                </c:pt>
                <c:pt idx="49">
                  <c:v>623508.57126103004</c:v>
                </c:pt>
                <c:pt idx="50">
                  <c:v>620168.34677213163</c:v>
                </c:pt>
                <c:pt idx="51">
                  <c:v>634642.6528906913</c:v>
                </c:pt>
                <c:pt idx="52">
                  <c:v>639792.28325089219</c:v>
                </c:pt>
                <c:pt idx="53">
                  <c:v>650823.18468625238</c:v>
                </c:pt>
                <c:pt idx="54">
                  <c:v>691085.9749253171</c:v>
                </c:pt>
                <c:pt idx="55">
                  <c:v>671216.42421756429</c:v>
                </c:pt>
                <c:pt idx="56">
                  <c:v>628232.12118885329</c:v>
                </c:pt>
                <c:pt idx="57">
                  <c:v>672318.58583368512</c:v>
                </c:pt>
                <c:pt idx="58">
                  <c:v>708508.69105999987</c:v>
                </c:pt>
                <c:pt idx="59">
                  <c:v>681047.11388713168</c:v>
                </c:pt>
                <c:pt idx="60">
                  <c:v>692031.74475627893</c:v>
                </c:pt>
                <c:pt idx="61">
                  <c:v>662901.79063188855</c:v>
                </c:pt>
                <c:pt idx="62">
                  <c:v>679337.37221780315</c:v>
                </c:pt>
                <c:pt idx="63">
                  <c:v>680213.93656905193</c:v>
                </c:pt>
                <c:pt idx="64">
                  <c:v>677071.02550928481</c:v>
                </c:pt>
                <c:pt idx="65">
                  <c:v>709832.52674360503</c:v>
                </c:pt>
                <c:pt idx="66">
                  <c:v>738225.8278133492</c:v>
                </c:pt>
                <c:pt idx="67">
                  <c:v>749304.16050116019</c:v>
                </c:pt>
                <c:pt idx="68">
                  <c:v>738365.41363253014</c:v>
                </c:pt>
                <c:pt idx="69">
                  <c:v>751491.90987488627</c:v>
                </c:pt>
                <c:pt idx="70">
                  <c:v>799864.97051451018</c:v>
                </c:pt>
                <c:pt idx="71">
                  <c:v>796577.85419732728</c:v>
                </c:pt>
                <c:pt idx="72">
                  <c:v>832736.13368633937</c:v>
                </c:pt>
                <c:pt idx="73">
                  <c:v>840177.80015963374</c:v>
                </c:pt>
                <c:pt idx="74">
                  <c:v>818355.00015548745</c:v>
                </c:pt>
                <c:pt idx="75">
                  <c:v>818355.00015548745</c:v>
                </c:pt>
                <c:pt idx="76">
                  <c:v>849349.17601624457</c:v>
                </c:pt>
                <c:pt idx="77">
                  <c:v>826511.36206446344</c:v>
                </c:pt>
                <c:pt idx="78">
                  <c:v>853699.23581658385</c:v>
                </c:pt>
                <c:pt idx="79">
                  <c:v>850324.12671771843</c:v>
                </c:pt>
                <c:pt idx="80">
                  <c:v>814256.39383637568</c:v>
                </c:pt>
                <c:pt idx="81">
                  <c:v>841580.433897999</c:v>
                </c:pt>
                <c:pt idx="82">
                  <c:v>911101.90017310937</c:v>
                </c:pt>
                <c:pt idx="83">
                  <c:v>905646.20017207274</c:v>
                </c:pt>
                <c:pt idx="84">
                  <c:v>899099.36017082888</c:v>
                </c:pt>
                <c:pt idx="85">
                  <c:v>901888.33159394294</c:v>
                </c:pt>
                <c:pt idx="86">
                  <c:v>912754.45607097843</c:v>
                </c:pt>
                <c:pt idx="87">
                  <c:v>923620.58054801379</c:v>
                </c:pt>
                <c:pt idx="88">
                  <c:v>915149.67774635612</c:v>
                </c:pt>
                <c:pt idx="89">
                  <c:v>951430.75964517612</c:v>
                </c:pt>
                <c:pt idx="90">
                  <c:v>947640.19884977699</c:v>
                </c:pt>
                <c:pt idx="91">
                  <c:v>922166.09534528072</c:v>
                </c:pt>
                <c:pt idx="92">
                  <c:v>895202.17442875204</c:v>
                </c:pt>
                <c:pt idx="93">
                  <c:v>891966.50391876861</c:v>
                </c:pt>
                <c:pt idx="94">
                  <c:v>961200</c:v>
                </c:pt>
                <c:pt idx="95">
                  <c:v>913140</c:v>
                </c:pt>
                <c:pt idx="96">
                  <c:v>921470.4</c:v>
                </c:pt>
                <c:pt idx="97">
                  <c:v>914208</c:v>
                </c:pt>
                <c:pt idx="98">
                  <c:v>892848</c:v>
                </c:pt>
                <c:pt idx="99">
                  <c:v>897120</c:v>
                </c:pt>
                <c:pt idx="100">
                  <c:v>903378.89620361966</c:v>
                </c:pt>
                <c:pt idx="101">
                  <c:v>903378.89620361966</c:v>
                </c:pt>
                <c:pt idx="102">
                  <c:v>935262.85724610044</c:v>
                </c:pt>
                <c:pt idx="103">
                  <c:v>913001.98807157064</c:v>
                </c:pt>
                <c:pt idx="104">
                  <c:v>870536.77932405565</c:v>
                </c:pt>
                <c:pt idx="105">
                  <c:v>907693.83697813121</c:v>
                </c:pt>
                <c:pt idx="106">
                  <c:v>929614.24332344218</c:v>
                </c:pt>
                <c:pt idx="107">
                  <c:v>897922.84866468853</c:v>
                </c:pt>
                <c:pt idx="108">
                  <c:v>897922.84866468853</c:v>
                </c:pt>
                <c:pt idx="109">
                  <c:v>894384.23645320185</c:v>
                </c:pt>
                <c:pt idx="110">
                  <c:v>873339.90147783246</c:v>
                </c:pt>
                <c:pt idx="111">
                  <c:v>894384.23645320185</c:v>
                </c:pt>
                <c:pt idx="112">
                  <c:v>882351.5625</c:v>
                </c:pt>
                <c:pt idx="113">
                  <c:v>897996.09375</c:v>
                </c:pt>
                <c:pt idx="114">
                  <c:v>896953.125</c:v>
                </c:pt>
                <c:pt idx="115">
                  <c:v>896078.04878048785</c:v>
                </c:pt>
                <c:pt idx="116">
                  <c:v>838770.73170731706</c:v>
                </c:pt>
                <c:pt idx="117">
                  <c:v>886700.48780487804</c:v>
                </c:pt>
                <c:pt idx="118">
                  <c:v>890000</c:v>
                </c:pt>
                <c:pt idx="119">
                  <c:v>881672.51461988303</c:v>
                </c:pt>
                <c:pt idx="120">
                  <c:v>884795.32163742697</c:v>
                </c:pt>
                <c:pt idx="121">
                  <c:v>879651.16279069777</c:v>
                </c:pt>
                <c:pt idx="122">
                  <c:v>853779.06976744195</c:v>
                </c:pt>
                <c:pt idx="123">
                  <c:v>847569.76744186052</c:v>
                </c:pt>
                <c:pt idx="124">
                  <c:v>871668.91241578443</c:v>
                </c:pt>
                <c:pt idx="125">
                  <c:v>887087.58421559189</c:v>
                </c:pt>
                <c:pt idx="126">
                  <c:v>909701.63618864294</c:v>
                </c:pt>
                <c:pt idx="127">
                  <c:v>906367.81609195401</c:v>
                </c:pt>
                <c:pt idx="128">
                  <c:v>890000</c:v>
                </c:pt>
                <c:pt idx="129">
                  <c:v>905344.82758620684</c:v>
                </c:pt>
                <c:pt idx="130">
                  <c:v>959372.62357414444</c:v>
                </c:pt>
                <c:pt idx="131">
                  <c:v>939068.44106463867</c:v>
                </c:pt>
                <c:pt idx="132">
                  <c:v>918764.25855513301</c:v>
                </c:pt>
                <c:pt idx="133">
                  <c:v>939472.77936962747</c:v>
                </c:pt>
                <c:pt idx="134">
                  <c:v>936511.55300859595</c:v>
                </c:pt>
                <c:pt idx="135">
                  <c:v>968544.41260744981</c:v>
                </c:pt>
                <c:pt idx="136">
                  <c:v>967685.00948766596</c:v>
                </c:pt>
                <c:pt idx="137">
                  <c:v>1013282.7324478177</c:v>
                </c:pt>
                <c:pt idx="138">
                  <c:v>1043681.2144212523</c:v>
                </c:pt>
                <c:pt idx="139">
                  <c:v>1033711.0481586403</c:v>
                </c:pt>
                <c:pt idx="140">
                  <c:v>1003456.0906515581</c:v>
                </c:pt>
                <c:pt idx="141">
                  <c:v>1109348.4419263457</c:v>
                </c:pt>
                <c:pt idx="142">
                  <c:v>1120000</c:v>
                </c:pt>
                <c:pt idx="143">
                  <c:v>1120000</c:v>
                </c:pt>
                <c:pt idx="144">
                  <c:v>1148000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B-4BBB-92FB-BAFC105AC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35008"/>
        <c:axId val="129836544"/>
      </c:lineChart>
      <c:lineChart>
        <c:grouping val="standard"/>
        <c:varyColors val="0"/>
        <c:ser>
          <c:idx val="1"/>
          <c:order val="1"/>
          <c:tx>
            <c:v>Number of sales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HousePrices!$A$95:$A$239</c:f>
              <c:numCache>
                <c:formatCode>mmm\-yy</c:formatCode>
                <c:ptCount val="145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  <c:pt idx="12">
                  <c:v>40299</c:v>
                </c:pt>
                <c:pt idx="13">
                  <c:v>40330</c:v>
                </c:pt>
                <c:pt idx="14">
                  <c:v>40360</c:v>
                </c:pt>
                <c:pt idx="15">
                  <c:v>40391</c:v>
                </c:pt>
                <c:pt idx="16">
                  <c:v>40422</c:v>
                </c:pt>
                <c:pt idx="17">
                  <c:v>40452</c:v>
                </c:pt>
                <c:pt idx="18">
                  <c:v>40483</c:v>
                </c:pt>
                <c:pt idx="19">
                  <c:v>40513</c:v>
                </c:pt>
                <c:pt idx="20">
                  <c:v>40544</c:v>
                </c:pt>
                <c:pt idx="21">
                  <c:v>40575</c:v>
                </c:pt>
                <c:pt idx="22">
                  <c:v>40603</c:v>
                </c:pt>
                <c:pt idx="23">
                  <c:v>40634</c:v>
                </c:pt>
                <c:pt idx="24">
                  <c:v>40664</c:v>
                </c:pt>
                <c:pt idx="25">
                  <c:v>40695</c:v>
                </c:pt>
                <c:pt idx="26">
                  <c:v>40725</c:v>
                </c:pt>
                <c:pt idx="27">
                  <c:v>40756</c:v>
                </c:pt>
                <c:pt idx="28">
                  <c:v>40787</c:v>
                </c:pt>
                <c:pt idx="29">
                  <c:v>40817</c:v>
                </c:pt>
                <c:pt idx="30">
                  <c:v>40848</c:v>
                </c:pt>
                <c:pt idx="31">
                  <c:v>40878</c:v>
                </c:pt>
                <c:pt idx="32">
                  <c:v>40909</c:v>
                </c:pt>
                <c:pt idx="33">
                  <c:v>40940</c:v>
                </c:pt>
                <c:pt idx="34">
                  <c:v>40969</c:v>
                </c:pt>
                <c:pt idx="35">
                  <c:v>41000</c:v>
                </c:pt>
                <c:pt idx="36">
                  <c:v>41030</c:v>
                </c:pt>
                <c:pt idx="37">
                  <c:v>41061</c:v>
                </c:pt>
                <c:pt idx="38">
                  <c:v>41091</c:v>
                </c:pt>
                <c:pt idx="39">
                  <c:v>41122</c:v>
                </c:pt>
                <c:pt idx="40">
                  <c:v>41153</c:v>
                </c:pt>
                <c:pt idx="41">
                  <c:v>41183</c:v>
                </c:pt>
                <c:pt idx="42">
                  <c:v>41214</c:v>
                </c:pt>
                <c:pt idx="43">
                  <c:v>41244</c:v>
                </c:pt>
                <c:pt idx="44">
                  <c:v>41275</c:v>
                </c:pt>
                <c:pt idx="45">
                  <c:v>41306</c:v>
                </c:pt>
                <c:pt idx="46">
                  <c:v>41334</c:v>
                </c:pt>
                <c:pt idx="47">
                  <c:v>41365</c:v>
                </c:pt>
                <c:pt idx="48">
                  <c:v>41395</c:v>
                </c:pt>
                <c:pt idx="49">
                  <c:v>41426</c:v>
                </c:pt>
                <c:pt idx="50">
                  <c:v>41456</c:v>
                </c:pt>
                <c:pt idx="51">
                  <c:v>41487</c:v>
                </c:pt>
                <c:pt idx="52">
                  <c:v>41518</c:v>
                </c:pt>
                <c:pt idx="53">
                  <c:v>41548</c:v>
                </c:pt>
                <c:pt idx="54">
                  <c:v>41579</c:v>
                </c:pt>
                <c:pt idx="55">
                  <c:v>41609</c:v>
                </c:pt>
                <c:pt idx="56">
                  <c:v>41640</c:v>
                </c:pt>
                <c:pt idx="57">
                  <c:v>41671</c:v>
                </c:pt>
                <c:pt idx="58">
                  <c:v>41699</c:v>
                </c:pt>
                <c:pt idx="59">
                  <c:v>41730</c:v>
                </c:pt>
                <c:pt idx="60">
                  <c:v>41760</c:v>
                </c:pt>
                <c:pt idx="61">
                  <c:v>41791</c:v>
                </c:pt>
                <c:pt idx="62">
                  <c:v>41821</c:v>
                </c:pt>
                <c:pt idx="63">
                  <c:v>41852</c:v>
                </c:pt>
                <c:pt idx="64">
                  <c:v>41883</c:v>
                </c:pt>
                <c:pt idx="65">
                  <c:v>41913</c:v>
                </c:pt>
                <c:pt idx="66">
                  <c:v>41944</c:v>
                </c:pt>
                <c:pt idx="67">
                  <c:v>41974</c:v>
                </c:pt>
                <c:pt idx="68">
                  <c:v>42005</c:v>
                </c:pt>
                <c:pt idx="69">
                  <c:v>42036</c:v>
                </c:pt>
                <c:pt idx="70">
                  <c:v>42064</c:v>
                </c:pt>
                <c:pt idx="71">
                  <c:v>42095</c:v>
                </c:pt>
                <c:pt idx="72">
                  <c:v>42125</c:v>
                </c:pt>
                <c:pt idx="73">
                  <c:v>42156</c:v>
                </c:pt>
                <c:pt idx="74">
                  <c:v>42186</c:v>
                </c:pt>
                <c:pt idx="75">
                  <c:v>42217</c:v>
                </c:pt>
                <c:pt idx="76">
                  <c:v>42248</c:v>
                </c:pt>
                <c:pt idx="77">
                  <c:v>42278</c:v>
                </c:pt>
                <c:pt idx="78">
                  <c:v>42309</c:v>
                </c:pt>
                <c:pt idx="79">
                  <c:v>42339</c:v>
                </c:pt>
                <c:pt idx="80">
                  <c:v>42370</c:v>
                </c:pt>
                <c:pt idx="81">
                  <c:v>42401</c:v>
                </c:pt>
                <c:pt idx="82">
                  <c:v>42430</c:v>
                </c:pt>
                <c:pt idx="83">
                  <c:v>42461</c:v>
                </c:pt>
                <c:pt idx="84">
                  <c:v>42491</c:v>
                </c:pt>
                <c:pt idx="85">
                  <c:v>42522</c:v>
                </c:pt>
                <c:pt idx="86">
                  <c:v>42552</c:v>
                </c:pt>
                <c:pt idx="87">
                  <c:v>42583</c:v>
                </c:pt>
                <c:pt idx="88">
                  <c:v>42614</c:v>
                </c:pt>
                <c:pt idx="89">
                  <c:v>42644</c:v>
                </c:pt>
                <c:pt idx="90">
                  <c:v>42675</c:v>
                </c:pt>
                <c:pt idx="91">
                  <c:v>42705</c:v>
                </c:pt>
                <c:pt idx="92">
                  <c:v>42736</c:v>
                </c:pt>
                <c:pt idx="93">
                  <c:v>42767</c:v>
                </c:pt>
                <c:pt idx="94">
                  <c:v>42795</c:v>
                </c:pt>
                <c:pt idx="95">
                  <c:v>42826</c:v>
                </c:pt>
                <c:pt idx="96">
                  <c:v>42856</c:v>
                </c:pt>
                <c:pt idx="97">
                  <c:v>42887</c:v>
                </c:pt>
                <c:pt idx="98">
                  <c:v>42917</c:v>
                </c:pt>
                <c:pt idx="99">
                  <c:v>42948</c:v>
                </c:pt>
                <c:pt idx="100">
                  <c:v>42979</c:v>
                </c:pt>
                <c:pt idx="101">
                  <c:v>43009</c:v>
                </c:pt>
                <c:pt idx="102">
                  <c:v>43040</c:v>
                </c:pt>
                <c:pt idx="103">
                  <c:v>43070</c:v>
                </c:pt>
                <c:pt idx="104">
                  <c:v>43101</c:v>
                </c:pt>
                <c:pt idx="105">
                  <c:v>43132</c:v>
                </c:pt>
                <c:pt idx="106">
                  <c:v>43160</c:v>
                </c:pt>
                <c:pt idx="107">
                  <c:v>43191</c:v>
                </c:pt>
                <c:pt idx="108">
                  <c:v>43221</c:v>
                </c:pt>
                <c:pt idx="109">
                  <c:v>43252</c:v>
                </c:pt>
                <c:pt idx="110">
                  <c:v>43282</c:v>
                </c:pt>
                <c:pt idx="111">
                  <c:v>43313</c:v>
                </c:pt>
                <c:pt idx="112">
                  <c:v>43344</c:v>
                </c:pt>
                <c:pt idx="113">
                  <c:v>43374</c:v>
                </c:pt>
                <c:pt idx="114">
                  <c:v>43405</c:v>
                </c:pt>
                <c:pt idx="115">
                  <c:v>43435</c:v>
                </c:pt>
                <c:pt idx="116">
                  <c:v>43466</c:v>
                </c:pt>
                <c:pt idx="117">
                  <c:v>43497</c:v>
                </c:pt>
                <c:pt idx="118">
                  <c:v>43525</c:v>
                </c:pt>
                <c:pt idx="119">
                  <c:v>43556</c:v>
                </c:pt>
                <c:pt idx="120">
                  <c:v>43586</c:v>
                </c:pt>
                <c:pt idx="121">
                  <c:v>43617</c:v>
                </c:pt>
                <c:pt idx="122">
                  <c:v>43647</c:v>
                </c:pt>
                <c:pt idx="123">
                  <c:v>43678</c:v>
                </c:pt>
                <c:pt idx="124">
                  <c:v>43709</c:v>
                </c:pt>
                <c:pt idx="125">
                  <c:v>43739</c:v>
                </c:pt>
                <c:pt idx="126">
                  <c:v>43770</c:v>
                </c:pt>
                <c:pt idx="127">
                  <c:v>43800</c:v>
                </c:pt>
                <c:pt idx="128">
                  <c:v>43831</c:v>
                </c:pt>
                <c:pt idx="129">
                  <c:v>43862</c:v>
                </c:pt>
                <c:pt idx="130">
                  <c:v>43891</c:v>
                </c:pt>
                <c:pt idx="131">
                  <c:v>43922</c:v>
                </c:pt>
                <c:pt idx="132">
                  <c:v>43952</c:v>
                </c:pt>
                <c:pt idx="133">
                  <c:v>43983</c:v>
                </c:pt>
                <c:pt idx="134">
                  <c:v>44013</c:v>
                </c:pt>
                <c:pt idx="135">
                  <c:v>44044</c:v>
                </c:pt>
                <c:pt idx="136">
                  <c:v>44075</c:v>
                </c:pt>
                <c:pt idx="137">
                  <c:v>44105</c:v>
                </c:pt>
                <c:pt idx="138">
                  <c:v>44136</c:v>
                </c:pt>
                <c:pt idx="139">
                  <c:v>44166</c:v>
                </c:pt>
                <c:pt idx="140">
                  <c:v>44197</c:v>
                </c:pt>
                <c:pt idx="141">
                  <c:v>44228</c:v>
                </c:pt>
                <c:pt idx="142">
                  <c:v>44256</c:v>
                </c:pt>
                <c:pt idx="143">
                  <c:v>44287</c:v>
                </c:pt>
                <c:pt idx="144">
                  <c:v>44317</c:v>
                </c:pt>
              </c:numCache>
            </c:numRef>
          </c:cat>
          <c:val>
            <c:numRef>
              <c:f>HouseSales!$B$95:$B$239</c:f>
              <c:numCache>
                <c:formatCode>#,##0</c:formatCode>
                <c:ptCount val="145"/>
                <c:pt idx="0">
                  <c:v>18203</c:v>
                </c:pt>
                <c:pt idx="1">
                  <c:v>18863</c:v>
                </c:pt>
                <c:pt idx="2">
                  <c:v>19448</c:v>
                </c:pt>
                <c:pt idx="3">
                  <c:v>20212</c:v>
                </c:pt>
                <c:pt idx="4">
                  <c:v>21042</c:v>
                </c:pt>
                <c:pt idx="5">
                  <c:v>21751</c:v>
                </c:pt>
                <c:pt idx="6">
                  <c:v>22471</c:v>
                </c:pt>
                <c:pt idx="7">
                  <c:v>22866</c:v>
                </c:pt>
                <c:pt idx="8">
                  <c:v>22982</c:v>
                </c:pt>
                <c:pt idx="9">
                  <c:v>22971</c:v>
                </c:pt>
                <c:pt idx="10">
                  <c:v>22937</c:v>
                </c:pt>
                <c:pt idx="11">
                  <c:v>22588</c:v>
                </c:pt>
                <c:pt idx="12">
                  <c:v>22361</c:v>
                </c:pt>
                <c:pt idx="13">
                  <c:v>21939</c:v>
                </c:pt>
                <c:pt idx="14">
                  <c:v>21472</c:v>
                </c:pt>
                <c:pt idx="15">
                  <c:v>20898</c:v>
                </c:pt>
                <c:pt idx="16">
                  <c:v>20303</c:v>
                </c:pt>
                <c:pt idx="17">
                  <c:v>19612</c:v>
                </c:pt>
                <c:pt idx="18">
                  <c:v>19226</c:v>
                </c:pt>
                <c:pt idx="19">
                  <c:v>18970</c:v>
                </c:pt>
                <c:pt idx="20">
                  <c:v>18877</c:v>
                </c:pt>
                <c:pt idx="21">
                  <c:v>18922</c:v>
                </c:pt>
                <c:pt idx="22">
                  <c:v>19197</c:v>
                </c:pt>
                <c:pt idx="23">
                  <c:v>19296</c:v>
                </c:pt>
                <c:pt idx="24">
                  <c:v>19630</c:v>
                </c:pt>
                <c:pt idx="25">
                  <c:v>20072</c:v>
                </c:pt>
                <c:pt idx="26">
                  <c:v>20314</c:v>
                </c:pt>
                <c:pt idx="27">
                  <c:v>20739</c:v>
                </c:pt>
                <c:pt idx="28">
                  <c:v>21019</c:v>
                </c:pt>
                <c:pt idx="29">
                  <c:v>21448</c:v>
                </c:pt>
                <c:pt idx="30">
                  <c:v>21938</c:v>
                </c:pt>
                <c:pt idx="31">
                  <c:v>22351</c:v>
                </c:pt>
                <c:pt idx="32">
                  <c:v>22634</c:v>
                </c:pt>
                <c:pt idx="33">
                  <c:v>23102</c:v>
                </c:pt>
                <c:pt idx="34">
                  <c:v>23566</c:v>
                </c:pt>
                <c:pt idx="35">
                  <c:v>23883</c:v>
                </c:pt>
                <c:pt idx="36">
                  <c:v>24475</c:v>
                </c:pt>
                <c:pt idx="37">
                  <c:v>24774</c:v>
                </c:pt>
                <c:pt idx="38">
                  <c:v>25277</c:v>
                </c:pt>
                <c:pt idx="39">
                  <c:v>25707</c:v>
                </c:pt>
                <c:pt idx="40">
                  <c:v>26038</c:v>
                </c:pt>
                <c:pt idx="41">
                  <c:v>26883</c:v>
                </c:pt>
                <c:pt idx="42">
                  <c:v>27527</c:v>
                </c:pt>
                <c:pt idx="43">
                  <c:v>27929</c:v>
                </c:pt>
                <c:pt idx="44">
                  <c:v>28221</c:v>
                </c:pt>
                <c:pt idx="45">
                  <c:v>28532</c:v>
                </c:pt>
                <c:pt idx="46">
                  <c:v>28939</c:v>
                </c:pt>
                <c:pt idx="47">
                  <c:v>29579</c:v>
                </c:pt>
                <c:pt idx="48">
                  <c:v>29804</c:v>
                </c:pt>
                <c:pt idx="49">
                  <c:v>29912</c:v>
                </c:pt>
                <c:pt idx="50">
                  <c:v>30378</c:v>
                </c:pt>
                <c:pt idx="51">
                  <c:v>30656</c:v>
                </c:pt>
                <c:pt idx="52">
                  <c:v>31124</c:v>
                </c:pt>
                <c:pt idx="53">
                  <c:v>31098</c:v>
                </c:pt>
                <c:pt idx="54">
                  <c:v>30893</c:v>
                </c:pt>
                <c:pt idx="55">
                  <c:v>30811</c:v>
                </c:pt>
                <c:pt idx="56">
                  <c:v>30832</c:v>
                </c:pt>
                <c:pt idx="57">
                  <c:v>30546</c:v>
                </c:pt>
                <c:pt idx="58">
                  <c:v>30211</c:v>
                </c:pt>
                <c:pt idx="59">
                  <c:v>29588</c:v>
                </c:pt>
                <c:pt idx="60">
                  <c:v>29081</c:v>
                </c:pt>
                <c:pt idx="61">
                  <c:v>28900</c:v>
                </c:pt>
                <c:pt idx="62">
                  <c:v>28362</c:v>
                </c:pt>
                <c:pt idx="63">
                  <c:v>27839</c:v>
                </c:pt>
                <c:pt idx="64">
                  <c:v>27406</c:v>
                </c:pt>
                <c:pt idx="65">
                  <c:v>27194</c:v>
                </c:pt>
                <c:pt idx="66">
                  <c:v>27422</c:v>
                </c:pt>
                <c:pt idx="67">
                  <c:v>28000</c:v>
                </c:pt>
                <c:pt idx="68">
                  <c:v>27966</c:v>
                </c:pt>
                <c:pt idx="69">
                  <c:v>28172</c:v>
                </c:pt>
                <c:pt idx="70">
                  <c:v>28822</c:v>
                </c:pt>
                <c:pt idx="71">
                  <c:v>29373</c:v>
                </c:pt>
                <c:pt idx="72">
                  <c:v>29949</c:v>
                </c:pt>
                <c:pt idx="73">
                  <c:v>30393</c:v>
                </c:pt>
                <c:pt idx="74">
                  <c:v>31238</c:v>
                </c:pt>
                <c:pt idx="75">
                  <c:v>32077</c:v>
                </c:pt>
                <c:pt idx="76">
                  <c:v>32894</c:v>
                </c:pt>
                <c:pt idx="77">
                  <c:v>32880</c:v>
                </c:pt>
                <c:pt idx="78">
                  <c:v>32360</c:v>
                </c:pt>
                <c:pt idx="79">
                  <c:v>31738</c:v>
                </c:pt>
                <c:pt idx="80">
                  <c:v>31517</c:v>
                </c:pt>
                <c:pt idx="81">
                  <c:v>31097</c:v>
                </c:pt>
                <c:pt idx="82">
                  <c:v>30631</c:v>
                </c:pt>
                <c:pt idx="83">
                  <c:v>30612</c:v>
                </c:pt>
                <c:pt idx="84">
                  <c:v>30630</c:v>
                </c:pt>
                <c:pt idx="85">
                  <c:v>30579</c:v>
                </c:pt>
                <c:pt idx="86">
                  <c:v>29953</c:v>
                </c:pt>
                <c:pt idx="87">
                  <c:v>29339</c:v>
                </c:pt>
                <c:pt idx="88">
                  <c:v>28564</c:v>
                </c:pt>
                <c:pt idx="89">
                  <c:v>28239</c:v>
                </c:pt>
                <c:pt idx="90">
                  <c:v>28166</c:v>
                </c:pt>
                <c:pt idx="91">
                  <c:v>27896</c:v>
                </c:pt>
                <c:pt idx="92">
                  <c:v>27612</c:v>
                </c:pt>
                <c:pt idx="93">
                  <c:v>27357</c:v>
                </c:pt>
                <c:pt idx="94">
                  <c:v>26951</c:v>
                </c:pt>
                <c:pt idx="95">
                  <c:v>26095</c:v>
                </c:pt>
                <c:pt idx="96">
                  <c:v>25234</c:v>
                </c:pt>
                <c:pt idx="97">
                  <c:v>24407</c:v>
                </c:pt>
                <c:pt idx="98">
                  <c:v>23685</c:v>
                </c:pt>
                <c:pt idx="99">
                  <c:v>23218</c:v>
                </c:pt>
                <c:pt idx="100">
                  <c:v>22585</c:v>
                </c:pt>
                <c:pt idx="101">
                  <c:v>22221</c:v>
                </c:pt>
                <c:pt idx="102">
                  <c:v>21897</c:v>
                </c:pt>
                <c:pt idx="103">
                  <c:v>21854</c:v>
                </c:pt>
                <c:pt idx="104">
                  <c:v>21892</c:v>
                </c:pt>
                <c:pt idx="105">
                  <c:v>21978</c:v>
                </c:pt>
                <c:pt idx="106">
                  <c:v>21717</c:v>
                </c:pt>
                <c:pt idx="107">
                  <c:v>21828</c:v>
                </c:pt>
                <c:pt idx="108">
                  <c:v>22079</c:v>
                </c:pt>
                <c:pt idx="109">
                  <c:v>22136</c:v>
                </c:pt>
                <c:pt idx="110">
                  <c:v>22236</c:v>
                </c:pt>
                <c:pt idx="111">
                  <c:v>22236</c:v>
                </c:pt>
                <c:pt idx="112">
                  <c:v>22300</c:v>
                </c:pt>
                <c:pt idx="113">
                  <c:v>22637</c:v>
                </c:pt>
                <c:pt idx="114">
                  <c:v>22822</c:v>
                </c:pt>
                <c:pt idx="115">
                  <c:v>22469</c:v>
                </c:pt>
                <c:pt idx="116">
                  <c:v>22464</c:v>
                </c:pt>
                <c:pt idx="117">
                  <c:v>22200</c:v>
                </c:pt>
                <c:pt idx="118">
                  <c:v>21832</c:v>
                </c:pt>
                <c:pt idx="119">
                  <c:v>21636</c:v>
                </c:pt>
                <c:pt idx="120">
                  <c:v>21187</c:v>
                </c:pt>
                <c:pt idx="121">
                  <c:v>21186</c:v>
                </c:pt>
                <c:pt idx="122">
                  <c:v>21401</c:v>
                </c:pt>
                <c:pt idx="123">
                  <c:v>21376</c:v>
                </c:pt>
                <c:pt idx="124">
                  <c:v>21528</c:v>
                </c:pt>
                <c:pt idx="125">
                  <c:v>21581</c:v>
                </c:pt>
                <c:pt idx="126">
                  <c:v>21855</c:v>
                </c:pt>
                <c:pt idx="127">
                  <c:v>22382</c:v>
                </c:pt>
                <c:pt idx="128">
                  <c:v>22561</c:v>
                </c:pt>
                <c:pt idx="129">
                  <c:v>23232</c:v>
                </c:pt>
                <c:pt idx="130">
                  <c:v>23732</c:v>
                </c:pt>
                <c:pt idx="131">
                  <c:v>22576</c:v>
                </c:pt>
                <c:pt idx="132">
                  <c:v>21748</c:v>
                </c:pt>
                <c:pt idx="133">
                  <c:v>21987</c:v>
                </c:pt>
                <c:pt idx="134">
                  <c:v>22682</c:v>
                </c:pt>
                <c:pt idx="135">
                  <c:v>23535</c:v>
                </c:pt>
                <c:pt idx="136">
                  <c:v>24643</c:v>
                </c:pt>
                <c:pt idx="137">
                  <c:v>25772</c:v>
                </c:pt>
                <c:pt idx="138">
                  <c:v>27171</c:v>
                </c:pt>
                <c:pt idx="139">
                  <c:v>28451</c:v>
                </c:pt>
                <c:pt idx="140">
                  <c:v>29021</c:v>
                </c:pt>
                <c:pt idx="141">
                  <c:v>29834</c:v>
                </c:pt>
                <c:pt idx="142">
                  <c:v>31221</c:v>
                </c:pt>
                <c:pt idx="143">
                  <c:v>33319</c:v>
                </c:pt>
                <c:pt idx="144">
                  <c:v>34900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B-4BBB-92FB-BAFC105AC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57408"/>
        <c:axId val="129838464"/>
      </c:lineChart>
      <c:catAx>
        <c:axId val="129835008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9836544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9836544"/>
        <c:scaling>
          <c:orientation val="minMax"/>
          <c:max val="12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r>
                  <a:rPr lang="en-US" baseline="0">
                    <a:solidFill>
                      <a:schemeClr val="tx2"/>
                    </a:solidFill>
                  </a:rPr>
                  <a:t>$2021</a:t>
                </a:r>
              </a:p>
            </c:rich>
          </c:tx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tx2"/>
                </a:solidFill>
              </a:defRPr>
            </a:pPr>
            <a:endParaRPr lang="en-US"/>
          </a:p>
        </c:txPr>
        <c:crossAx val="129835008"/>
        <c:crosses val="autoZero"/>
        <c:crossBetween val="midCat"/>
        <c:majorUnit val="100000"/>
      </c:valAx>
      <c:valAx>
        <c:axId val="129838464"/>
        <c:scaling>
          <c:orientation val="minMax"/>
          <c:max val="50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B0F0"/>
                    </a:solidFill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Moving annual total (000s)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</a:defRPr>
            </a:pPr>
            <a:endParaRPr lang="en-US"/>
          </a:p>
        </c:txPr>
        <c:crossAx val="129857408"/>
        <c:crosses val="max"/>
        <c:crossBetween val="between"/>
        <c:majorUnit val="5000"/>
        <c:dispUnits>
          <c:builtInUnit val="thousands"/>
        </c:dispUnits>
      </c:valAx>
      <c:dateAx>
        <c:axId val="1298574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9838464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1" i="0" baseline="0"/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07195975503063"/>
          <c:y val="5.3480345303657854E-2"/>
          <c:w val="0.761594706911636"/>
          <c:h val="0.70984062324579367"/>
        </c:manualLayout>
      </c:layout>
      <c:lineChart>
        <c:grouping val="standard"/>
        <c:varyColors val="0"/>
        <c:ser>
          <c:idx val="0"/>
          <c:order val="0"/>
          <c:tx>
            <c:strRef>
              <c:f>HouseSales!$B$5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HouseSales!$A$11:$A$239</c:f>
              <c:numCache>
                <c:formatCode>mmm\-yy</c:formatCode>
                <c:ptCount val="229"/>
                <c:pt idx="0">
                  <c:v>37377</c:v>
                </c:pt>
                <c:pt idx="1">
                  <c:v>37408</c:v>
                </c:pt>
                <c:pt idx="2">
                  <c:v>37438</c:v>
                </c:pt>
                <c:pt idx="3">
                  <c:v>37469</c:v>
                </c:pt>
                <c:pt idx="4">
                  <c:v>37500</c:v>
                </c:pt>
                <c:pt idx="5">
                  <c:v>37530</c:v>
                </c:pt>
                <c:pt idx="6">
                  <c:v>37561</c:v>
                </c:pt>
                <c:pt idx="7">
                  <c:v>37591</c:v>
                </c:pt>
                <c:pt idx="8">
                  <c:v>37622</c:v>
                </c:pt>
                <c:pt idx="9">
                  <c:v>37653</c:v>
                </c:pt>
                <c:pt idx="10">
                  <c:v>37681</c:v>
                </c:pt>
                <c:pt idx="11">
                  <c:v>37712</c:v>
                </c:pt>
                <c:pt idx="12">
                  <c:v>37742</c:v>
                </c:pt>
                <c:pt idx="13">
                  <c:v>37773</c:v>
                </c:pt>
                <c:pt idx="14">
                  <c:v>37803</c:v>
                </c:pt>
                <c:pt idx="15">
                  <c:v>37834</c:v>
                </c:pt>
                <c:pt idx="16">
                  <c:v>37865</c:v>
                </c:pt>
                <c:pt idx="17">
                  <c:v>37895</c:v>
                </c:pt>
                <c:pt idx="18">
                  <c:v>37926</c:v>
                </c:pt>
                <c:pt idx="19">
                  <c:v>37956</c:v>
                </c:pt>
                <c:pt idx="20">
                  <c:v>37987</c:v>
                </c:pt>
                <c:pt idx="21">
                  <c:v>38018</c:v>
                </c:pt>
                <c:pt idx="22">
                  <c:v>38047</c:v>
                </c:pt>
                <c:pt idx="23">
                  <c:v>38078</c:v>
                </c:pt>
                <c:pt idx="24">
                  <c:v>38108</c:v>
                </c:pt>
                <c:pt idx="25">
                  <c:v>38139</c:v>
                </c:pt>
                <c:pt idx="26">
                  <c:v>38169</c:v>
                </c:pt>
                <c:pt idx="27">
                  <c:v>38200</c:v>
                </c:pt>
                <c:pt idx="28">
                  <c:v>38231</c:v>
                </c:pt>
                <c:pt idx="29">
                  <c:v>38261</c:v>
                </c:pt>
                <c:pt idx="30">
                  <c:v>38292</c:v>
                </c:pt>
                <c:pt idx="31">
                  <c:v>38322</c:v>
                </c:pt>
                <c:pt idx="32">
                  <c:v>38353</c:v>
                </c:pt>
                <c:pt idx="33">
                  <c:v>38384</c:v>
                </c:pt>
                <c:pt idx="34">
                  <c:v>38412</c:v>
                </c:pt>
                <c:pt idx="35">
                  <c:v>38443</c:v>
                </c:pt>
                <c:pt idx="36">
                  <c:v>38473</c:v>
                </c:pt>
                <c:pt idx="37">
                  <c:v>38504</c:v>
                </c:pt>
                <c:pt idx="38">
                  <c:v>38534</c:v>
                </c:pt>
                <c:pt idx="39">
                  <c:v>38565</c:v>
                </c:pt>
                <c:pt idx="40">
                  <c:v>38596</c:v>
                </c:pt>
                <c:pt idx="41">
                  <c:v>38626</c:v>
                </c:pt>
                <c:pt idx="42">
                  <c:v>38657</c:v>
                </c:pt>
                <c:pt idx="43">
                  <c:v>38687</c:v>
                </c:pt>
                <c:pt idx="44">
                  <c:v>38718</c:v>
                </c:pt>
                <c:pt idx="45">
                  <c:v>38749</c:v>
                </c:pt>
                <c:pt idx="46">
                  <c:v>38777</c:v>
                </c:pt>
                <c:pt idx="47">
                  <c:v>38808</c:v>
                </c:pt>
                <c:pt idx="48">
                  <c:v>38838</c:v>
                </c:pt>
                <c:pt idx="49">
                  <c:v>38869</c:v>
                </c:pt>
                <c:pt idx="50">
                  <c:v>38899</c:v>
                </c:pt>
                <c:pt idx="51">
                  <c:v>38930</c:v>
                </c:pt>
                <c:pt idx="52">
                  <c:v>38961</c:v>
                </c:pt>
                <c:pt idx="53">
                  <c:v>38991</c:v>
                </c:pt>
                <c:pt idx="54">
                  <c:v>39022</c:v>
                </c:pt>
                <c:pt idx="55">
                  <c:v>39052</c:v>
                </c:pt>
                <c:pt idx="56">
                  <c:v>39083</c:v>
                </c:pt>
                <c:pt idx="57">
                  <c:v>39114</c:v>
                </c:pt>
                <c:pt idx="58">
                  <c:v>39142</c:v>
                </c:pt>
                <c:pt idx="59">
                  <c:v>39173</c:v>
                </c:pt>
                <c:pt idx="60">
                  <c:v>39203</c:v>
                </c:pt>
                <c:pt idx="61">
                  <c:v>39234</c:v>
                </c:pt>
                <c:pt idx="62">
                  <c:v>39264</c:v>
                </c:pt>
                <c:pt idx="63">
                  <c:v>39295</c:v>
                </c:pt>
                <c:pt idx="64">
                  <c:v>39326</c:v>
                </c:pt>
                <c:pt idx="65">
                  <c:v>39356</c:v>
                </c:pt>
                <c:pt idx="66">
                  <c:v>39387</c:v>
                </c:pt>
                <c:pt idx="67">
                  <c:v>39417</c:v>
                </c:pt>
                <c:pt idx="68">
                  <c:v>39448</c:v>
                </c:pt>
                <c:pt idx="69">
                  <c:v>39479</c:v>
                </c:pt>
                <c:pt idx="70">
                  <c:v>39508</c:v>
                </c:pt>
                <c:pt idx="71">
                  <c:v>39539</c:v>
                </c:pt>
                <c:pt idx="72">
                  <c:v>39569</c:v>
                </c:pt>
                <c:pt idx="73">
                  <c:v>39600</c:v>
                </c:pt>
                <c:pt idx="74">
                  <c:v>39630</c:v>
                </c:pt>
                <c:pt idx="75">
                  <c:v>39661</c:v>
                </c:pt>
                <c:pt idx="76">
                  <c:v>39692</c:v>
                </c:pt>
                <c:pt idx="77">
                  <c:v>39722</c:v>
                </c:pt>
                <c:pt idx="78">
                  <c:v>39753</c:v>
                </c:pt>
                <c:pt idx="79">
                  <c:v>39783</c:v>
                </c:pt>
                <c:pt idx="80">
                  <c:v>39814</c:v>
                </c:pt>
                <c:pt idx="81">
                  <c:v>39845</c:v>
                </c:pt>
                <c:pt idx="82">
                  <c:v>39873</c:v>
                </c:pt>
                <c:pt idx="83">
                  <c:v>39904</c:v>
                </c:pt>
                <c:pt idx="84">
                  <c:v>39934</c:v>
                </c:pt>
                <c:pt idx="85">
                  <c:v>39965</c:v>
                </c:pt>
                <c:pt idx="86">
                  <c:v>39995</c:v>
                </c:pt>
                <c:pt idx="87">
                  <c:v>40026</c:v>
                </c:pt>
                <c:pt idx="88">
                  <c:v>40057</c:v>
                </c:pt>
                <c:pt idx="89">
                  <c:v>40087</c:v>
                </c:pt>
                <c:pt idx="90">
                  <c:v>40118</c:v>
                </c:pt>
                <c:pt idx="91">
                  <c:v>40148</c:v>
                </c:pt>
                <c:pt idx="92">
                  <c:v>40179</c:v>
                </c:pt>
                <c:pt idx="93">
                  <c:v>40210</c:v>
                </c:pt>
                <c:pt idx="94">
                  <c:v>40238</c:v>
                </c:pt>
                <c:pt idx="95">
                  <c:v>40269</c:v>
                </c:pt>
                <c:pt idx="96">
                  <c:v>40299</c:v>
                </c:pt>
                <c:pt idx="97">
                  <c:v>40330</c:v>
                </c:pt>
                <c:pt idx="98">
                  <c:v>40360</c:v>
                </c:pt>
                <c:pt idx="99">
                  <c:v>40391</c:v>
                </c:pt>
                <c:pt idx="100">
                  <c:v>40422</c:v>
                </c:pt>
                <c:pt idx="101">
                  <c:v>40452</c:v>
                </c:pt>
                <c:pt idx="102">
                  <c:v>40483</c:v>
                </c:pt>
                <c:pt idx="103">
                  <c:v>40513</c:v>
                </c:pt>
                <c:pt idx="104">
                  <c:v>40544</c:v>
                </c:pt>
                <c:pt idx="105">
                  <c:v>40575</c:v>
                </c:pt>
                <c:pt idx="106">
                  <c:v>40603</c:v>
                </c:pt>
                <c:pt idx="107">
                  <c:v>40634</c:v>
                </c:pt>
                <c:pt idx="108">
                  <c:v>40664</c:v>
                </c:pt>
                <c:pt idx="109">
                  <c:v>40695</c:v>
                </c:pt>
                <c:pt idx="110">
                  <c:v>40725</c:v>
                </c:pt>
                <c:pt idx="111">
                  <c:v>40756</c:v>
                </c:pt>
                <c:pt idx="112">
                  <c:v>40787</c:v>
                </c:pt>
                <c:pt idx="113">
                  <c:v>40817</c:v>
                </c:pt>
                <c:pt idx="114">
                  <c:v>40848</c:v>
                </c:pt>
                <c:pt idx="115">
                  <c:v>40878</c:v>
                </c:pt>
                <c:pt idx="116">
                  <c:v>40909</c:v>
                </c:pt>
                <c:pt idx="117">
                  <c:v>40940</c:v>
                </c:pt>
                <c:pt idx="118">
                  <c:v>40969</c:v>
                </c:pt>
                <c:pt idx="119">
                  <c:v>41000</c:v>
                </c:pt>
                <c:pt idx="120">
                  <c:v>41030</c:v>
                </c:pt>
                <c:pt idx="121">
                  <c:v>41061</c:v>
                </c:pt>
                <c:pt idx="122">
                  <c:v>41091</c:v>
                </c:pt>
                <c:pt idx="123">
                  <c:v>41122</c:v>
                </c:pt>
                <c:pt idx="124">
                  <c:v>41153</c:v>
                </c:pt>
                <c:pt idx="125">
                  <c:v>41183</c:v>
                </c:pt>
                <c:pt idx="126">
                  <c:v>41214</c:v>
                </c:pt>
                <c:pt idx="127">
                  <c:v>41244</c:v>
                </c:pt>
                <c:pt idx="128">
                  <c:v>41275</c:v>
                </c:pt>
                <c:pt idx="129">
                  <c:v>41306</c:v>
                </c:pt>
                <c:pt idx="130">
                  <c:v>41334</c:v>
                </c:pt>
                <c:pt idx="131">
                  <c:v>41365</c:v>
                </c:pt>
                <c:pt idx="132">
                  <c:v>41395</c:v>
                </c:pt>
                <c:pt idx="133">
                  <c:v>41426</c:v>
                </c:pt>
                <c:pt idx="134">
                  <c:v>41456</c:v>
                </c:pt>
                <c:pt idx="135">
                  <c:v>41487</c:v>
                </c:pt>
                <c:pt idx="136">
                  <c:v>41518</c:v>
                </c:pt>
                <c:pt idx="137">
                  <c:v>41548</c:v>
                </c:pt>
                <c:pt idx="138">
                  <c:v>41579</c:v>
                </c:pt>
                <c:pt idx="139">
                  <c:v>41609</c:v>
                </c:pt>
                <c:pt idx="140">
                  <c:v>41640</c:v>
                </c:pt>
                <c:pt idx="141">
                  <c:v>41671</c:v>
                </c:pt>
                <c:pt idx="142">
                  <c:v>41699</c:v>
                </c:pt>
                <c:pt idx="143">
                  <c:v>41730</c:v>
                </c:pt>
                <c:pt idx="144">
                  <c:v>41760</c:v>
                </c:pt>
                <c:pt idx="145">
                  <c:v>41791</c:v>
                </c:pt>
                <c:pt idx="146">
                  <c:v>41821</c:v>
                </c:pt>
                <c:pt idx="147">
                  <c:v>41852</c:v>
                </c:pt>
                <c:pt idx="148">
                  <c:v>41883</c:v>
                </c:pt>
                <c:pt idx="149">
                  <c:v>41913</c:v>
                </c:pt>
                <c:pt idx="150">
                  <c:v>41944</c:v>
                </c:pt>
                <c:pt idx="151">
                  <c:v>41974</c:v>
                </c:pt>
                <c:pt idx="152">
                  <c:v>42005</c:v>
                </c:pt>
                <c:pt idx="153">
                  <c:v>42036</c:v>
                </c:pt>
                <c:pt idx="154">
                  <c:v>42064</c:v>
                </c:pt>
                <c:pt idx="155">
                  <c:v>42095</c:v>
                </c:pt>
                <c:pt idx="156">
                  <c:v>42125</c:v>
                </c:pt>
                <c:pt idx="157">
                  <c:v>42156</c:v>
                </c:pt>
                <c:pt idx="158">
                  <c:v>42186</c:v>
                </c:pt>
                <c:pt idx="159">
                  <c:v>42217</c:v>
                </c:pt>
                <c:pt idx="160">
                  <c:v>42248</c:v>
                </c:pt>
                <c:pt idx="161">
                  <c:v>42278</c:v>
                </c:pt>
                <c:pt idx="162">
                  <c:v>42309</c:v>
                </c:pt>
                <c:pt idx="163">
                  <c:v>42339</c:v>
                </c:pt>
                <c:pt idx="164">
                  <c:v>42370</c:v>
                </c:pt>
                <c:pt idx="165">
                  <c:v>42401</c:v>
                </c:pt>
                <c:pt idx="166">
                  <c:v>42430</c:v>
                </c:pt>
                <c:pt idx="167">
                  <c:v>42461</c:v>
                </c:pt>
                <c:pt idx="168">
                  <c:v>42491</c:v>
                </c:pt>
                <c:pt idx="169">
                  <c:v>42522</c:v>
                </c:pt>
                <c:pt idx="170">
                  <c:v>42552</c:v>
                </c:pt>
                <c:pt idx="171">
                  <c:v>42583</c:v>
                </c:pt>
                <c:pt idx="172">
                  <c:v>42614</c:v>
                </c:pt>
                <c:pt idx="173">
                  <c:v>42644</c:v>
                </c:pt>
                <c:pt idx="174">
                  <c:v>42675</c:v>
                </c:pt>
                <c:pt idx="175">
                  <c:v>42705</c:v>
                </c:pt>
                <c:pt idx="176">
                  <c:v>42736</c:v>
                </c:pt>
                <c:pt idx="177">
                  <c:v>42767</c:v>
                </c:pt>
                <c:pt idx="178">
                  <c:v>42795</c:v>
                </c:pt>
                <c:pt idx="179">
                  <c:v>42826</c:v>
                </c:pt>
                <c:pt idx="180">
                  <c:v>42856</c:v>
                </c:pt>
                <c:pt idx="181">
                  <c:v>42887</c:v>
                </c:pt>
                <c:pt idx="182">
                  <c:v>42917</c:v>
                </c:pt>
                <c:pt idx="183">
                  <c:v>42948</c:v>
                </c:pt>
                <c:pt idx="184">
                  <c:v>42979</c:v>
                </c:pt>
                <c:pt idx="185">
                  <c:v>43009</c:v>
                </c:pt>
                <c:pt idx="186">
                  <c:v>43040</c:v>
                </c:pt>
                <c:pt idx="187">
                  <c:v>43070</c:v>
                </c:pt>
                <c:pt idx="188">
                  <c:v>43101</c:v>
                </c:pt>
                <c:pt idx="189">
                  <c:v>43132</c:v>
                </c:pt>
                <c:pt idx="190">
                  <c:v>43160</c:v>
                </c:pt>
                <c:pt idx="191">
                  <c:v>43191</c:v>
                </c:pt>
                <c:pt idx="192">
                  <c:v>43221</c:v>
                </c:pt>
                <c:pt idx="193">
                  <c:v>43252</c:v>
                </c:pt>
                <c:pt idx="194">
                  <c:v>43282</c:v>
                </c:pt>
                <c:pt idx="195">
                  <c:v>43313</c:v>
                </c:pt>
                <c:pt idx="196">
                  <c:v>43344</c:v>
                </c:pt>
                <c:pt idx="197">
                  <c:v>43374</c:v>
                </c:pt>
                <c:pt idx="198">
                  <c:v>43405</c:v>
                </c:pt>
                <c:pt idx="199">
                  <c:v>43435</c:v>
                </c:pt>
                <c:pt idx="200">
                  <c:v>43466</c:v>
                </c:pt>
                <c:pt idx="201">
                  <c:v>43497</c:v>
                </c:pt>
                <c:pt idx="202">
                  <c:v>43525</c:v>
                </c:pt>
                <c:pt idx="203">
                  <c:v>43556</c:v>
                </c:pt>
                <c:pt idx="204">
                  <c:v>43586</c:v>
                </c:pt>
                <c:pt idx="205">
                  <c:v>43617</c:v>
                </c:pt>
                <c:pt idx="206">
                  <c:v>43647</c:v>
                </c:pt>
                <c:pt idx="207">
                  <c:v>43678</c:v>
                </c:pt>
                <c:pt idx="208">
                  <c:v>43709</c:v>
                </c:pt>
                <c:pt idx="209">
                  <c:v>43739</c:v>
                </c:pt>
                <c:pt idx="210">
                  <c:v>43770</c:v>
                </c:pt>
                <c:pt idx="211">
                  <c:v>43800</c:v>
                </c:pt>
                <c:pt idx="212">
                  <c:v>43831</c:v>
                </c:pt>
                <c:pt idx="213">
                  <c:v>43862</c:v>
                </c:pt>
                <c:pt idx="214">
                  <c:v>43891</c:v>
                </c:pt>
                <c:pt idx="215">
                  <c:v>43922</c:v>
                </c:pt>
                <c:pt idx="216">
                  <c:v>43952</c:v>
                </c:pt>
                <c:pt idx="217">
                  <c:v>43983</c:v>
                </c:pt>
                <c:pt idx="218">
                  <c:v>44013</c:v>
                </c:pt>
                <c:pt idx="219">
                  <c:v>44044</c:v>
                </c:pt>
                <c:pt idx="220">
                  <c:v>44075</c:v>
                </c:pt>
                <c:pt idx="221">
                  <c:v>44105</c:v>
                </c:pt>
                <c:pt idx="222">
                  <c:v>44136</c:v>
                </c:pt>
                <c:pt idx="223">
                  <c:v>44166</c:v>
                </c:pt>
                <c:pt idx="224">
                  <c:v>44197</c:v>
                </c:pt>
                <c:pt idx="225">
                  <c:v>44228</c:v>
                </c:pt>
                <c:pt idx="226">
                  <c:v>44256</c:v>
                </c:pt>
                <c:pt idx="227">
                  <c:v>44287</c:v>
                </c:pt>
                <c:pt idx="228">
                  <c:v>44317</c:v>
                </c:pt>
              </c:numCache>
            </c:numRef>
          </c:cat>
          <c:val>
            <c:numRef>
              <c:f>HouseSales!$B$11:$B$239</c:f>
              <c:numCache>
                <c:formatCode>#,##0</c:formatCode>
                <c:ptCount val="229"/>
                <c:pt idx="0">
                  <c:v>29400</c:v>
                </c:pt>
                <c:pt idx="1">
                  <c:v>29975</c:v>
                </c:pt>
                <c:pt idx="2">
                  <c:v>30796</c:v>
                </c:pt>
                <c:pt idx="3">
                  <c:v>31238</c:v>
                </c:pt>
                <c:pt idx="4">
                  <c:v>32124</c:v>
                </c:pt>
                <c:pt idx="5">
                  <c:v>33278</c:v>
                </c:pt>
                <c:pt idx="6">
                  <c:v>34001</c:v>
                </c:pt>
                <c:pt idx="7">
                  <c:v>34534</c:v>
                </c:pt>
                <c:pt idx="8">
                  <c:v>35077</c:v>
                </c:pt>
                <c:pt idx="9">
                  <c:v>35074</c:v>
                </c:pt>
                <c:pt idx="10">
                  <c:v>35172</c:v>
                </c:pt>
                <c:pt idx="11">
                  <c:v>34822</c:v>
                </c:pt>
                <c:pt idx="12">
                  <c:v>35602</c:v>
                </c:pt>
                <c:pt idx="13">
                  <c:v>36478</c:v>
                </c:pt>
                <c:pt idx="14">
                  <c:v>37194</c:v>
                </c:pt>
                <c:pt idx="15">
                  <c:v>37935</c:v>
                </c:pt>
                <c:pt idx="16">
                  <c:v>38669</c:v>
                </c:pt>
                <c:pt idx="17">
                  <c:v>38979</c:v>
                </c:pt>
                <c:pt idx="18">
                  <c:v>39384</c:v>
                </c:pt>
                <c:pt idx="19">
                  <c:v>39560</c:v>
                </c:pt>
                <c:pt idx="20">
                  <c:v>39482</c:v>
                </c:pt>
                <c:pt idx="21">
                  <c:v>39792</c:v>
                </c:pt>
                <c:pt idx="22">
                  <c:v>39986</c:v>
                </c:pt>
                <c:pt idx="23">
                  <c:v>40209</c:v>
                </c:pt>
                <c:pt idx="24">
                  <c:v>39384</c:v>
                </c:pt>
                <c:pt idx="25">
                  <c:v>38820</c:v>
                </c:pt>
                <c:pt idx="26">
                  <c:v>37921</c:v>
                </c:pt>
                <c:pt idx="27">
                  <c:v>37179</c:v>
                </c:pt>
                <c:pt idx="28">
                  <c:v>36404</c:v>
                </c:pt>
                <c:pt idx="29">
                  <c:v>35415</c:v>
                </c:pt>
                <c:pt idx="30">
                  <c:v>34658</c:v>
                </c:pt>
                <c:pt idx="31">
                  <c:v>34582</c:v>
                </c:pt>
                <c:pt idx="32">
                  <c:v>34110</c:v>
                </c:pt>
                <c:pt idx="33">
                  <c:v>34063</c:v>
                </c:pt>
                <c:pt idx="34">
                  <c:v>33789</c:v>
                </c:pt>
                <c:pt idx="35">
                  <c:v>33579</c:v>
                </c:pt>
                <c:pt idx="36">
                  <c:v>33566</c:v>
                </c:pt>
                <c:pt idx="37">
                  <c:v>33453</c:v>
                </c:pt>
                <c:pt idx="38">
                  <c:v>33711</c:v>
                </c:pt>
                <c:pt idx="39">
                  <c:v>33983</c:v>
                </c:pt>
                <c:pt idx="40">
                  <c:v>34512</c:v>
                </c:pt>
                <c:pt idx="41">
                  <c:v>34813</c:v>
                </c:pt>
                <c:pt idx="42">
                  <c:v>34820</c:v>
                </c:pt>
                <c:pt idx="43">
                  <c:v>34614</c:v>
                </c:pt>
                <c:pt idx="44">
                  <c:v>34261</c:v>
                </c:pt>
                <c:pt idx="45">
                  <c:v>33400</c:v>
                </c:pt>
                <c:pt idx="46">
                  <c:v>33183</c:v>
                </c:pt>
                <c:pt idx="47">
                  <c:v>32641</c:v>
                </c:pt>
                <c:pt idx="48">
                  <c:v>32480</c:v>
                </c:pt>
                <c:pt idx="49">
                  <c:v>32534</c:v>
                </c:pt>
                <c:pt idx="50">
                  <c:v>32402</c:v>
                </c:pt>
                <c:pt idx="51">
                  <c:v>32147</c:v>
                </c:pt>
                <c:pt idx="52">
                  <c:v>31974</c:v>
                </c:pt>
                <c:pt idx="53">
                  <c:v>32079</c:v>
                </c:pt>
                <c:pt idx="54">
                  <c:v>32433</c:v>
                </c:pt>
                <c:pt idx="55">
                  <c:v>32825</c:v>
                </c:pt>
                <c:pt idx="56">
                  <c:v>33382</c:v>
                </c:pt>
                <c:pt idx="57">
                  <c:v>34102</c:v>
                </c:pt>
                <c:pt idx="58">
                  <c:v>34530</c:v>
                </c:pt>
                <c:pt idx="59">
                  <c:v>34920</c:v>
                </c:pt>
                <c:pt idx="60">
                  <c:v>35194</c:v>
                </c:pt>
                <c:pt idx="61">
                  <c:v>35045</c:v>
                </c:pt>
                <c:pt idx="62">
                  <c:v>34588</c:v>
                </c:pt>
                <c:pt idx="63">
                  <c:v>33936</c:v>
                </c:pt>
                <c:pt idx="64">
                  <c:v>32910</c:v>
                </c:pt>
                <c:pt idx="65">
                  <c:v>32139</c:v>
                </c:pt>
                <c:pt idx="66">
                  <c:v>31288</c:v>
                </c:pt>
                <c:pt idx="67">
                  <c:v>30180</c:v>
                </c:pt>
                <c:pt idx="68">
                  <c:v>29234</c:v>
                </c:pt>
                <c:pt idx="69">
                  <c:v>27858</c:v>
                </c:pt>
                <c:pt idx="70">
                  <c:v>25660</c:v>
                </c:pt>
                <c:pt idx="71">
                  <c:v>24218</c:v>
                </c:pt>
                <c:pt idx="72">
                  <c:v>22431</c:v>
                </c:pt>
                <c:pt idx="73">
                  <c:v>21119</c:v>
                </c:pt>
                <c:pt idx="74">
                  <c:v>20313</c:v>
                </c:pt>
                <c:pt idx="75">
                  <c:v>19451</c:v>
                </c:pt>
                <c:pt idx="76">
                  <c:v>18886</c:v>
                </c:pt>
                <c:pt idx="77">
                  <c:v>18051</c:v>
                </c:pt>
                <c:pt idx="78">
                  <c:v>17000</c:v>
                </c:pt>
                <c:pt idx="79">
                  <c:v>16689</c:v>
                </c:pt>
                <c:pt idx="80">
                  <c:v>16352</c:v>
                </c:pt>
                <c:pt idx="81">
                  <c:v>16190</c:v>
                </c:pt>
                <c:pt idx="82">
                  <c:v>16783</c:v>
                </c:pt>
                <c:pt idx="83">
                  <c:v>17542</c:v>
                </c:pt>
                <c:pt idx="84">
                  <c:v>18203</c:v>
                </c:pt>
                <c:pt idx="85">
                  <c:v>18863</c:v>
                </c:pt>
                <c:pt idx="86">
                  <c:v>19448</c:v>
                </c:pt>
                <c:pt idx="87">
                  <c:v>20212</c:v>
                </c:pt>
                <c:pt idx="88">
                  <c:v>21042</c:v>
                </c:pt>
                <c:pt idx="89">
                  <c:v>21751</c:v>
                </c:pt>
                <c:pt idx="90">
                  <c:v>22471</c:v>
                </c:pt>
                <c:pt idx="91">
                  <c:v>22866</c:v>
                </c:pt>
                <c:pt idx="92">
                  <c:v>22982</c:v>
                </c:pt>
                <c:pt idx="93">
                  <c:v>22971</c:v>
                </c:pt>
                <c:pt idx="94">
                  <c:v>22937</c:v>
                </c:pt>
                <c:pt idx="95">
                  <c:v>22588</c:v>
                </c:pt>
                <c:pt idx="96">
                  <c:v>22361</c:v>
                </c:pt>
                <c:pt idx="97">
                  <c:v>21939</c:v>
                </c:pt>
                <c:pt idx="98">
                  <c:v>21472</c:v>
                </c:pt>
                <c:pt idx="99">
                  <c:v>20898</c:v>
                </c:pt>
                <c:pt idx="100">
                  <c:v>20303</c:v>
                </c:pt>
                <c:pt idx="101">
                  <c:v>19612</c:v>
                </c:pt>
                <c:pt idx="102">
                  <c:v>19226</c:v>
                </c:pt>
                <c:pt idx="103">
                  <c:v>18970</c:v>
                </c:pt>
                <c:pt idx="104">
                  <c:v>18877</c:v>
                </c:pt>
                <c:pt idx="105">
                  <c:v>18922</c:v>
                </c:pt>
                <c:pt idx="106">
                  <c:v>19197</c:v>
                </c:pt>
                <c:pt idx="107">
                  <c:v>19296</c:v>
                </c:pt>
                <c:pt idx="108">
                  <c:v>19630</c:v>
                </c:pt>
                <c:pt idx="109">
                  <c:v>20072</c:v>
                </c:pt>
                <c:pt idx="110">
                  <c:v>20314</c:v>
                </c:pt>
                <c:pt idx="111">
                  <c:v>20739</c:v>
                </c:pt>
                <c:pt idx="112">
                  <c:v>21019</c:v>
                </c:pt>
                <c:pt idx="113">
                  <c:v>21448</c:v>
                </c:pt>
                <c:pt idx="114">
                  <c:v>21938</c:v>
                </c:pt>
                <c:pt idx="115">
                  <c:v>22351</c:v>
                </c:pt>
                <c:pt idx="116">
                  <c:v>22634</c:v>
                </c:pt>
                <c:pt idx="117">
                  <c:v>23102</c:v>
                </c:pt>
                <c:pt idx="118">
                  <c:v>23566</c:v>
                </c:pt>
                <c:pt idx="119">
                  <c:v>23883</c:v>
                </c:pt>
                <c:pt idx="120">
                  <c:v>24475</c:v>
                </c:pt>
                <c:pt idx="121">
                  <c:v>24774</c:v>
                </c:pt>
                <c:pt idx="122">
                  <c:v>25277</c:v>
                </c:pt>
                <c:pt idx="123">
                  <c:v>25707</c:v>
                </c:pt>
                <c:pt idx="124">
                  <c:v>26038</c:v>
                </c:pt>
                <c:pt idx="125">
                  <c:v>26883</c:v>
                </c:pt>
                <c:pt idx="126">
                  <c:v>27527</c:v>
                </c:pt>
                <c:pt idx="127">
                  <c:v>27929</c:v>
                </c:pt>
                <c:pt idx="128">
                  <c:v>28221</c:v>
                </c:pt>
                <c:pt idx="129">
                  <c:v>28532</c:v>
                </c:pt>
                <c:pt idx="130">
                  <c:v>28939</c:v>
                </c:pt>
                <c:pt idx="131">
                  <c:v>29579</c:v>
                </c:pt>
                <c:pt idx="132">
                  <c:v>29804</c:v>
                </c:pt>
                <c:pt idx="133">
                  <c:v>29912</c:v>
                </c:pt>
                <c:pt idx="134">
                  <c:v>30378</c:v>
                </c:pt>
                <c:pt idx="135">
                  <c:v>30656</c:v>
                </c:pt>
                <c:pt idx="136">
                  <c:v>31124</c:v>
                </c:pt>
                <c:pt idx="137">
                  <c:v>31098</c:v>
                </c:pt>
                <c:pt idx="138">
                  <c:v>30893</c:v>
                </c:pt>
                <c:pt idx="139">
                  <c:v>30811</c:v>
                </c:pt>
                <c:pt idx="140">
                  <c:v>30832</c:v>
                </c:pt>
                <c:pt idx="141">
                  <c:v>30546</c:v>
                </c:pt>
                <c:pt idx="142">
                  <c:v>30211</c:v>
                </c:pt>
                <c:pt idx="143">
                  <c:v>29588</c:v>
                </c:pt>
                <c:pt idx="144">
                  <c:v>29081</c:v>
                </c:pt>
                <c:pt idx="145">
                  <c:v>28900</c:v>
                </c:pt>
                <c:pt idx="146">
                  <c:v>28362</c:v>
                </c:pt>
                <c:pt idx="147">
                  <c:v>27839</c:v>
                </c:pt>
                <c:pt idx="148">
                  <c:v>27406</c:v>
                </c:pt>
                <c:pt idx="149">
                  <c:v>27194</c:v>
                </c:pt>
                <c:pt idx="150">
                  <c:v>27422</c:v>
                </c:pt>
                <c:pt idx="151">
                  <c:v>28000</c:v>
                </c:pt>
                <c:pt idx="152">
                  <c:v>27966</c:v>
                </c:pt>
                <c:pt idx="153">
                  <c:v>28172</c:v>
                </c:pt>
                <c:pt idx="154">
                  <c:v>28822</c:v>
                </c:pt>
                <c:pt idx="155">
                  <c:v>29373</c:v>
                </c:pt>
                <c:pt idx="156">
                  <c:v>29949</c:v>
                </c:pt>
                <c:pt idx="157">
                  <c:v>30393</c:v>
                </c:pt>
                <c:pt idx="158">
                  <c:v>31238</c:v>
                </c:pt>
                <c:pt idx="159">
                  <c:v>32077</c:v>
                </c:pt>
                <c:pt idx="160">
                  <c:v>32894</c:v>
                </c:pt>
                <c:pt idx="161">
                  <c:v>32880</c:v>
                </c:pt>
                <c:pt idx="162">
                  <c:v>32360</c:v>
                </c:pt>
                <c:pt idx="163">
                  <c:v>31738</c:v>
                </c:pt>
                <c:pt idx="164">
                  <c:v>31517</c:v>
                </c:pt>
                <c:pt idx="165">
                  <c:v>31097</c:v>
                </c:pt>
                <c:pt idx="166">
                  <c:v>30631</c:v>
                </c:pt>
                <c:pt idx="167">
                  <c:v>30612</c:v>
                </c:pt>
                <c:pt idx="168">
                  <c:v>30630</c:v>
                </c:pt>
                <c:pt idx="169">
                  <c:v>30579</c:v>
                </c:pt>
                <c:pt idx="170">
                  <c:v>29953</c:v>
                </c:pt>
                <c:pt idx="171">
                  <c:v>29339</c:v>
                </c:pt>
                <c:pt idx="172">
                  <c:v>28564</c:v>
                </c:pt>
                <c:pt idx="173">
                  <c:v>28239</c:v>
                </c:pt>
                <c:pt idx="174">
                  <c:v>28166</c:v>
                </c:pt>
                <c:pt idx="175">
                  <c:v>27896</c:v>
                </c:pt>
                <c:pt idx="176">
                  <c:v>27612</c:v>
                </c:pt>
                <c:pt idx="177">
                  <c:v>27357</c:v>
                </c:pt>
                <c:pt idx="178">
                  <c:v>26951</c:v>
                </c:pt>
                <c:pt idx="179">
                  <c:v>26095</c:v>
                </c:pt>
                <c:pt idx="180">
                  <c:v>25234</c:v>
                </c:pt>
                <c:pt idx="181">
                  <c:v>24407</c:v>
                </c:pt>
                <c:pt idx="182">
                  <c:v>23685</c:v>
                </c:pt>
                <c:pt idx="183">
                  <c:v>23218</c:v>
                </c:pt>
                <c:pt idx="184">
                  <c:v>22585</c:v>
                </c:pt>
                <c:pt idx="185">
                  <c:v>22221</c:v>
                </c:pt>
                <c:pt idx="186">
                  <c:v>21897</c:v>
                </c:pt>
                <c:pt idx="187">
                  <c:v>21854</c:v>
                </c:pt>
                <c:pt idx="188">
                  <c:v>21892</c:v>
                </c:pt>
                <c:pt idx="189">
                  <c:v>21978</c:v>
                </c:pt>
                <c:pt idx="190">
                  <c:v>21717</c:v>
                </c:pt>
                <c:pt idx="191">
                  <c:v>21828</c:v>
                </c:pt>
                <c:pt idx="192">
                  <c:v>22079</c:v>
                </c:pt>
                <c:pt idx="193">
                  <c:v>22136</c:v>
                </c:pt>
                <c:pt idx="194">
                  <c:v>22236</c:v>
                </c:pt>
                <c:pt idx="195">
                  <c:v>22236</c:v>
                </c:pt>
                <c:pt idx="196">
                  <c:v>22300</c:v>
                </c:pt>
                <c:pt idx="197">
                  <c:v>22637</c:v>
                </c:pt>
                <c:pt idx="198">
                  <c:v>22822</c:v>
                </c:pt>
                <c:pt idx="199">
                  <c:v>22469</c:v>
                </c:pt>
                <c:pt idx="200">
                  <c:v>22464</c:v>
                </c:pt>
                <c:pt idx="201">
                  <c:v>22200</c:v>
                </c:pt>
                <c:pt idx="202">
                  <c:v>21832</c:v>
                </c:pt>
                <c:pt idx="203">
                  <c:v>21636</c:v>
                </c:pt>
                <c:pt idx="204">
                  <c:v>21187</c:v>
                </c:pt>
                <c:pt idx="205">
                  <c:v>21186</c:v>
                </c:pt>
                <c:pt idx="206">
                  <c:v>21401</c:v>
                </c:pt>
                <c:pt idx="207">
                  <c:v>21376</c:v>
                </c:pt>
                <c:pt idx="208">
                  <c:v>21528</c:v>
                </c:pt>
                <c:pt idx="209">
                  <c:v>21581</c:v>
                </c:pt>
                <c:pt idx="210">
                  <c:v>21855</c:v>
                </c:pt>
                <c:pt idx="211">
                  <c:v>22382</c:v>
                </c:pt>
                <c:pt idx="212">
                  <c:v>22561</c:v>
                </c:pt>
                <c:pt idx="213">
                  <c:v>23232</c:v>
                </c:pt>
                <c:pt idx="214">
                  <c:v>23732</c:v>
                </c:pt>
                <c:pt idx="215">
                  <c:v>22576</c:v>
                </c:pt>
                <c:pt idx="216">
                  <c:v>21748</c:v>
                </c:pt>
                <c:pt idx="217">
                  <c:v>21987</c:v>
                </c:pt>
                <c:pt idx="218">
                  <c:v>22682</c:v>
                </c:pt>
                <c:pt idx="219">
                  <c:v>23535</c:v>
                </c:pt>
                <c:pt idx="220">
                  <c:v>24643</c:v>
                </c:pt>
                <c:pt idx="221">
                  <c:v>25772</c:v>
                </c:pt>
                <c:pt idx="222">
                  <c:v>27171</c:v>
                </c:pt>
                <c:pt idx="223">
                  <c:v>28451</c:v>
                </c:pt>
                <c:pt idx="224">
                  <c:v>29021</c:v>
                </c:pt>
                <c:pt idx="225">
                  <c:v>29834</c:v>
                </c:pt>
                <c:pt idx="226">
                  <c:v>31221</c:v>
                </c:pt>
                <c:pt idx="227">
                  <c:v>33319</c:v>
                </c:pt>
                <c:pt idx="228">
                  <c:v>34900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2-4140-B122-065ABC69BD95}"/>
            </c:ext>
          </c:extLst>
        </c:ser>
        <c:ser>
          <c:idx val="1"/>
          <c:order val="1"/>
          <c:tx>
            <c:strRef>
              <c:f>HouseSales!$C$5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HouseSales!$A$11:$A$239</c:f>
              <c:numCache>
                <c:formatCode>mmm\-yy</c:formatCode>
                <c:ptCount val="229"/>
                <c:pt idx="0">
                  <c:v>37377</c:v>
                </c:pt>
                <c:pt idx="1">
                  <c:v>37408</c:v>
                </c:pt>
                <c:pt idx="2">
                  <c:v>37438</c:v>
                </c:pt>
                <c:pt idx="3">
                  <c:v>37469</c:v>
                </c:pt>
                <c:pt idx="4">
                  <c:v>37500</c:v>
                </c:pt>
                <c:pt idx="5">
                  <c:v>37530</c:v>
                </c:pt>
                <c:pt idx="6">
                  <c:v>37561</c:v>
                </c:pt>
                <c:pt idx="7">
                  <c:v>37591</c:v>
                </c:pt>
                <c:pt idx="8">
                  <c:v>37622</c:v>
                </c:pt>
                <c:pt idx="9">
                  <c:v>37653</c:v>
                </c:pt>
                <c:pt idx="10">
                  <c:v>37681</c:v>
                </c:pt>
                <c:pt idx="11">
                  <c:v>37712</c:v>
                </c:pt>
                <c:pt idx="12">
                  <c:v>37742</c:v>
                </c:pt>
                <c:pt idx="13">
                  <c:v>37773</c:v>
                </c:pt>
                <c:pt idx="14">
                  <c:v>37803</c:v>
                </c:pt>
                <c:pt idx="15">
                  <c:v>37834</c:v>
                </c:pt>
                <c:pt idx="16">
                  <c:v>37865</c:v>
                </c:pt>
                <c:pt idx="17">
                  <c:v>37895</c:v>
                </c:pt>
                <c:pt idx="18">
                  <c:v>37926</c:v>
                </c:pt>
                <c:pt idx="19">
                  <c:v>37956</c:v>
                </c:pt>
                <c:pt idx="20">
                  <c:v>37987</c:v>
                </c:pt>
                <c:pt idx="21">
                  <c:v>38018</c:v>
                </c:pt>
                <c:pt idx="22">
                  <c:v>38047</c:v>
                </c:pt>
                <c:pt idx="23">
                  <c:v>38078</c:v>
                </c:pt>
                <c:pt idx="24">
                  <c:v>38108</c:v>
                </c:pt>
                <c:pt idx="25">
                  <c:v>38139</c:v>
                </c:pt>
                <c:pt idx="26">
                  <c:v>38169</c:v>
                </c:pt>
                <c:pt idx="27">
                  <c:v>38200</c:v>
                </c:pt>
                <c:pt idx="28">
                  <c:v>38231</c:v>
                </c:pt>
                <c:pt idx="29">
                  <c:v>38261</c:v>
                </c:pt>
                <c:pt idx="30">
                  <c:v>38292</c:v>
                </c:pt>
                <c:pt idx="31">
                  <c:v>38322</c:v>
                </c:pt>
                <c:pt idx="32">
                  <c:v>38353</c:v>
                </c:pt>
                <c:pt idx="33">
                  <c:v>38384</c:v>
                </c:pt>
                <c:pt idx="34">
                  <c:v>38412</c:v>
                </c:pt>
                <c:pt idx="35">
                  <c:v>38443</c:v>
                </c:pt>
                <c:pt idx="36">
                  <c:v>38473</c:v>
                </c:pt>
                <c:pt idx="37">
                  <c:v>38504</c:v>
                </c:pt>
                <c:pt idx="38">
                  <c:v>38534</c:v>
                </c:pt>
                <c:pt idx="39">
                  <c:v>38565</c:v>
                </c:pt>
                <c:pt idx="40">
                  <c:v>38596</c:v>
                </c:pt>
                <c:pt idx="41">
                  <c:v>38626</c:v>
                </c:pt>
                <c:pt idx="42">
                  <c:v>38657</c:v>
                </c:pt>
                <c:pt idx="43">
                  <c:v>38687</c:v>
                </c:pt>
                <c:pt idx="44">
                  <c:v>38718</c:v>
                </c:pt>
                <c:pt idx="45">
                  <c:v>38749</c:v>
                </c:pt>
                <c:pt idx="46">
                  <c:v>38777</c:v>
                </c:pt>
                <c:pt idx="47">
                  <c:v>38808</c:v>
                </c:pt>
                <c:pt idx="48">
                  <c:v>38838</c:v>
                </c:pt>
                <c:pt idx="49">
                  <c:v>38869</c:v>
                </c:pt>
                <c:pt idx="50">
                  <c:v>38899</c:v>
                </c:pt>
                <c:pt idx="51">
                  <c:v>38930</c:v>
                </c:pt>
                <c:pt idx="52">
                  <c:v>38961</c:v>
                </c:pt>
                <c:pt idx="53">
                  <c:v>38991</c:v>
                </c:pt>
                <c:pt idx="54">
                  <c:v>39022</c:v>
                </c:pt>
                <c:pt idx="55">
                  <c:v>39052</c:v>
                </c:pt>
                <c:pt idx="56">
                  <c:v>39083</c:v>
                </c:pt>
                <c:pt idx="57">
                  <c:v>39114</c:v>
                </c:pt>
                <c:pt idx="58">
                  <c:v>39142</c:v>
                </c:pt>
                <c:pt idx="59">
                  <c:v>39173</c:v>
                </c:pt>
                <c:pt idx="60">
                  <c:v>39203</c:v>
                </c:pt>
                <c:pt idx="61">
                  <c:v>39234</c:v>
                </c:pt>
                <c:pt idx="62">
                  <c:v>39264</c:v>
                </c:pt>
                <c:pt idx="63">
                  <c:v>39295</c:v>
                </c:pt>
                <c:pt idx="64">
                  <c:v>39326</c:v>
                </c:pt>
                <c:pt idx="65">
                  <c:v>39356</c:v>
                </c:pt>
                <c:pt idx="66">
                  <c:v>39387</c:v>
                </c:pt>
                <c:pt idx="67">
                  <c:v>39417</c:v>
                </c:pt>
                <c:pt idx="68">
                  <c:v>39448</c:v>
                </c:pt>
                <c:pt idx="69">
                  <c:v>39479</c:v>
                </c:pt>
                <c:pt idx="70">
                  <c:v>39508</c:v>
                </c:pt>
                <c:pt idx="71">
                  <c:v>39539</c:v>
                </c:pt>
                <c:pt idx="72">
                  <c:v>39569</c:v>
                </c:pt>
                <c:pt idx="73">
                  <c:v>39600</c:v>
                </c:pt>
                <c:pt idx="74">
                  <c:v>39630</c:v>
                </c:pt>
                <c:pt idx="75">
                  <c:v>39661</c:v>
                </c:pt>
                <c:pt idx="76">
                  <c:v>39692</c:v>
                </c:pt>
                <c:pt idx="77">
                  <c:v>39722</c:v>
                </c:pt>
                <c:pt idx="78">
                  <c:v>39753</c:v>
                </c:pt>
                <c:pt idx="79">
                  <c:v>39783</c:v>
                </c:pt>
                <c:pt idx="80">
                  <c:v>39814</c:v>
                </c:pt>
                <c:pt idx="81">
                  <c:v>39845</c:v>
                </c:pt>
                <c:pt idx="82">
                  <c:v>39873</c:v>
                </c:pt>
                <c:pt idx="83">
                  <c:v>39904</c:v>
                </c:pt>
                <c:pt idx="84">
                  <c:v>39934</c:v>
                </c:pt>
                <c:pt idx="85">
                  <c:v>39965</c:v>
                </c:pt>
                <c:pt idx="86">
                  <c:v>39995</c:v>
                </c:pt>
                <c:pt idx="87">
                  <c:v>40026</c:v>
                </c:pt>
                <c:pt idx="88">
                  <c:v>40057</c:v>
                </c:pt>
                <c:pt idx="89">
                  <c:v>40087</c:v>
                </c:pt>
                <c:pt idx="90">
                  <c:v>40118</c:v>
                </c:pt>
                <c:pt idx="91">
                  <c:v>40148</c:v>
                </c:pt>
                <c:pt idx="92">
                  <c:v>40179</c:v>
                </c:pt>
                <c:pt idx="93">
                  <c:v>40210</c:v>
                </c:pt>
                <c:pt idx="94">
                  <c:v>40238</c:v>
                </c:pt>
                <c:pt idx="95">
                  <c:v>40269</c:v>
                </c:pt>
                <c:pt idx="96">
                  <c:v>40299</c:v>
                </c:pt>
                <c:pt idx="97">
                  <c:v>40330</c:v>
                </c:pt>
                <c:pt idx="98">
                  <c:v>40360</c:v>
                </c:pt>
                <c:pt idx="99">
                  <c:v>40391</c:v>
                </c:pt>
                <c:pt idx="100">
                  <c:v>40422</c:v>
                </c:pt>
                <c:pt idx="101">
                  <c:v>40452</c:v>
                </c:pt>
                <c:pt idx="102">
                  <c:v>40483</c:v>
                </c:pt>
                <c:pt idx="103">
                  <c:v>40513</c:v>
                </c:pt>
                <c:pt idx="104">
                  <c:v>40544</c:v>
                </c:pt>
                <c:pt idx="105">
                  <c:v>40575</c:v>
                </c:pt>
                <c:pt idx="106">
                  <c:v>40603</c:v>
                </c:pt>
                <c:pt idx="107">
                  <c:v>40634</c:v>
                </c:pt>
                <c:pt idx="108">
                  <c:v>40664</c:v>
                </c:pt>
                <c:pt idx="109">
                  <c:v>40695</c:v>
                </c:pt>
                <c:pt idx="110">
                  <c:v>40725</c:v>
                </c:pt>
                <c:pt idx="111">
                  <c:v>40756</c:v>
                </c:pt>
                <c:pt idx="112">
                  <c:v>40787</c:v>
                </c:pt>
                <c:pt idx="113">
                  <c:v>40817</c:v>
                </c:pt>
                <c:pt idx="114">
                  <c:v>40848</c:v>
                </c:pt>
                <c:pt idx="115">
                  <c:v>40878</c:v>
                </c:pt>
                <c:pt idx="116">
                  <c:v>40909</c:v>
                </c:pt>
                <c:pt idx="117">
                  <c:v>40940</c:v>
                </c:pt>
                <c:pt idx="118">
                  <c:v>40969</c:v>
                </c:pt>
                <c:pt idx="119">
                  <c:v>41000</c:v>
                </c:pt>
                <c:pt idx="120">
                  <c:v>41030</c:v>
                </c:pt>
                <c:pt idx="121">
                  <c:v>41061</c:v>
                </c:pt>
                <c:pt idx="122">
                  <c:v>41091</c:v>
                </c:pt>
                <c:pt idx="123">
                  <c:v>41122</c:v>
                </c:pt>
                <c:pt idx="124">
                  <c:v>41153</c:v>
                </c:pt>
                <c:pt idx="125">
                  <c:v>41183</c:v>
                </c:pt>
                <c:pt idx="126">
                  <c:v>41214</c:v>
                </c:pt>
                <c:pt idx="127">
                  <c:v>41244</c:v>
                </c:pt>
                <c:pt idx="128">
                  <c:v>41275</c:v>
                </c:pt>
                <c:pt idx="129">
                  <c:v>41306</c:v>
                </c:pt>
                <c:pt idx="130">
                  <c:v>41334</c:v>
                </c:pt>
                <c:pt idx="131">
                  <c:v>41365</c:v>
                </c:pt>
                <c:pt idx="132">
                  <c:v>41395</c:v>
                </c:pt>
                <c:pt idx="133">
                  <c:v>41426</c:v>
                </c:pt>
                <c:pt idx="134">
                  <c:v>41456</c:v>
                </c:pt>
                <c:pt idx="135">
                  <c:v>41487</c:v>
                </c:pt>
                <c:pt idx="136">
                  <c:v>41518</c:v>
                </c:pt>
                <c:pt idx="137">
                  <c:v>41548</c:v>
                </c:pt>
                <c:pt idx="138">
                  <c:v>41579</c:v>
                </c:pt>
                <c:pt idx="139">
                  <c:v>41609</c:v>
                </c:pt>
                <c:pt idx="140">
                  <c:v>41640</c:v>
                </c:pt>
                <c:pt idx="141">
                  <c:v>41671</c:v>
                </c:pt>
                <c:pt idx="142">
                  <c:v>41699</c:v>
                </c:pt>
                <c:pt idx="143">
                  <c:v>41730</c:v>
                </c:pt>
                <c:pt idx="144">
                  <c:v>41760</c:v>
                </c:pt>
                <c:pt idx="145">
                  <c:v>41791</c:v>
                </c:pt>
                <c:pt idx="146">
                  <c:v>41821</c:v>
                </c:pt>
                <c:pt idx="147">
                  <c:v>41852</c:v>
                </c:pt>
                <c:pt idx="148">
                  <c:v>41883</c:v>
                </c:pt>
                <c:pt idx="149">
                  <c:v>41913</c:v>
                </c:pt>
                <c:pt idx="150">
                  <c:v>41944</c:v>
                </c:pt>
                <c:pt idx="151">
                  <c:v>41974</c:v>
                </c:pt>
                <c:pt idx="152">
                  <c:v>42005</c:v>
                </c:pt>
                <c:pt idx="153">
                  <c:v>42036</c:v>
                </c:pt>
                <c:pt idx="154">
                  <c:v>42064</c:v>
                </c:pt>
                <c:pt idx="155">
                  <c:v>42095</c:v>
                </c:pt>
                <c:pt idx="156">
                  <c:v>42125</c:v>
                </c:pt>
                <c:pt idx="157">
                  <c:v>42156</c:v>
                </c:pt>
                <c:pt idx="158">
                  <c:v>42186</c:v>
                </c:pt>
                <c:pt idx="159">
                  <c:v>42217</c:v>
                </c:pt>
                <c:pt idx="160">
                  <c:v>42248</c:v>
                </c:pt>
                <c:pt idx="161">
                  <c:v>42278</c:v>
                </c:pt>
                <c:pt idx="162">
                  <c:v>42309</c:v>
                </c:pt>
                <c:pt idx="163">
                  <c:v>42339</c:v>
                </c:pt>
                <c:pt idx="164">
                  <c:v>42370</c:v>
                </c:pt>
                <c:pt idx="165">
                  <c:v>42401</c:v>
                </c:pt>
                <c:pt idx="166">
                  <c:v>42430</c:v>
                </c:pt>
                <c:pt idx="167">
                  <c:v>42461</c:v>
                </c:pt>
                <c:pt idx="168">
                  <c:v>42491</c:v>
                </c:pt>
                <c:pt idx="169">
                  <c:v>42522</c:v>
                </c:pt>
                <c:pt idx="170">
                  <c:v>42552</c:v>
                </c:pt>
                <c:pt idx="171">
                  <c:v>42583</c:v>
                </c:pt>
                <c:pt idx="172">
                  <c:v>42614</c:v>
                </c:pt>
                <c:pt idx="173">
                  <c:v>42644</c:v>
                </c:pt>
                <c:pt idx="174">
                  <c:v>42675</c:v>
                </c:pt>
                <c:pt idx="175">
                  <c:v>42705</c:v>
                </c:pt>
                <c:pt idx="176">
                  <c:v>42736</c:v>
                </c:pt>
                <c:pt idx="177">
                  <c:v>42767</c:v>
                </c:pt>
                <c:pt idx="178">
                  <c:v>42795</c:v>
                </c:pt>
                <c:pt idx="179">
                  <c:v>42826</c:v>
                </c:pt>
                <c:pt idx="180">
                  <c:v>42856</c:v>
                </c:pt>
                <c:pt idx="181">
                  <c:v>42887</c:v>
                </c:pt>
                <c:pt idx="182">
                  <c:v>42917</c:v>
                </c:pt>
                <c:pt idx="183">
                  <c:v>42948</c:v>
                </c:pt>
                <c:pt idx="184">
                  <c:v>42979</c:v>
                </c:pt>
                <c:pt idx="185">
                  <c:v>43009</c:v>
                </c:pt>
                <c:pt idx="186">
                  <c:v>43040</c:v>
                </c:pt>
                <c:pt idx="187">
                  <c:v>43070</c:v>
                </c:pt>
                <c:pt idx="188">
                  <c:v>43101</c:v>
                </c:pt>
                <c:pt idx="189">
                  <c:v>43132</c:v>
                </c:pt>
                <c:pt idx="190">
                  <c:v>43160</c:v>
                </c:pt>
                <c:pt idx="191">
                  <c:v>43191</c:v>
                </c:pt>
                <c:pt idx="192">
                  <c:v>43221</c:v>
                </c:pt>
                <c:pt idx="193">
                  <c:v>43252</c:v>
                </c:pt>
                <c:pt idx="194">
                  <c:v>43282</c:v>
                </c:pt>
                <c:pt idx="195">
                  <c:v>43313</c:v>
                </c:pt>
                <c:pt idx="196">
                  <c:v>43344</c:v>
                </c:pt>
                <c:pt idx="197">
                  <c:v>43374</c:v>
                </c:pt>
                <c:pt idx="198">
                  <c:v>43405</c:v>
                </c:pt>
                <c:pt idx="199">
                  <c:v>43435</c:v>
                </c:pt>
                <c:pt idx="200">
                  <c:v>43466</c:v>
                </c:pt>
                <c:pt idx="201">
                  <c:v>43497</c:v>
                </c:pt>
                <c:pt idx="202">
                  <c:v>43525</c:v>
                </c:pt>
                <c:pt idx="203">
                  <c:v>43556</c:v>
                </c:pt>
                <c:pt idx="204">
                  <c:v>43586</c:v>
                </c:pt>
                <c:pt idx="205">
                  <c:v>43617</c:v>
                </c:pt>
                <c:pt idx="206">
                  <c:v>43647</c:v>
                </c:pt>
                <c:pt idx="207">
                  <c:v>43678</c:v>
                </c:pt>
                <c:pt idx="208">
                  <c:v>43709</c:v>
                </c:pt>
                <c:pt idx="209">
                  <c:v>43739</c:v>
                </c:pt>
                <c:pt idx="210">
                  <c:v>43770</c:v>
                </c:pt>
                <c:pt idx="211">
                  <c:v>43800</c:v>
                </c:pt>
                <c:pt idx="212">
                  <c:v>43831</c:v>
                </c:pt>
                <c:pt idx="213">
                  <c:v>43862</c:v>
                </c:pt>
                <c:pt idx="214">
                  <c:v>43891</c:v>
                </c:pt>
                <c:pt idx="215">
                  <c:v>43922</c:v>
                </c:pt>
                <c:pt idx="216">
                  <c:v>43952</c:v>
                </c:pt>
                <c:pt idx="217">
                  <c:v>43983</c:v>
                </c:pt>
                <c:pt idx="218">
                  <c:v>44013</c:v>
                </c:pt>
                <c:pt idx="219">
                  <c:v>44044</c:v>
                </c:pt>
                <c:pt idx="220">
                  <c:v>44075</c:v>
                </c:pt>
                <c:pt idx="221">
                  <c:v>44105</c:v>
                </c:pt>
                <c:pt idx="222">
                  <c:v>44136</c:v>
                </c:pt>
                <c:pt idx="223">
                  <c:v>44166</c:v>
                </c:pt>
                <c:pt idx="224">
                  <c:v>44197</c:v>
                </c:pt>
                <c:pt idx="225">
                  <c:v>44228</c:v>
                </c:pt>
                <c:pt idx="226">
                  <c:v>44256</c:v>
                </c:pt>
                <c:pt idx="227">
                  <c:v>44287</c:v>
                </c:pt>
                <c:pt idx="228">
                  <c:v>44317</c:v>
                </c:pt>
              </c:numCache>
            </c:numRef>
          </c:cat>
          <c:val>
            <c:numRef>
              <c:f>HouseSales!$C$11:$C$239</c:f>
              <c:numCache>
                <c:formatCode>#,##0</c:formatCode>
                <c:ptCount val="229"/>
                <c:pt idx="0">
                  <c:v>59081</c:v>
                </c:pt>
                <c:pt idx="1">
                  <c:v>59885</c:v>
                </c:pt>
                <c:pt idx="2">
                  <c:v>60776</c:v>
                </c:pt>
                <c:pt idx="3">
                  <c:v>61466</c:v>
                </c:pt>
                <c:pt idx="4">
                  <c:v>62970</c:v>
                </c:pt>
                <c:pt idx="5">
                  <c:v>64604</c:v>
                </c:pt>
                <c:pt idx="6">
                  <c:v>65841</c:v>
                </c:pt>
                <c:pt idx="7">
                  <c:v>67007</c:v>
                </c:pt>
                <c:pt idx="8">
                  <c:v>67887</c:v>
                </c:pt>
                <c:pt idx="9">
                  <c:v>68856</c:v>
                </c:pt>
                <c:pt idx="10">
                  <c:v>69855</c:v>
                </c:pt>
                <c:pt idx="11">
                  <c:v>70076</c:v>
                </c:pt>
                <c:pt idx="12">
                  <c:v>71571</c:v>
                </c:pt>
                <c:pt idx="13">
                  <c:v>73007</c:v>
                </c:pt>
                <c:pt idx="14">
                  <c:v>74651</c:v>
                </c:pt>
                <c:pt idx="15">
                  <c:v>76096</c:v>
                </c:pt>
                <c:pt idx="16">
                  <c:v>78108</c:v>
                </c:pt>
                <c:pt idx="17">
                  <c:v>79288</c:v>
                </c:pt>
                <c:pt idx="18">
                  <c:v>79835</c:v>
                </c:pt>
                <c:pt idx="19">
                  <c:v>80548</c:v>
                </c:pt>
                <c:pt idx="20">
                  <c:v>80851</c:v>
                </c:pt>
                <c:pt idx="21">
                  <c:v>80757</c:v>
                </c:pt>
                <c:pt idx="22">
                  <c:v>81196</c:v>
                </c:pt>
                <c:pt idx="23">
                  <c:v>81568</c:v>
                </c:pt>
                <c:pt idx="24">
                  <c:v>80465</c:v>
                </c:pt>
                <c:pt idx="25">
                  <c:v>79665</c:v>
                </c:pt>
                <c:pt idx="26">
                  <c:v>78226</c:v>
                </c:pt>
                <c:pt idx="27">
                  <c:v>76889</c:v>
                </c:pt>
                <c:pt idx="28">
                  <c:v>74833</c:v>
                </c:pt>
                <c:pt idx="29">
                  <c:v>73090</c:v>
                </c:pt>
                <c:pt idx="30">
                  <c:v>72547</c:v>
                </c:pt>
                <c:pt idx="31">
                  <c:v>72500</c:v>
                </c:pt>
                <c:pt idx="32">
                  <c:v>71661</c:v>
                </c:pt>
                <c:pt idx="33">
                  <c:v>71994</c:v>
                </c:pt>
                <c:pt idx="34">
                  <c:v>71296</c:v>
                </c:pt>
                <c:pt idx="35">
                  <c:v>70772</c:v>
                </c:pt>
                <c:pt idx="36">
                  <c:v>70626</c:v>
                </c:pt>
                <c:pt idx="37">
                  <c:v>70339</c:v>
                </c:pt>
                <c:pt idx="38">
                  <c:v>70404</c:v>
                </c:pt>
                <c:pt idx="39">
                  <c:v>70580</c:v>
                </c:pt>
                <c:pt idx="40">
                  <c:v>71382</c:v>
                </c:pt>
                <c:pt idx="41">
                  <c:v>71403</c:v>
                </c:pt>
                <c:pt idx="42">
                  <c:v>71279</c:v>
                </c:pt>
                <c:pt idx="43">
                  <c:v>69845</c:v>
                </c:pt>
                <c:pt idx="44">
                  <c:v>69487</c:v>
                </c:pt>
                <c:pt idx="45">
                  <c:v>68133</c:v>
                </c:pt>
                <c:pt idx="46">
                  <c:v>67983</c:v>
                </c:pt>
                <c:pt idx="47">
                  <c:v>67226</c:v>
                </c:pt>
                <c:pt idx="48">
                  <c:v>67780</c:v>
                </c:pt>
                <c:pt idx="49">
                  <c:v>68129</c:v>
                </c:pt>
                <c:pt idx="50">
                  <c:v>67887</c:v>
                </c:pt>
                <c:pt idx="51">
                  <c:v>68107</c:v>
                </c:pt>
                <c:pt idx="52">
                  <c:v>67752</c:v>
                </c:pt>
                <c:pt idx="53">
                  <c:v>67991</c:v>
                </c:pt>
                <c:pt idx="54">
                  <c:v>68270</c:v>
                </c:pt>
                <c:pt idx="55">
                  <c:v>69217</c:v>
                </c:pt>
                <c:pt idx="56">
                  <c:v>69866</c:v>
                </c:pt>
                <c:pt idx="57">
                  <c:v>70573</c:v>
                </c:pt>
                <c:pt idx="58">
                  <c:v>71095</c:v>
                </c:pt>
                <c:pt idx="59">
                  <c:v>71323</c:v>
                </c:pt>
                <c:pt idx="60">
                  <c:v>70692</c:v>
                </c:pt>
                <c:pt idx="61">
                  <c:v>69887</c:v>
                </c:pt>
                <c:pt idx="62">
                  <c:v>69243</c:v>
                </c:pt>
                <c:pt idx="63">
                  <c:v>67733</c:v>
                </c:pt>
                <c:pt idx="64">
                  <c:v>65995</c:v>
                </c:pt>
                <c:pt idx="65">
                  <c:v>64763</c:v>
                </c:pt>
                <c:pt idx="66">
                  <c:v>63461</c:v>
                </c:pt>
                <c:pt idx="67">
                  <c:v>61921</c:v>
                </c:pt>
                <c:pt idx="68">
                  <c:v>60487</c:v>
                </c:pt>
                <c:pt idx="69">
                  <c:v>58862</c:v>
                </c:pt>
                <c:pt idx="70">
                  <c:v>55200</c:v>
                </c:pt>
                <c:pt idx="71">
                  <c:v>52898</c:v>
                </c:pt>
                <c:pt idx="72">
                  <c:v>49772</c:v>
                </c:pt>
                <c:pt idx="73">
                  <c:v>47915</c:v>
                </c:pt>
                <c:pt idx="74">
                  <c:v>46550</c:v>
                </c:pt>
                <c:pt idx="75">
                  <c:v>45238</c:v>
                </c:pt>
                <c:pt idx="76">
                  <c:v>44408</c:v>
                </c:pt>
                <c:pt idx="77">
                  <c:v>42858</c:v>
                </c:pt>
                <c:pt idx="78">
                  <c:v>40351</c:v>
                </c:pt>
                <c:pt idx="79">
                  <c:v>39367</c:v>
                </c:pt>
                <c:pt idx="80">
                  <c:v>38224</c:v>
                </c:pt>
                <c:pt idx="81">
                  <c:v>37258</c:v>
                </c:pt>
                <c:pt idx="82">
                  <c:v>38230</c:v>
                </c:pt>
                <c:pt idx="83">
                  <c:v>39231</c:v>
                </c:pt>
                <c:pt idx="84">
                  <c:v>40489</c:v>
                </c:pt>
                <c:pt idx="85">
                  <c:v>41564</c:v>
                </c:pt>
                <c:pt idx="86">
                  <c:v>42504</c:v>
                </c:pt>
                <c:pt idx="87">
                  <c:v>43398</c:v>
                </c:pt>
                <c:pt idx="88">
                  <c:v>44533</c:v>
                </c:pt>
                <c:pt idx="89">
                  <c:v>45446</c:v>
                </c:pt>
                <c:pt idx="90">
                  <c:v>46503</c:v>
                </c:pt>
                <c:pt idx="91">
                  <c:v>46763</c:v>
                </c:pt>
                <c:pt idx="92">
                  <c:v>46607</c:v>
                </c:pt>
                <c:pt idx="93">
                  <c:v>46419</c:v>
                </c:pt>
                <c:pt idx="94">
                  <c:v>45920</c:v>
                </c:pt>
                <c:pt idx="95">
                  <c:v>45266</c:v>
                </c:pt>
                <c:pt idx="96">
                  <c:v>44408</c:v>
                </c:pt>
                <c:pt idx="97">
                  <c:v>43365</c:v>
                </c:pt>
                <c:pt idx="98">
                  <c:v>42229</c:v>
                </c:pt>
                <c:pt idx="99">
                  <c:v>41212</c:v>
                </c:pt>
                <c:pt idx="100">
                  <c:v>39666</c:v>
                </c:pt>
                <c:pt idx="101">
                  <c:v>38169</c:v>
                </c:pt>
                <c:pt idx="102">
                  <c:v>37637</c:v>
                </c:pt>
                <c:pt idx="103">
                  <c:v>37333</c:v>
                </c:pt>
                <c:pt idx="104">
                  <c:v>37012</c:v>
                </c:pt>
                <c:pt idx="105">
                  <c:v>36440</c:v>
                </c:pt>
                <c:pt idx="106">
                  <c:v>35852</c:v>
                </c:pt>
                <c:pt idx="107">
                  <c:v>35533</c:v>
                </c:pt>
                <c:pt idx="108">
                  <c:v>35759</c:v>
                </c:pt>
                <c:pt idx="109">
                  <c:v>35971</c:v>
                </c:pt>
                <c:pt idx="110">
                  <c:v>36246</c:v>
                </c:pt>
                <c:pt idx="111">
                  <c:v>36726</c:v>
                </c:pt>
                <c:pt idx="112">
                  <c:v>37358</c:v>
                </c:pt>
                <c:pt idx="113">
                  <c:v>38033</c:v>
                </c:pt>
                <c:pt idx="114">
                  <c:v>38413</c:v>
                </c:pt>
                <c:pt idx="115">
                  <c:v>38919</c:v>
                </c:pt>
                <c:pt idx="116">
                  <c:v>39457</c:v>
                </c:pt>
                <c:pt idx="117">
                  <c:v>40655</c:v>
                </c:pt>
                <c:pt idx="118">
                  <c:v>41673</c:v>
                </c:pt>
                <c:pt idx="119">
                  <c:v>42045</c:v>
                </c:pt>
                <c:pt idx="120">
                  <c:v>42862</c:v>
                </c:pt>
                <c:pt idx="121">
                  <c:v>43469</c:v>
                </c:pt>
                <c:pt idx="122">
                  <c:v>43945</c:v>
                </c:pt>
                <c:pt idx="123">
                  <c:v>44358</c:v>
                </c:pt>
                <c:pt idx="124">
                  <c:v>44445</c:v>
                </c:pt>
                <c:pt idx="125">
                  <c:v>45233</c:v>
                </c:pt>
                <c:pt idx="126">
                  <c:v>46035</c:v>
                </c:pt>
                <c:pt idx="127">
                  <c:v>46071</c:v>
                </c:pt>
                <c:pt idx="128">
                  <c:v>46639</c:v>
                </c:pt>
                <c:pt idx="129">
                  <c:v>46792</c:v>
                </c:pt>
                <c:pt idx="130">
                  <c:v>47183</c:v>
                </c:pt>
                <c:pt idx="131">
                  <c:v>47971</c:v>
                </c:pt>
                <c:pt idx="132">
                  <c:v>48285</c:v>
                </c:pt>
                <c:pt idx="133">
                  <c:v>48177</c:v>
                </c:pt>
                <c:pt idx="134">
                  <c:v>48581</c:v>
                </c:pt>
                <c:pt idx="135">
                  <c:v>48816</c:v>
                </c:pt>
                <c:pt idx="136">
                  <c:v>49415</c:v>
                </c:pt>
                <c:pt idx="137">
                  <c:v>49579</c:v>
                </c:pt>
                <c:pt idx="138">
                  <c:v>49291</c:v>
                </c:pt>
                <c:pt idx="139">
                  <c:v>49307</c:v>
                </c:pt>
                <c:pt idx="140">
                  <c:v>49072</c:v>
                </c:pt>
                <c:pt idx="141">
                  <c:v>48851</c:v>
                </c:pt>
                <c:pt idx="142">
                  <c:v>48373</c:v>
                </c:pt>
                <c:pt idx="143">
                  <c:v>47562</c:v>
                </c:pt>
                <c:pt idx="144">
                  <c:v>46927</c:v>
                </c:pt>
                <c:pt idx="145">
                  <c:v>46736</c:v>
                </c:pt>
                <c:pt idx="146">
                  <c:v>46390</c:v>
                </c:pt>
                <c:pt idx="147">
                  <c:v>45846</c:v>
                </c:pt>
                <c:pt idx="148">
                  <c:v>45470</c:v>
                </c:pt>
                <c:pt idx="149">
                  <c:v>45512</c:v>
                </c:pt>
                <c:pt idx="150">
                  <c:v>45739</c:v>
                </c:pt>
                <c:pt idx="151">
                  <c:v>46537</c:v>
                </c:pt>
                <c:pt idx="152">
                  <c:v>46693</c:v>
                </c:pt>
                <c:pt idx="153">
                  <c:v>47260</c:v>
                </c:pt>
                <c:pt idx="154">
                  <c:v>48098</c:v>
                </c:pt>
                <c:pt idx="155">
                  <c:v>49111</c:v>
                </c:pt>
                <c:pt idx="156">
                  <c:v>49952</c:v>
                </c:pt>
                <c:pt idx="157">
                  <c:v>51171</c:v>
                </c:pt>
                <c:pt idx="158">
                  <c:v>52554</c:v>
                </c:pt>
                <c:pt idx="159">
                  <c:v>54000</c:v>
                </c:pt>
                <c:pt idx="160">
                  <c:v>55446</c:v>
                </c:pt>
                <c:pt idx="161">
                  <c:v>56690</c:v>
                </c:pt>
                <c:pt idx="162">
                  <c:v>57842</c:v>
                </c:pt>
                <c:pt idx="163">
                  <c:v>58713</c:v>
                </c:pt>
                <c:pt idx="164">
                  <c:v>59141</c:v>
                </c:pt>
                <c:pt idx="165">
                  <c:v>59954</c:v>
                </c:pt>
                <c:pt idx="166">
                  <c:v>61144</c:v>
                </c:pt>
                <c:pt idx="167">
                  <c:v>62438</c:v>
                </c:pt>
                <c:pt idx="168">
                  <c:v>63440</c:v>
                </c:pt>
                <c:pt idx="169">
                  <c:v>63917</c:v>
                </c:pt>
                <c:pt idx="170">
                  <c:v>63673</c:v>
                </c:pt>
                <c:pt idx="171">
                  <c:v>63889</c:v>
                </c:pt>
                <c:pt idx="172">
                  <c:v>63842</c:v>
                </c:pt>
                <c:pt idx="173">
                  <c:v>63088</c:v>
                </c:pt>
                <c:pt idx="174">
                  <c:v>62678</c:v>
                </c:pt>
                <c:pt idx="175">
                  <c:v>62202</c:v>
                </c:pt>
                <c:pt idx="176">
                  <c:v>61689</c:v>
                </c:pt>
                <c:pt idx="177">
                  <c:v>60948</c:v>
                </c:pt>
                <c:pt idx="178">
                  <c:v>60449</c:v>
                </c:pt>
                <c:pt idx="179">
                  <c:v>58769</c:v>
                </c:pt>
                <c:pt idx="180">
                  <c:v>58103</c:v>
                </c:pt>
                <c:pt idx="181">
                  <c:v>57112</c:v>
                </c:pt>
                <c:pt idx="182">
                  <c:v>56202</c:v>
                </c:pt>
                <c:pt idx="183">
                  <c:v>55329</c:v>
                </c:pt>
                <c:pt idx="184">
                  <c:v>54284</c:v>
                </c:pt>
                <c:pt idx="185">
                  <c:v>53769</c:v>
                </c:pt>
                <c:pt idx="186">
                  <c:v>53630</c:v>
                </c:pt>
                <c:pt idx="187">
                  <c:v>53223</c:v>
                </c:pt>
                <c:pt idx="188">
                  <c:v>53418</c:v>
                </c:pt>
                <c:pt idx="189">
                  <c:v>53613</c:v>
                </c:pt>
                <c:pt idx="190">
                  <c:v>53216</c:v>
                </c:pt>
                <c:pt idx="191">
                  <c:v>53687</c:v>
                </c:pt>
                <c:pt idx="192">
                  <c:v>53830</c:v>
                </c:pt>
                <c:pt idx="193">
                  <c:v>53952</c:v>
                </c:pt>
                <c:pt idx="194">
                  <c:v>54130</c:v>
                </c:pt>
                <c:pt idx="195">
                  <c:v>54448</c:v>
                </c:pt>
                <c:pt idx="196">
                  <c:v>54418</c:v>
                </c:pt>
                <c:pt idx="197">
                  <c:v>55284</c:v>
                </c:pt>
                <c:pt idx="198">
                  <c:v>55547</c:v>
                </c:pt>
                <c:pt idx="199">
                  <c:v>55379</c:v>
                </c:pt>
                <c:pt idx="200">
                  <c:v>55359</c:v>
                </c:pt>
                <c:pt idx="201">
                  <c:v>55179</c:v>
                </c:pt>
                <c:pt idx="202">
                  <c:v>54796</c:v>
                </c:pt>
                <c:pt idx="203">
                  <c:v>54519</c:v>
                </c:pt>
                <c:pt idx="204">
                  <c:v>54569</c:v>
                </c:pt>
                <c:pt idx="205">
                  <c:v>54541</c:v>
                </c:pt>
                <c:pt idx="206">
                  <c:v>54749</c:v>
                </c:pt>
                <c:pt idx="207">
                  <c:v>54560</c:v>
                </c:pt>
                <c:pt idx="208">
                  <c:v>54812</c:v>
                </c:pt>
                <c:pt idx="209">
                  <c:v>54739</c:v>
                </c:pt>
                <c:pt idx="210">
                  <c:v>54542</c:v>
                </c:pt>
                <c:pt idx="211">
                  <c:v>54962</c:v>
                </c:pt>
                <c:pt idx="212">
                  <c:v>55126</c:v>
                </c:pt>
                <c:pt idx="213">
                  <c:v>55274</c:v>
                </c:pt>
                <c:pt idx="214">
                  <c:v>54969</c:v>
                </c:pt>
                <c:pt idx="215">
                  <c:v>51432</c:v>
                </c:pt>
                <c:pt idx="216">
                  <c:v>48944</c:v>
                </c:pt>
                <c:pt idx="217">
                  <c:v>49377</c:v>
                </c:pt>
                <c:pt idx="218">
                  <c:v>50466</c:v>
                </c:pt>
                <c:pt idx="219">
                  <c:v>51264</c:v>
                </c:pt>
                <c:pt idx="220">
                  <c:v>52662</c:v>
                </c:pt>
                <c:pt idx="221">
                  <c:v>53606</c:v>
                </c:pt>
                <c:pt idx="222">
                  <c:v>54727</c:v>
                </c:pt>
                <c:pt idx="223">
                  <c:v>55839</c:v>
                </c:pt>
                <c:pt idx="224">
                  <c:v>55569</c:v>
                </c:pt>
                <c:pt idx="225">
                  <c:v>56077</c:v>
                </c:pt>
                <c:pt idx="226">
                  <c:v>57304</c:v>
                </c:pt>
                <c:pt idx="227">
                  <c:v>61270</c:v>
                </c:pt>
                <c:pt idx="228">
                  <c:v>63078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2-4140-B122-065ABC69B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64320"/>
        <c:axId val="129090688"/>
      </c:lineChart>
      <c:dateAx>
        <c:axId val="12906432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9090688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29090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90643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945326567074858"/>
          <c:y val="0.9023939195100612"/>
          <c:w val="0.4210934686585028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house sales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811875434671351"/>
          <c:y val="0.20443728854702412"/>
          <c:w val="0.80614963722333388"/>
          <c:h val="0.48777158063575388"/>
        </c:manualLayout>
      </c:layout>
      <c:lineChart>
        <c:grouping val="standard"/>
        <c:varyColors val="0"/>
        <c:ser>
          <c:idx val="0"/>
          <c:order val="0"/>
          <c:tx>
            <c:strRef>
              <c:f>HouseSales!$B$5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HouseSales!$A$94:$A$238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HouseSales!$B$94:$B$238</c:f>
              <c:numCache>
                <c:formatCode>#,##0</c:formatCode>
                <c:ptCount val="145"/>
                <c:pt idx="0">
                  <c:v>17542</c:v>
                </c:pt>
                <c:pt idx="1">
                  <c:v>18203</c:v>
                </c:pt>
                <c:pt idx="2">
                  <c:v>18863</c:v>
                </c:pt>
                <c:pt idx="3">
                  <c:v>19448</c:v>
                </c:pt>
                <c:pt idx="4">
                  <c:v>20212</c:v>
                </c:pt>
                <c:pt idx="5">
                  <c:v>21042</c:v>
                </c:pt>
                <c:pt idx="6">
                  <c:v>21751</c:v>
                </c:pt>
                <c:pt idx="7">
                  <c:v>22471</c:v>
                </c:pt>
                <c:pt idx="8">
                  <c:v>22866</c:v>
                </c:pt>
                <c:pt idx="9">
                  <c:v>22982</c:v>
                </c:pt>
                <c:pt idx="10">
                  <c:v>22971</c:v>
                </c:pt>
                <c:pt idx="11">
                  <c:v>22937</c:v>
                </c:pt>
                <c:pt idx="12">
                  <c:v>22588</c:v>
                </c:pt>
                <c:pt idx="13">
                  <c:v>22361</c:v>
                </c:pt>
                <c:pt idx="14">
                  <c:v>21939</c:v>
                </c:pt>
                <c:pt idx="15">
                  <c:v>21472</c:v>
                </c:pt>
                <c:pt idx="16">
                  <c:v>20898</c:v>
                </c:pt>
                <c:pt idx="17">
                  <c:v>20303</c:v>
                </c:pt>
                <c:pt idx="18">
                  <c:v>19612</c:v>
                </c:pt>
                <c:pt idx="19">
                  <c:v>19226</c:v>
                </c:pt>
                <c:pt idx="20">
                  <c:v>18970</c:v>
                </c:pt>
                <c:pt idx="21">
                  <c:v>18877</c:v>
                </c:pt>
                <c:pt idx="22">
                  <c:v>18922</c:v>
                </c:pt>
                <c:pt idx="23">
                  <c:v>19197</c:v>
                </c:pt>
                <c:pt idx="24">
                  <c:v>19296</c:v>
                </c:pt>
                <c:pt idx="25">
                  <c:v>19630</c:v>
                </c:pt>
                <c:pt idx="26">
                  <c:v>20072</c:v>
                </c:pt>
                <c:pt idx="27">
                  <c:v>20314</c:v>
                </c:pt>
                <c:pt idx="28">
                  <c:v>20739</c:v>
                </c:pt>
                <c:pt idx="29">
                  <c:v>21019</c:v>
                </c:pt>
                <c:pt idx="30">
                  <c:v>21448</c:v>
                </c:pt>
                <c:pt idx="31">
                  <c:v>21938</c:v>
                </c:pt>
                <c:pt idx="32">
                  <c:v>22351</c:v>
                </c:pt>
                <c:pt idx="33">
                  <c:v>22634</c:v>
                </c:pt>
                <c:pt idx="34">
                  <c:v>23102</c:v>
                </c:pt>
                <c:pt idx="35">
                  <c:v>23566</c:v>
                </c:pt>
                <c:pt idx="36">
                  <c:v>23883</c:v>
                </c:pt>
                <c:pt idx="37">
                  <c:v>24475</c:v>
                </c:pt>
                <c:pt idx="38">
                  <c:v>24774</c:v>
                </c:pt>
                <c:pt idx="39">
                  <c:v>25277</c:v>
                </c:pt>
                <c:pt idx="40">
                  <c:v>25707</c:v>
                </c:pt>
                <c:pt idx="41">
                  <c:v>26038</c:v>
                </c:pt>
                <c:pt idx="42">
                  <c:v>26883</c:v>
                </c:pt>
                <c:pt idx="43">
                  <c:v>27527</c:v>
                </c:pt>
                <c:pt idx="44">
                  <c:v>27929</c:v>
                </c:pt>
                <c:pt idx="45">
                  <c:v>28221</c:v>
                </c:pt>
                <c:pt idx="46">
                  <c:v>28532</c:v>
                </c:pt>
                <c:pt idx="47">
                  <c:v>28939</c:v>
                </c:pt>
                <c:pt idx="48">
                  <c:v>29579</c:v>
                </c:pt>
                <c:pt idx="49">
                  <c:v>29804</c:v>
                </c:pt>
                <c:pt idx="50">
                  <c:v>29912</c:v>
                </c:pt>
                <c:pt idx="51">
                  <c:v>30378</c:v>
                </c:pt>
                <c:pt idx="52">
                  <c:v>30656</c:v>
                </c:pt>
                <c:pt idx="53">
                  <c:v>31124</c:v>
                </c:pt>
                <c:pt idx="54">
                  <c:v>31098</c:v>
                </c:pt>
                <c:pt idx="55">
                  <c:v>30893</c:v>
                </c:pt>
                <c:pt idx="56">
                  <c:v>30811</c:v>
                </c:pt>
                <c:pt idx="57">
                  <c:v>30832</c:v>
                </c:pt>
                <c:pt idx="58">
                  <c:v>30546</c:v>
                </c:pt>
                <c:pt idx="59">
                  <c:v>30211</c:v>
                </c:pt>
                <c:pt idx="60">
                  <c:v>29588</c:v>
                </c:pt>
                <c:pt idx="61">
                  <c:v>29081</c:v>
                </c:pt>
                <c:pt idx="62">
                  <c:v>28900</c:v>
                </c:pt>
                <c:pt idx="63">
                  <c:v>28362</c:v>
                </c:pt>
                <c:pt idx="64">
                  <c:v>27839</c:v>
                </c:pt>
                <c:pt idx="65">
                  <c:v>27406</c:v>
                </c:pt>
                <c:pt idx="66">
                  <c:v>27194</c:v>
                </c:pt>
                <c:pt idx="67">
                  <c:v>27422</c:v>
                </c:pt>
                <c:pt idx="68">
                  <c:v>28000</c:v>
                </c:pt>
                <c:pt idx="69">
                  <c:v>27966</c:v>
                </c:pt>
                <c:pt idx="70">
                  <c:v>28172</c:v>
                </c:pt>
                <c:pt idx="71">
                  <c:v>28822</c:v>
                </c:pt>
                <c:pt idx="72">
                  <c:v>29373</c:v>
                </c:pt>
                <c:pt idx="73">
                  <c:v>29949</c:v>
                </c:pt>
                <c:pt idx="74">
                  <c:v>30393</c:v>
                </c:pt>
                <c:pt idx="75">
                  <c:v>31238</c:v>
                </c:pt>
                <c:pt idx="76">
                  <c:v>32077</c:v>
                </c:pt>
                <c:pt idx="77">
                  <c:v>32894</c:v>
                </c:pt>
                <c:pt idx="78">
                  <c:v>32880</c:v>
                </c:pt>
                <c:pt idx="79">
                  <c:v>32360</c:v>
                </c:pt>
                <c:pt idx="80">
                  <c:v>31738</c:v>
                </c:pt>
                <c:pt idx="81">
                  <c:v>31517</c:v>
                </c:pt>
                <c:pt idx="82">
                  <c:v>31097</c:v>
                </c:pt>
                <c:pt idx="83">
                  <c:v>30631</c:v>
                </c:pt>
                <c:pt idx="84">
                  <c:v>30612</c:v>
                </c:pt>
                <c:pt idx="85">
                  <c:v>30630</c:v>
                </c:pt>
                <c:pt idx="86">
                  <c:v>30579</c:v>
                </c:pt>
                <c:pt idx="87">
                  <c:v>29953</c:v>
                </c:pt>
                <c:pt idx="88">
                  <c:v>29339</c:v>
                </c:pt>
                <c:pt idx="89">
                  <c:v>28564</c:v>
                </c:pt>
                <c:pt idx="90">
                  <c:v>28239</c:v>
                </c:pt>
                <c:pt idx="91">
                  <c:v>28166</c:v>
                </c:pt>
                <c:pt idx="92">
                  <c:v>27896</c:v>
                </c:pt>
                <c:pt idx="93">
                  <c:v>27612</c:v>
                </c:pt>
                <c:pt idx="94">
                  <c:v>27357</c:v>
                </c:pt>
                <c:pt idx="95">
                  <c:v>26951</c:v>
                </c:pt>
                <c:pt idx="96">
                  <c:v>26095</c:v>
                </c:pt>
                <c:pt idx="97">
                  <c:v>25234</c:v>
                </c:pt>
                <c:pt idx="98">
                  <c:v>24407</c:v>
                </c:pt>
                <c:pt idx="99">
                  <c:v>23685</c:v>
                </c:pt>
                <c:pt idx="100">
                  <c:v>23218</c:v>
                </c:pt>
                <c:pt idx="101">
                  <c:v>22585</c:v>
                </c:pt>
                <c:pt idx="102">
                  <c:v>22221</c:v>
                </c:pt>
                <c:pt idx="103">
                  <c:v>21897</c:v>
                </c:pt>
                <c:pt idx="104">
                  <c:v>21854</c:v>
                </c:pt>
                <c:pt idx="105">
                  <c:v>21892</c:v>
                </c:pt>
                <c:pt idx="106">
                  <c:v>21978</c:v>
                </c:pt>
                <c:pt idx="107">
                  <c:v>21717</c:v>
                </c:pt>
                <c:pt idx="108">
                  <c:v>21828</c:v>
                </c:pt>
                <c:pt idx="109">
                  <c:v>22079</c:v>
                </c:pt>
                <c:pt idx="110">
                  <c:v>22136</c:v>
                </c:pt>
                <c:pt idx="111">
                  <c:v>22236</c:v>
                </c:pt>
                <c:pt idx="112">
                  <c:v>22236</c:v>
                </c:pt>
                <c:pt idx="113">
                  <c:v>22300</c:v>
                </c:pt>
                <c:pt idx="114">
                  <c:v>22637</c:v>
                </c:pt>
                <c:pt idx="115">
                  <c:v>22822</c:v>
                </c:pt>
                <c:pt idx="116">
                  <c:v>22469</c:v>
                </c:pt>
                <c:pt idx="117">
                  <c:v>22464</c:v>
                </c:pt>
                <c:pt idx="118">
                  <c:v>22200</c:v>
                </c:pt>
                <c:pt idx="119">
                  <c:v>21832</c:v>
                </c:pt>
                <c:pt idx="120">
                  <c:v>21636</c:v>
                </c:pt>
                <c:pt idx="121">
                  <c:v>21187</c:v>
                </c:pt>
                <c:pt idx="122">
                  <c:v>21186</c:v>
                </c:pt>
                <c:pt idx="123">
                  <c:v>21401</c:v>
                </c:pt>
                <c:pt idx="124">
                  <c:v>21376</c:v>
                </c:pt>
                <c:pt idx="125">
                  <c:v>21528</c:v>
                </c:pt>
                <c:pt idx="126">
                  <c:v>21581</c:v>
                </c:pt>
                <c:pt idx="127">
                  <c:v>21855</c:v>
                </c:pt>
                <c:pt idx="128">
                  <c:v>22382</c:v>
                </c:pt>
                <c:pt idx="129">
                  <c:v>22561</c:v>
                </c:pt>
                <c:pt idx="130">
                  <c:v>23232</c:v>
                </c:pt>
                <c:pt idx="131">
                  <c:v>23732</c:v>
                </c:pt>
                <c:pt idx="132">
                  <c:v>22576</c:v>
                </c:pt>
                <c:pt idx="133">
                  <c:v>21748</c:v>
                </c:pt>
                <c:pt idx="134">
                  <c:v>21987</c:v>
                </c:pt>
                <c:pt idx="135">
                  <c:v>22682</c:v>
                </c:pt>
                <c:pt idx="136">
                  <c:v>23535</c:v>
                </c:pt>
                <c:pt idx="137">
                  <c:v>24643</c:v>
                </c:pt>
                <c:pt idx="138">
                  <c:v>25772</c:v>
                </c:pt>
                <c:pt idx="139">
                  <c:v>27171</c:v>
                </c:pt>
                <c:pt idx="140">
                  <c:v>28451</c:v>
                </c:pt>
                <c:pt idx="141">
                  <c:v>29021</c:v>
                </c:pt>
                <c:pt idx="142">
                  <c:v>29834</c:v>
                </c:pt>
                <c:pt idx="143">
                  <c:v>31221</c:v>
                </c:pt>
                <c:pt idx="144">
                  <c:v>33319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A-4439-A6E1-8C52CBB81F87}"/>
            </c:ext>
          </c:extLst>
        </c:ser>
        <c:ser>
          <c:idx val="1"/>
          <c:order val="1"/>
          <c:tx>
            <c:strRef>
              <c:f>HouseSales!$C$5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HouseSales!$A$94:$A$238</c:f>
              <c:numCache>
                <c:formatCode>mmm\-yy</c:formatCode>
                <c:ptCount val="145"/>
                <c:pt idx="0">
                  <c:v>39904</c:v>
                </c:pt>
                <c:pt idx="1">
                  <c:v>39934</c:v>
                </c:pt>
                <c:pt idx="2">
                  <c:v>39965</c:v>
                </c:pt>
                <c:pt idx="3">
                  <c:v>39995</c:v>
                </c:pt>
                <c:pt idx="4">
                  <c:v>40026</c:v>
                </c:pt>
                <c:pt idx="5">
                  <c:v>40057</c:v>
                </c:pt>
                <c:pt idx="6">
                  <c:v>40087</c:v>
                </c:pt>
                <c:pt idx="7">
                  <c:v>40118</c:v>
                </c:pt>
                <c:pt idx="8">
                  <c:v>40148</c:v>
                </c:pt>
                <c:pt idx="9">
                  <c:v>40179</c:v>
                </c:pt>
                <c:pt idx="10">
                  <c:v>40210</c:v>
                </c:pt>
                <c:pt idx="11">
                  <c:v>40238</c:v>
                </c:pt>
                <c:pt idx="12">
                  <c:v>40269</c:v>
                </c:pt>
                <c:pt idx="13">
                  <c:v>40299</c:v>
                </c:pt>
                <c:pt idx="14">
                  <c:v>40330</c:v>
                </c:pt>
                <c:pt idx="15">
                  <c:v>40360</c:v>
                </c:pt>
                <c:pt idx="16">
                  <c:v>40391</c:v>
                </c:pt>
                <c:pt idx="17">
                  <c:v>40422</c:v>
                </c:pt>
                <c:pt idx="18">
                  <c:v>40452</c:v>
                </c:pt>
                <c:pt idx="19">
                  <c:v>40483</c:v>
                </c:pt>
                <c:pt idx="20">
                  <c:v>40513</c:v>
                </c:pt>
                <c:pt idx="21">
                  <c:v>40544</c:v>
                </c:pt>
                <c:pt idx="22">
                  <c:v>40575</c:v>
                </c:pt>
                <c:pt idx="23">
                  <c:v>40603</c:v>
                </c:pt>
                <c:pt idx="24">
                  <c:v>40634</c:v>
                </c:pt>
                <c:pt idx="25">
                  <c:v>40664</c:v>
                </c:pt>
                <c:pt idx="26">
                  <c:v>40695</c:v>
                </c:pt>
                <c:pt idx="27">
                  <c:v>40725</c:v>
                </c:pt>
                <c:pt idx="28">
                  <c:v>40756</c:v>
                </c:pt>
                <c:pt idx="29">
                  <c:v>40787</c:v>
                </c:pt>
                <c:pt idx="30">
                  <c:v>40817</c:v>
                </c:pt>
                <c:pt idx="31">
                  <c:v>40848</c:v>
                </c:pt>
                <c:pt idx="32">
                  <c:v>40878</c:v>
                </c:pt>
                <c:pt idx="33">
                  <c:v>40909</c:v>
                </c:pt>
                <c:pt idx="34">
                  <c:v>40940</c:v>
                </c:pt>
                <c:pt idx="35">
                  <c:v>40969</c:v>
                </c:pt>
                <c:pt idx="36">
                  <c:v>41000</c:v>
                </c:pt>
                <c:pt idx="37">
                  <c:v>41030</c:v>
                </c:pt>
                <c:pt idx="38">
                  <c:v>41061</c:v>
                </c:pt>
                <c:pt idx="39">
                  <c:v>41091</c:v>
                </c:pt>
                <c:pt idx="40">
                  <c:v>41122</c:v>
                </c:pt>
                <c:pt idx="41">
                  <c:v>41153</c:v>
                </c:pt>
                <c:pt idx="42">
                  <c:v>41183</c:v>
                </c:pt>
                <c:pt idx="43">
                  <c:v>41214</c:v>
                </c:pt>
                <c:pt idx="44">
                  <c:v>41244</c:v>
                </c:pt>
                <c:pt idx="45">
                  <c:v>41275</c:v>
                </c:pt>
                <c:pt idx="46">
                  <c:v>41306</c:v>
                </c:pt>
                <c:pt idx="47">
                  <c:v>41334</c:v>
                </c:pt>
                <c:pt idx="48">
                  <c:v>41365</c:v>
                </c:pt>
                <c:pt idx="49">
                  <c:v>41395</c:v>
                </c:pt>
                <c:pt idx="50">
                  <c:v>41426</c:v>
                </c:pt>
                <c:pt idx="51">
                  <c:v>41456</c:v>
                </c:pt>
                <c:pt idx="52">
                  <c:v>41487</c:v>
                </c:pt>
                <c:pt idx="53">
                  <c:v>41518</c:v>
                </c:pt>
                <c:pt idx="54">
                  <c:v>41548</c:v>
                </c:pt>
                <c:pt idx="55">
                  <c:v>41579</c:v>
                </c:pt>
                <c:pt idx="56">
                  <c:v>41609</c:v>
                </c:pt>
                <c:pt idx="57">
                  <c:v>41640</c:v>
                </c:pt>
                <c:pt idx="58">
                  <c:v>41671</c:v>
                </c:pt>
                <c:pt idx="59">
                  <c:v>41699</c:v>
                </c:pt>
                <c:pt idx="60">
                  <c:v>41730</c:v>
                </c:pt>
                <c:pt idx="61">
                  <c:v>41760</c:v>
                </c:pt>
                <c:pt idx="62">
                  <c:v>41791</c:v>
                </c:pt>
                <c:pt idx="63">
                  <c:v>41821</c:v>
                </c:pt>
                <c:pt idx="64">
                  <c:v>41852</c:v>
                </c:pt>
                <c:pt idx="65">
                  <c:v>41883</c:v>
                </c:pt>
                <c:pt idx="66">
                  <c:v>41913</c:v>
                </c:pt>
                <c:pt idx="67">
                  <c:v>41944</c:v>
                </c:pt>
                <c:pt idx="68">
                  <c:v>41974</c:v>
                </c:pt>
                <c:pt idx="69">
                  <c:v>42005</c:v>
                </c:pt>
                <c:pt idx="70">
                  <c:v>42036</c:v>
                </c:pt>
                <c:pt idx="71">
                  <c:v>42064</c:v>
                </c:pt>
                <c:pt idx="72">
                  <c:v>42095</c:v>
                </c:pt>
                <c:pt idx="73">
                  <c:v>42125</c:v>
                </c:pt>
                <c:pt idx="74">
                  <c:v>42156</c:v>
                </c:pt>
                <c:pt idx="75">
                  <c:v>42186</c:v>
                </c:pt>
                <c:pt idx="76">
                  <c:v>42217</c:v>
                </c:pt>
                <c:pt idx="77">
                  <c:v>42248</c:v>
                </c:pt>
                <c:pt idx="78">
                  <c:v>42278</c:v>
                </c:pt>
                <c:pt idx="79">
                  <c:v>42309</c:v>
                </c:pt>
                <c:pt idx="80">
                  <c:v>42339</c:v>
                </c:pt>
                <c:pt idx="81">
                  <c:v>42370</c:v>
                </c:pt>
                <c:pt idx="82">
                  <c:v>42401</c:v>
                </c:pt>
                <c:pt idx="83">
                  <c:v>42430</c:v>
                </c:pt>
                <c:pt idx="84">
                  <c:v>42461</c:v>
                </c:pt>
                <c:pt idx="85">
                  <c:v>42491</c:v>
                </c:pt>
                <c:pt idx="86">
                  <c:v>42522</c:v>
                </c:pt>
                <c:pt idx="87">
                  <c:v>42552</c:v>
                </c:pt>
                <c:pt idx="88">
                  <c:v>42583</c:v>
                </c:pt>
                <c:pt idx="89">
                  <c:v>42614</c:v>
                </c:pt>
                <c:pt idx="90">
                  <c:v>42644</c:v>
                </c:pt>
                <c:pt idx="91">
                  <c:v>42675</c:v>
                </c:pt>
                <c:pt idx="92">
                  <c:v>42705</c:v>
                </c:pt>
                <c:pt idx="93">
                  <c:v>42736</c:v>
                </c:pt>
                <c:pt idx="94">
                  <c:v>42767</c:v>
                </c:pt>
                <c:pt idx="95">
                  <c:v>42795</c:v>
                </c:pt>
                <c:pt idx="96">
                  <c:v>42826</c:v>
                </c:pt>
                <c:pt idx="97">
                  <c:v>42856</c:v>
                </c:pt>
                <c:pt idx="98">
                  <c:v>42887</c:v>
                </c:pt>
                <c:pt idx="99">
                  <c:v>42917</c:v>
                </c:pt>
                <c:pt idx="100">
                  <c:v>42948</c:v>
                </c:pt>
                <c:pt idx="101">
                  <c:v>42979</c:v>
                </c:pt>
                <c:pt idx="102">
                  <c:v>43009</c:v>
                </c:pt>
                <c:pt idx="103">
                  <c:v>43040</c:v>
                </c:pt>
                <c:pt idx="104">
                  <c:v>43070</c:v>
                </c:pt>
                <c:pt idx="105">
                  <c:v>43101</c:v>
                </c:pt>
                <c:pt idx="106">
                  <c:v>43132</c:v>
                </c:pt>
                <c:pt idx="107">
                  <c:v>43160</c:v>
                </c:pt>
                <c:pt idx="108">
                  <c:v>43191</c:v>
                </c:pt>
                <c:pt idx="109">
                  <c:v>43221</c:v>
                </c:pt>
                <c:pt idx="110">
                  <c:v>43252</c:v>
                </c:pt>
                <c:pt idx="111">
                  <c:v>43282</c:v>
                </c:pt>
                <c:pt idx="112">
                  <c:v>43313</c:v>
                </c:pt>
                <c:pt idx="113">
                  <c:v>43344</c:v>
                </c:pt>
                <c:pt idx="114">
                  <c:v>43374</c:v>
                </c:pt>
                <c:pt idx="115">
                  <c:v>43405</c:v>
                </c:pt>
                <c:pt idx="116">
                  <c:v>43435</c:v>
                </c:pt>
                <c:pt idx="117">
                  <c:v>43466</c:v>
                </c:pt>
                <c:pt idx="118">
                  <c:v>43497</c:v>
                </c:pt>
                <c:pt idx="119">
                  <c:v>43525</c:v>
                </c:pt>
                <c:pt idx="120">
                  <c:v>43556</c:v>
                </c:pt>
                <c:pt idx="121">
                  <c:v>43586</c:v>
                </c:pt>
                <c:pt idx="122">
                  <c:v>43617</c:v>
                </c:pt>
                <c:pt idx="123">
                  <c:v>43647</c:v>
                </c:pt>
                <c:pt idx="124">
                  <c:v>43678</c:v>
                </c:pt>
                <c:pt idx="125">
                  <c:v>43709</c:v>
                </c:pt>
                <c:pt idx="126">
                  <c:v>43739</c:v>
                </c:pt>
                <c:pt idx="127">
                  <c:v>43770</c:v>
                </c:pt>
                <c:pt idx="128">
                  <c:v>43800</c:v>
                </c:pt>
                <c:pt idx="129">
                  <c:v>43831</c:v>
                </c:pt>
                <c:pt idx="130">
                  <c:v>43862</c:v>
                </c:pt>
                <c:pt idx="131">
                  <c:v>43891</c:v>
                </c:pt>
                <c:pt idx="132">
                  <c:v>43922</c:v>
                </c:pt>
                <c:pt idx="133">
                  <c:v>43952</c:v>
                </c:pt>
                <c:pt idx="134">
                  <c:v>43983</c:v>
                </c:pt>
                <c:pt idx="135">
                  <c:v>44013</c:v>
                </c:pt>
                <c:pt idx="136">
                  <c:v>44044</c:v>
                </c:pt>
                <c:pt idx="137">
                  <c:v>44075</c:v>
                </c:pt>
                <c:pt idx="138">
                  <c:v>44105</c:v>
                </c:pt>
                <c:pt idx="139">
                  <c:v>44136</c:v>
                </c:pt>
                <c:pt idx="140">
                  <c:v>44166</c:v>
                </c:pt>
                <c:pt idx="141">
                  <c:v>44197</c:v>
                </c:pt>
                <c:pt idx="142">
                  <c:v>44228</c:v>
                </c:pt>
                <c:pt idx="143">
                  <c:v>44256</c:v>
                </c:pt>
                <c:pt idx="144">
                  <c:v>44287</c:v>
                </c:pt>
              </c:numCache>
            </c:numRef>
          </c:cat>
          <c:val>
            <c:numRef>
              <c:f>HouseSales!$C$94:$C$238</c:f>
              <c:numCache>
                <c:formatCode>#,##0</c:formatCode>
                <c:ptCount val="145"/>
                <c:pt idx="0">
                  <c:v>39231</c:v>
                </c:pt>
                <c:pt idx="1">
                  <c:v>40489</c:v>
                </c:pt>
                <c:pt idx="2">
                  <c:v>41564</c:v>
                </c:pt>
                <c:pt idx="3">
                  <c:v>42504</c:v>
                </c:pt>
                <c:pt idx="4">
                  <c:v>43398</c:v>
                </c:pt>
                <c:pt idx="5">
                  <c:v>44533</c:v>
                </c:pt>
                <c:pt idx="6">
                  <c:v>45446</c:v>
                </c:pt>
                <c:pt idx="7">
                  <c:v>46503</c:v>
                </c:pt>
                <c:pt idx="8">
                  <c:v>46763</c:v>
                </c:pt>
                <c:pt idx="9">
                  <c:v>46607</c:v>
                </c:pt>
                <c:pt idx="10">
                  <c:v>46419</c:v>
                </c:pt>
                <c:pt idx="11">
                  <c:v>45920</c:v>
                </c:pt>
                <c:pt idx="12">
                  <c:v>45266</c:v>
                </c:pt>
                <c:pt idx="13">
                  <c:v>44408</c:v>
                </c:pt>
                <c:pt idx="14">
                  <c:v>43365</c:v>
                </c:pt>
                <c:pt idx="15">
                  <c:v>42229</c:v>
                </c:pt>
                <c:pt idx="16">
                  <c:v>41212</c:v>
                </c:pt>
                <c:pt idx="17">
                  <c:v>39666</c:v>
                </c:pt>
                <c:pt idx="18">
                  <c:v>38169</c:v>
                </c:pt>
                <c:pt idx="19">
                  <c:v>37637</c:v>
                </c:pt>
                <c:pt idx="20">
                  <c:v>37333</c:v>
                </c:pt>
                <c:pt idx="21">
                  <c:v>37012</c:v>
                </c:pt>
                <c:pt idx="22">
                  <c:v>36440</c:v>
                </c:pt>
                <c:pt idx="23">
                  <c:v>35852</c:v>
                </c:pt>
                <c:pt idx="24">
                  <c:v>35533</c:v>
                </c:pt>
                <c:pt idx="25">
                  <c:v>35759</c:v>
                </c:pt>
                <c:pt idx="26">
                  <c:v>35971</c:v>
                </c:pt>
                <c:pt idx="27">
                  <c:v>36246</c:v>
                </c:pt>
                <c:pt idx="28">
                  <c:v>36726</c:v>
                </c:pt>
                <c:pt idx="29">
                  <c:v>37358</c:v>
                </c:pt>
                <c:pt idx="30">
                  <c:v>38033</c:v>
                </c:pt>
                <c:pt idx="31">
                  <c:v>38413</c:v>
                </c:pt>
                <c:pt idx="32">
                  <c:v>38919</c:v>
                </c:pt>
                <c:pt idx="33">
                  <c:v>39457</c:v>
                </c:pt>
                <c:pt idx="34">
                  <c:v>40655</c:v>
                </c:pt>
                <c:pt idx="35">
                  <c:v>41673</c:v>
                </c:pt>
                <c:pt idx="36">
                  <c:v>42045</c:v>
                </c:pt>
                <c:pt idx="37">
                  <c:v>42862</c:v>
                </c:pt>
                <c:pt idx="38">
                  <c:v>43469</c:v>
                </c:pt>
                <c:pt idx="39">
                  <c:v>43945</c:v>
                </c:pt>
                <c:pt idx="40">
                  <c:v>44358</c:v>
                </c:pt>
                <c:pt idx="41">
                  <c:v>44445</c:v>
                </c:pt>
                <c:pt idx="42">
                  <c:v>45233</c:v>
                </c:pt>
                <c:pt idx="43">
                  <c:v>46035</c:v>
                </c:pt>
                <c:pt idx="44">
                  <c:v>46071</c:v>
                </c:pt>
                <c:pt idx="45">
                  <c:v>46639</c:v>
                </c:pt>
                <c:pt idx="46">
                  <c:v>46792</c:v>
                </c:pt>
                <c:pt idx="47">
                  <c:v>47183</c:v>
                </c:pt>
                <c:pt idx="48">
                  <c:v>47971</c:v>
                </c:pt>
                <c:pt idx="49">
                  <c:v>48285</c:v>
                </c:pt>
                <c:pt idx="50">
                  <c:v>48177</c:v>
                </c:pt>
                <c:pt idx="51">
                  <c:v>48581</c:v>
                </c:pt>
                <c:pt idx="52">
                  <c:v>48816</c:v>
                </c:pt>
                <c:pt idx="53">
                  <c:v>49415</c:v>
                </c:pt>
                <c:pt idx="54">
                  <c:v>49579</c:v>
                </c:pt>
                <c:pt idx="55">
                  <c:v>49291</c:v>
                </c:pt>
                <c:pt idx="56">
                  <c:v>49307</c:v>
                </c:pt>
                <c:pt idx="57">
                  <c:v>49072</c:v>
                </c:pt>
                <c:pt idx="58">
                  <c:v>48851</c:v>
                </c:pt>
                <c:pt idx="59">
                  <c:v>48373</c:v>
                </c:pt>
                <c:pt idx="60">
                  <c:v>47562</c:v>
                </c:pt>
                <c:pt idx="61">
                  <c:v>46927</c:v>
                </c:pt>
                <c:pt idx="62">
                  <c:v>46736</c:v>
                </c:pt>
                <c:pt idx="63">
                  <c:v>46390</c:v>
                </c:pt>
                <c:pt idx="64">
                  <c:v>45846</c:v>
                </c:pt>
                <c:pt idx="65">
                  <c:v>45470</c:v>
                </c:pt>
                <c:pt idx="66">
                  <c:v>45512</c:v>
                </c:pt>
                <c:pt idx="67">
                  <c:v>45739</c:v>
                </c:pt>
                <c:pt idx="68">
                  <c:v>46537</c:v>
                </c:pt>
                <c:pt idx="69">
                  <c:v>46693</c:v>
                </c:pt>
                <c:pt idx="70">
                  <c:v>47260</c:v>
                </c:pt>
                <c:pt idx="71">
                  <c:v>48098</c:v>
                </c:pt>
                <c:pt idx="72">
                  <c:v>49111</c:v>
                </c:pt>
                <c:pt idx="73">
                  <c:v>49952</c:v>
                </c:pt>
                <c:pt idx="74">
                  <c:v>51171</c:v>
                </c:pt>
                <c:pt idx="75">
                  <c:v>52554</c:v>
                </c:pt>
                <c:pt idx="76">
                  <c:v>54000</c:v>
                </c:pt>
                <c:pt idx="77">
                  <c:v>55446</c:v>
                </c:pt>
                <c:pt idx="78">
                  <c:v>56690</c:v>
                </c:pt>
                <c:pt idx="79">
                  <c:v>57842</c:v>
                </c:pt>
                <c:pt idx="80">
                  <c:v>58713</c:v>
                </c:pt>
                <c:pt idx="81">
                  <c:v>59141</c:v>
                </c:pt>
                <c:pt idx="82">
                  <c:v>59954</c:v>
                </c:pt>
                <c:pt idx="83">
                  <c:v>61144</c:v>
                </c:pt>
                <c:pt idx="84">
                  <c:v>62438</c:v>
                </c:pt>
                <c:pt idx="85">
                  <c:v>63440</c:v>
                </c:pt>
                <c:pt idx="86">
                  <c:v>63917</c:v>
                </c:pt>
                <c:pt idx="87">
                  <c:v>63673</c:v>
                </c:pt>
                <c:pt idx="88">
                  <c:v>63889</c:v>
                </c:pt>
                <c:pt idx="89">
                  <c:v>63842</c:v>
                </c:pt>
                <c:pt idx="90">
                  <c:v>63088</c:v>
                </c:pt>
                <c:pt idx="91">
                  <c:v>62678</c:v>
                </c:pt>
                <c:pt idx="92">
                  <c:v>62202</c:v>
                </c:pt>
                <c:pt idx="93">
                  <c:v>61689</c:v>
                </c:pt>
                <c:pt idx="94">
                  <c:v>60948</c:v>
                </c:pt>
                <c:pt idx="95">
                  <c:v>60449</c:v>
                </c:pt>
                <c:pt idx="96">
                  <c:v>58769</c:v>
                </c:pt>
                <c:pt idx="97">
                  <c:v>58103</c:v>
                </c:pt>
                <c:pt idx="98">
                  <c:v>57112</c:v>
                </c:pt>
                <c:pt idx="99">
                  <c:v>56202</c:v>
                </c:pt>
                <c:pt idx="100">
                  <c:v>55329</c:v>
                </c:pt>
                <c:pt idx="101">
                  <c:v>54284</c:v>
                </c:pt>
                <c:pt idx="102">
                  <c:v>53769</c:v>
                </c:pt>
                <c:pt idx="103">
                  <c:v>53630</c:v>
                </c:pt>
                <c:pt idx="104">
                  <c:v>53223</c:v>
                </c:pt>
                <c:pt idx="105">
                  <c:v>53418</c:v>
                </c:pt>
                <c:pt idx="106">
                  <c:v>53613</c:v>
                </c:pt>
                <c:pt idx="107">
                  <c:v>53216</c:v>
                </c:pt>
                <c:pt idx="108">
                  <c:v>53687</c:v>
                </c:pt>
                <c:pt idx="109">
                  <c:v>53830</c:v>
                </c:pt>
                <c:pt idx="110">
                  <c:v>53952</c:v>
                </c:pt>
                <c:pt idx="111">
                  <c:v>54130</c:v>
                </c:pt>
                <c:pt idx="112">
                  <c:v>54448</c:v>
                </c:pt>
                <c:pt idx="113">
                  <c:v>54418</c:v>
                </c:pt>
                <c:pt idx="114">
                  <c:v>55284</c:v>
                </c:pt>
                <c:pt idx="115">
                  <c:v>55547</c:v>
                </c:pt>
                <c:pt idx="116">
                  <c:v>55379</c:v>
                </c:pt>
                <c:pt idx="117">
                  <c:v>55359</c:v>
                </c:pt>
                <c:pt idx="118">
                  <c:v>55179</c:v>
                </c:pt>
                <c:pt idx="119">
                  <c:v>54796</c:v>
                </c:pt>
                <c:pt idx="120">
                  <c:v>54519</c:v>
                </c:pt>
                <c:pt idx="121">
                  <c:v>54569</c:v>
                </c:pt>
                <c:pt idx="122">
                  <c:v>54541</c:v>
                </c:pt>
                <c:pt idx="123">
                  <c:v>54749</c:v>
                </c:pt>
                <c:pt idx="124">
                  <c:v>54560</c:v>
                </c:pt>
                <c:pt idx="125">
                  <c:v>54812</c:v>
                </c:pt>
                <c:pt idx="126">
                  <c:v>54739</c:v>
                </c:pt>
                <c:pt idx="127">
                  <c:v>54542</c:v>
                </c:pt>
                <c:pt idx="128">
                  <c:v>54962</c:v>
                </c:pt>
                <c:pt idx="129">
                  <c:v>55126</c:v>
                </c:pt>
                <c:pt idx="130">
                  <c:v>55274</c:v>
                </c:pt>
                <c:pt idx="131">
                  <c:v>54969</c:v>
                </c:pt>
                <c:pt idx="132">
                  <c:v>51432</c:v>
                </c:pt>
                <c:pt idx="133">
                  <c:v>48944</c:v>
                </c:pt>
                <c:pt idx="134">
                  <c:v>49377</c:v>
                </c:pt>
                <c:pt idx="135">
                  <c:v>50466</c:v>
                </c:pt>
                <c:pt idx="136">
                  <c:v>51264</c:v>
                </c:pt>
                <c:pt idx="137">
                  <c:v>52662</c:v>
                </c:pt>
                <c:pt idx="138">
                  <c:v>53606</c:v>
                </c:pt>
                <c:pt idx="139">
                  <c:v>54727</c:v>
                </c:pt>
                <c:pt idx="140">
                  <c:v>55839</c:v>
                </c:pt>
                <c:pt idx="141">
                  <c:v>55569</c:v>
                </c:pt>
                <c:pt idx="142">
                  <c:v>56077</c:v>
                </c:pt>
                <c:pt idx="143">
                  <c:v>57304</c:v>
                </c:pt>
                <c:pt idx="144">
                  <c:v>61270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A-4439-A6E1-8C52CBB8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73440"/>
        <c:axId val="123374976"/>
      </c:lineChart>
      <c:dateAx>
        <c:axId val="12337344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3374976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2337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33734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950831146106735"/>
          <c:y val="0.8190605861767275"/>
          <c:w val="0.46098337707786857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house prices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HousePrices!$B$5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HousePrices!HousePricesDateSeries</c:f>
              <c:numCache>
                <c:formatCode>mmm\-yy</c:formatCode>
                <c:ptCount val="121"/>
                <c:pt idx="0">
                  <c:v>40695</c:v>
                </c:pt>
                <c:pt idx="1">
                  <c:v>40725</c:v>
                </c:pt>
                <c:pt idx="2">
                  <c:v>40756</c:v>
                </c:pt>
                <c:pt idx="3">
                  <c:v>40787</c:v>
                </c:pt>
                <c:pt idx="4">
                  <c:v>40817</c:v>
                </c:pt>
                <c:pt idx="5">
                  <c:v>40848</c:v>
                </c:pt>
                <c:pt idx="6">
                  <c:v>40878</c:v>
                </c:pt>
                <c:pt idx="7">
                  <c:v>40909</c:v>
                </c:pt>
                <c:pt idx="8">
                  <c:v>40940</c:v>
                </c:pt>
                <c:pt idx="9">
                  <c:v>40969</c:v>
                </c:pt>
                <c:pt idx="10">
                  <c:v>41000</c:v>
                </c:pt>
                <c:pt idx="11">
                  <c:v>41030</c:v>
                </c:pt>
                <c:pt idx="12">
                  <c:v>41061</c:v>
                </c:pt>
                <c:pt idx="13">
                  <c:v>41091</c:v>
                </c:pt>
                <c:pt idx="14">
                  <c:v>41122</c:v>
                </c:pt>
                <c:pt idx="15">
                  <c:v>41153</c:v>
                </c:pt>
                <c:pt idx="16">
                  <c:v>41183</c:v>
                </c:pt>
                <c:pt idx="17">
                  <c:v>41214</c:v>
                </c:pt>
                <c:pt idx="18">
                  <c:v>41244</c:v>
                </c:pt>
                <c:pt idx="19">
                  <c:v>41275</c:v>
                </c:pt>
                <c:pt idx="20">
                  <c:v>41306</c:v>
                </c:pt>
                <c:pt idx="21">
                  <c:v>41334</c:v>
                </c:pt>
                <c:pt idx="22">
                  <c:v>41365</c:v>
                </c:pt>
                <c:pt idx="23">
                  <c:v>41395</c:v>
                </c:pt>
                <c:pt idx="24">
                  <c:v>41426</c:v>
                </c:pt>
                <c:pt idx="25">
                  <c:v>41456</c:v>
                </c:pt>
                <c:pt idx="26">
                  <c:v>41487</c:v>
                </c:pt>
                <c:pt idx="27">
                  <c:v>41518</c:v>
                </c:pt>
                <c:pt idx="28">
                  <c:v>41548</c:v>
                </c:pt>
                <c:pt idx="29">
                  <c:v>41579</c:v>
                </c:pt>
                <c:pt idx="30">
                  <c:v>41609</c:v>
                </c:pt>
                <c:pt idx="31">
                  <c:v>41640</c:v>
                </c:pt>
                <c:pt idx="32">
                  <c:v>41671</c:v>
                </c:pt>
                <c:pt idx="33">
                  <c:v>41699</c:v>
                </c:pt>
                <c:pt idx="34">
                  <c:v>41730</c:v>
                </c:pt>
                <c:pt idx="35">
                  <c:v>41760</c:v>
                </c:pt>
                <c:pt idx="36">
                  <c:v>41791</c:v>
                </c:pt>
                <c:pt idx="37">
                  <c:v>41821</c:v>
                </c:pt>
                <c:pt idx="38">
                  <c:v>41852</c:v>
                </c:pt>
                <c:pt idx="39">
                  <c:v>41883</c:v>
                </c:pt>
                <c:pt idx="40">
                  <c:v>41913</c:v>
                </c:pt>
                <c:pt idx="41">
                  <c:v>41944</c:v>
                </c:pt>
                <c:pt idx="42">
                  <c:v>41974</c:v>
                </c:pt>
                <c:pt idx="43">
                  <c:v>42005</c:v>
                </c:pt>
                <c:pt idx="44">
                  <c:v>42036</c:v>
                </c:pt>
                <c:pt idx="45">
                  <c:v>42064</c:v>
                </c:pt>
                <c:pt idx="46">
                  <c:v>42095</c:v>
                </c:pt>
                <c:pt idx="47">
                  <c:v>42125</c:v>
                </c:pt>
                <c:pt idx="48">
                  <c:v>42156</c:v>
                </c:pt>
                <c:pt idx="49">
                  <c:v>42186</c:v>
                </c:pt>
                <c:pt idx="50">
                  <c:v>42217</c:v>
                </c:pt>
                <c:pt idx="51">
                  <c:v>42248</c:v>
                </c:pt>
                <c:pt idx="52">
                  <c:v>42278</c:v>
                </c:pt>
                <c:pt idx="53">
                  <c:v>42309</c:v>
                </c:pt>
                <c:pt idx="54">
                  <c:v>42339</c:v>
                </c:pt>
                <c:pt idx="55">
                  <c:v>42370</c:v>
                </c:pt>
                <c:pt idx="56">
                  <c:v>42401</c:v>
                </c:pt>
                <c:pt idx="57">
                  <c:v>42430</c:v>
                </c:pt>
                <c:pt idx="58">
                  <c:v>42461</c:v>
                </c:pt>
                <c:pt idx="59">
                  <c:v>42491</c:v>
                </c:pt>
                <c:pt idx="60">
                  <c:v>42522</c:v>
                </c:pt>
                <c:pt idx="61">
                  <c:v>42552</c:v>
                </c:pt>
                <c:pt idx="62">
                  <c:v>42583</c:v>
                </c:pt>
                <c:pt idx="63">
                  <c:v>42614</c:v>
                </c:pt>
                <c:pt idx="64">
                  <c:v>42644</c:v>
                </c:pt>
                <c:pt idx="65">
                  <c:v>42675</c:v>
                </c:pt>
                <c:pt idx="66">
                  <c:v>42705</c:v>
                </c:pt>
                <c:pt idx="67">
                  <c:v>42736</c:v>
                </c:pt>
                <c:pt idx="68">
                  <c:v>42767</c:v>
                </c:pt>
                <c:pt idx="69">
                  <c:v>42795</c:v>
                </c:pt>
                <c:pt idx="70">
                  <c:v>42826</c:v>
                </c:pt>
                <c:pt idx="71">
                  <c:v>42856</c:v>
                </c:pt>
                <c:pt idx="72">
                  <c:v>42887</c:v>
                </c:pt>
                <c:pt idx="73">
                  <c:v>42917</c:v>
                </c:pt>
                <c:pt idx="74">
                  <c:v>42948</c:v>
                </c:pt>
                <c:pt idx="75">
                  <c:v>42979</c:v>
                </c:pt>
                <c:pt idx="76">
                  <c:v>43009</c:v>
                </c:pt>
                <c:pt idx="77">
                  <c:v>43040</c:v>
                </c:pt>
                <c:pt idx="78">
                  <c:v>43070</c:v>
                </c:pt>
                <c:pt idx="79">
                  <c:v>43101</c:v>
                </c:pt>
                <c:pt idx="80">
                  <c:v>43132</c:v>
                </c:pt>
                <c:pt idx="81">
                  <c:v>43160</c:v>
                </c:pt>
                <c:pt idx="82">
                  <c:v>43191</c:v>
                </c:pt>
                <c:pt idx="83">
                  <c:v>43221</c:v>
                </c:pt>
                <c:pt idx="84">
                  <c:v>43252</c:v>
                </c:pt>
                <c:pt idx="85">
                  <c:v>43282</c:v>
                </c:pt>
                <c:pt idx="86">
                  <c:v>43313</c:v>
                </c:pt>
                <c:pt idx="87">
                  <c:v>43344</c:v>
                </c:pt>
                <c:pt idx="88">
                  <c:v>43374</c:v>
                </c:pt>
                <c:pt idx="89">
                  <c:v>43405</c:v>
                </c:pt>
                <c:pt idx="90">
                  <c:v>43435</c:v>
                </c:pt>
                <c:pt idx="91">
                  <c:v>43466</c:v>
                </c:pt>
                <c:pt idx="92">
                  <c:v>43497</c:v>
                </c:pt>
                <c:pt idx="93">
                  <c:v>43525</c:v>
                </c:pt>
                <c:pt idx="94">
                  <c:v>43556</c:v>
                </c:pt>
                <c:pt idx="95">
                  <c:v>43586</c:v>
                </c:pt>
                <c:pt idx="96">
                  <c:v>43617</c:v>
                </c:pt>
                <c:pt idx="97">
                  <c:v>43647</c:v>
                </c:pt>
                <c:pt idx="98">
                  <c:v>43678</c:v>
                </c:pt>
                <c:pt idx="99">
                  <c:v>43709</c:v>
                </c:pt>
                <c:pt idx="100">
                  <c:v>43739</c:v>
                </c:pt>
                <c:pt idx="101">
                  <c:v>43770</c:v>
                </c:pt>
                <c:pt idx="102">
                  <c:v>43800</c:v>
                </c:pt>
                <c:pt idx="103">
                  <c:v>43831</c:v>
                </c:pt>
                <c:pt idx="104">
                  <c:v>43862</c:v>
                </c:pt>
                <c:pt idx="105">
                  <c:v>43891</c:v>
                </c:pt>
                <c:pt idx="106">
                  <c:v>43922</c:v>
                </c:pt>
                <c:pt idx="107">
                  <c:v>43952</c:v>
                </c:pt>
                <c:pt idx="108">
                  <c:v>43983</c:v>
                </c:pt>
                <c:pt idx="109">
                  <c:v>44013</c:v>
                </c:pt>
                <c:pt idx="110">
                  <c:v>44044</c:v>
                </c:pt>
                <c:pt idx="111">
                  <c:v>44075</c:v>
                </c:pt>
                <c:pt idx="112">
                  <c:v>44105</c:v>
                </c:pt>
                <c:pt idx="113">
                  <c:v>44136</c:v>
                </c:pt>
                <c:pt idx="114">
                  <c:v>44166</c:v>
                </c:pt>
                <c:pt idx="115">
                  <c:v>44197</c:v>
                </c:pt>
                <c:pt idx="116">
                  <c:v>44228</c:v>
                </c:pt>
                <c:pt idx="117">
                  <c:v>44256</c:v>
                </c:pt>
                <c:pt idx="118">
                  <c:v>44287</c:v>
                </c:pt>
                <c:pt idx="119">
                  <c:v>44317</c:v>
                </c:pt>
              </c:numCache>
            </c:numRef>
          </c:cat>
          <c:val>
            <c:numRef>
              <c:f>HousePrices!HousePricesAucklandSeries</c:f>
              <c:numCache>
                <c:formatCode>[$-1010409]"$"#,##0;\("$"#,##0\)</c:formatCode>
                <c:ptCount val="121"/>
                <c:pt idx="0">
                  <c:v>517749.23061797814</c:v>
                </c:pt>
                <c:pt idx="1">
                  <c:v>540874.90542127448</c:v>
                </c:pt>
                <c:pt idx="2">
                  <c:v>529606.67822499794</c:v>
                </c:pt>
                <c:pt idx="3">
                  <c:v>552143.13261755102</c:v>
                </c:pt>
                <c:pt idx="4">
                  <c:v>552015.07588697027</c:v>
                </c:pt>
                <c:pt idx="5">
                  <c:v>531436.06240654655</c:v>
                </c:pt>
                <c:pt idx="6">
                  <c:v>531436.06240654655</c:v>
                </c:pt>
                <c:pt idx="7">
                  <c:v>561318.41208758147</c:v>
                </c:pt>
                <c:pt idx="8">
                  <c:v>557943.75229547173</c:v>
                </c:pt>
                <c:pt idx="9">
                  <c:v>568067.73167180084</c:v>
                </c:pt>
                <c:pt idx="10">
                  <c:v>568924.88029285613</c:v>
                </c:pt>
                <c:pt idx="11">
                  <c:v>566122.29467564996</c:v>
                </c:pt>
                <c:pt idx="12">
                  <c:v>577332.63714447478</c:v>
                </c:pt>
                <c:pt idx="13">
                  <c:v>581444.37252399698</c:v>
                </c:pt>
                <c:pt idx="14">
                  <c:v>592625.99507253536</c:v>
                </c:pt>
                <c:pt idx="15">
                  <c:v>609398.42889534298</c:v>
                </c:pt>
                <c:pt idx="16">
                  <c:v>607640.83828904678</c:v>
                </c:pt>
                <c:pt idx="17">
                  <c:v>571238.39175560151</c:v>
                </c:pt>
                <c:pt idx="18">
                  <c:v>610441.02648392715</c:v>
                </c:pt>
                <c:pt idx="19">
                  <c:v>630147.29155651375</c:v>
                </c:pt>
                <c:pt idx="20">
                  <c:v>624570.76685247384</c:v>
                </c:pt>
                <c:pt idx="21">
                  <c:v>633493.2063789377</c:v>
                </c:pt>
                <c:pt idx="22">
                  <c:v>623508.57126103004</c:v>
                </c:pt>
                <c:pt idx="23">
                  <c:v>620168.34677213163</c:v>
                </c:pt>
                <c:pt idx="24">
                  <c:v>634642.6528906913</c:v>
                </c:pt>
                <c:pt idx="25">
                  <c:v>639792.28325089219</c:v>
                </c:pt>
                <c:pt idx="26">
                  <c:v>650823.18468625238</c:v>
                </c:pt>
                <c:pt idx="27">
                  <c:v>691085.9749253171</c:v>
                </c:pt>
                <c:pt idx="28">
                  <c:v>671216.42421756429</c:v>
                </c:pt>
                <c:pt idx="29">
                  <c:v>628232.12118885329</c:v>
                </c:pt>
                <c:pt idx="30">
                  <c:v>672318.58583368512</c:v>
                </c:pt>
                <c:pt idx="31">
                  <c:v>708508.69105999987</c:v>
                </c:pt>
                <c:pt idx="32">
                  <c:v>681047.11388713168</c:v>
                </c:pt>
                <c:pt idx="33">
                  <c:v>692031.74475627893</c:v>
                </c:pt>
                <c:pt idx="34">
                  <c:v>662901.79063188855</c:v>
                </c:pt>
                <c:pt idx="35">
                  <c:v>679337.37221780315</c:v>
                </c:pt>
                <c:pt idx="36">
                  <c:v>680213.93656905193</c:v>
                </c:pt>
                <c:pt idx="37">
                  <c:v>677071.02550928481</c:v>
                </c:pt>
                <c:pt idx="38">
                  <c:v>709832.52674360503</c:v>
                </c:pt>
                <c:pt idx="39">
                  <c:v>738225.8278133492</c:v>
                </c:pt>
                <c:pt idx="40">
                  <c:v>749304.16050116019</c:v>
                </c:pt>
                <c:pt idx="41">
                  <c:v>738365.41363253014</c:v>
                </c:pt>
                <c:pt idx="42">
                  <c:v>751491.90987488627</c:v>
                </c:pt>
                <c:pt idx="43">
                  <c:v>799864.97051451018</c:v>
                </c:pt>
                <c:pt idx="44">
                  <c:v>796577.85419732728</c:v>
                </c:pt>
                <c:pt idx="45">
                  <c:v>832736.13368633937</c:v>
                </c:pt>
                <c:pt idx="46">
                  <c:v>840177.80015963374</c:v>
                </c:pt>
                <c:pt idx="47">
                  <c:v>818355.00015548745</c:v>
                </c:pt>
                <c:pt idx="48">
                  <c:v>818355.00015548745</c:v>
                </c:pt>
                <c:pt idx="49">
                  <c:v>849349.17601624457</c:v>
                </c:pt>
                <c:pt idx="50">
                  <c:v>826511.36206446344</c:v>
                </c:pt>
                <c:pt idx="51">
                  <c:v>853699.23581658385</c:v>
                </c:pt>
                <c:pt idx="52">
                  <c:v>850324.12671771843</c:v>
                </c:pt>
                <c:pt idx="53">
                  <c:v>814256.39383637568</c:v>
                </c:pt>
                <c:pt idx="54">
                  <c:v>841580.433897999</c:v>
                </c:pt>
                <c:pt idx="55">
                  <c:v>911101.90017310937</c:v>
                </c:pt>
                <c:pt idx="56">
                  <c:v>905646.20017207274</c:v>
                </c:pt>
                <c:pt idx="57">
                  <c:v>899099.36017082888</c:v>
                </c:pt>
                <c:pt idx="58">
                  <c:v>901888.33159394294</c:v>
                </c:pt>
                <c:pt idx="59">
                  <c:v>912754.45607097843</c:v>
                </c:pt>
                <c:pt idx="60">
                  <c:v>923620.58054801379</c:v>
                </c:pt>
                <c:pt idx="61">
                  <c:v>915149.67774635612</c:v>
                </c:pt>
                <c:pt idx="62">
                  <c:v>951430.75964517612</c:v>
                </c:pt>
                <c:pt idx="63">
                  <c:v>947640.19884977699</c:v>
                </c:pt>
                <c:pt idx="64">
                  <c:v>922166.09534528072</c:v>
                </c:pt>
                <c:pt idx="65">
                  <c:v>895202.17442875204</c:v>
                </c:pt>
                <c:pt idx="66">
                  <c:v>891966.50391876861</c:v>
                </c:pt>
                <c:pt idx="67">
                  <c:v>961200</c:v>
                </c:pt>
                <c:pt idx="68">
                  <c:v>913140</c:v>
                </c:pt>
                <c:pt idx="69">
                  <c:v>921470.4</c:v>
                </c:pt>
                <c:pt idx="70">
                  <c:v>914208</c:v>
                </c:pt>
                <c:pt idx="71">
                  <c:v>892848</c:v>
                </c:pt>
                <c:pt idx="72">
                  <c:v>897120</c:v>
                </c:pt>
                <c:pt idx="73">
                  <c:v>903378.89620361966</c:v>
                </c:pt>
                <c:pt idx="74">
                  <c:v>903378.89620361966</c:v>
                </c:pt>
                <c:pt idx="75">
                  <c:v>935262.85724610044</c:v>
                </c:pt>
                <c:pt idx="76">
                  <c:v>913001.98807157064</c:v>
                </c:pt>
                <c:pt idx="77">
                  <c:v>870536.77932405565</c:v>
                </c:pt>
                <c:pt idx="78">
                  <c:v>907693.83697813121</c:v>
                </c:pt>
                <c:pt idx="79">
                  <c:v>929614.24332344218</c:v>
                </c:pt>
                <c:pt idx="80">
                  <c:v>897922.84866468853</c:v>
                </c:pt>
                <c:pt idx="81">
                  <c:v>897922.84866468853</c:v>
                </c:pt>
                <c:pt idx="82">
                  <c:v>894384.23645320185</c:v>
                </c:pt>
                <c:pt idx="83">
                  <c:v>873339.90147783246</c:v>
                </c:pt>
                <c:pt idx="84">
                  <c:v>894384.23645320185</c:v>
                </c:pt>
                <c:pt idx="85">
                  <c:v>882351.5625</c:v>
                </c:pt>
                <c:pt idx="86">
                  <c:v>897996.09375</c:v>
                </c:pt>
                <c:pt idx="87">
                  <c:v>896953.125</c:v>
                </c:pt>
                <c:pt idx="88">
                  <c:v>896078.04878048785</c:v>
                </c:pt>
                <c:pt idx="89">
                  <c:v>838770.73170731706</c:v>
                </c:pt>
                <c:pt idx="90">
                  <c:v>886700.48780487804</c:v>
                </c:pt>
                <c:pt idx="91">
                  <c:v>890000</c:v>
                </c:pt>
                <c:pt idx="92">
                  <c:v>881672.51461988303</c:v>
                </c:pt>
                <c:pt idx="93">
                  <c:v>884795.32163742697</c:v>
                </c:pt>
                <c:pt idx="94">
                  <c:v>879651.16279069777</c:v>
                </c:pt>
                <c:pt idx="95">
                  <c:v>853779.06976744195</c:v>
                </c:pt>
                <c:pt idx="96">
                  <c:v>847569.76744186052</c:v>
                </c:pt>
                <c:pt idx="97">
                  <c:v>871668.91241578443</c:v>
                </c:pt>
                <c:pt idx="98">
                  <c:v>887087.58421559189</c:v>
                </c:pt>
                <c:pt idx="99">
                  <c:v>909701.63618864294</c:v>
                </c:pt>
                <c:pt idx="100">
                  <c:v>906367.81609195401</c:v>
                </c:pt>
                <c:pt idx="101">
                  <c:v>890000</c:v>
                </c:pt>
                <c:pt idx="102">
                  <c:v>905344.82758620684</c:v>
                </c:pt>
                <c:pt idx="103">
                  <c:v>959372.62357414444</c:v>
                </c:pt>
                <c:pt idx="104">
                  <c:v>939068.44106463867</c:v>
                </c:pt>
                <c:pt idx="105">
                  <c:v>918764.25855513301</c:v>
                </c:pt>
                <c:pt idx="106">
                  <c:v>939472.77936962747</c:v>
                </c:pt>
                <c:pt idx="107">
                  <c:v>936511.55300859595</c:v>
                </c:pt>
                <c:pt idx="108">
                  <c:v>968544.41260744981</c:v>
                </c:pt>
                <c:pt idx="109">
                  <c:v>967685.00948766596</c:v>
                </c:pt>
                <c:pt idx="110">
                  <c:v>1013282.7324478177</c:v>
                </c:pt>
                <c:pt idx="111">
                  <c:v>1043681.2144212523</c:v>
                </c:pt>
                <c:pt idx="112">
                  <c:v>1033711.0481586403</c:v>
                </c:pt>
                <c:pt idx="113">
                  <c:v>1003456.0906515581</c:v>
                </c:pt>
                <c:pt idx="114">
                  <c:v>1109348.4419263457</c:v>
                </c:pt>
                <c:pt idx="115">
                  <c:v>1120000</c:v>
                </c:pt>
                <c:pt idx="116">
                  <c:v>1120000</c:v>
                </c:pt>
                <c:pt idx="117">
                  <c:v>1148000</c:v>
                </c:pt>
                <c:pt idx="119" formatCode="0.00%">
                  <c:v>0.24950441782026611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B-464E-A368-2ECCEF88AEDB}"/>
            </c:ext>
          </c:extLst>
        </c:ser>
        <c:ser>
          <c:idx val="1"/>
          <c:order val="1"/>
          <c:tx>
            <c:strRef>
              <c:f>HousePrices!$C$5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HousePrices!HousePricesDateSeries</c:f>
              <c:numCache>
                <c:formatCode>mmm\-yy</c:formatCode>
                <c:ptCount val="121"/>
                <c:pt idx="0">
                  <c:v>40695</c:v>
                </c:pt>
                <c:pt idx="1">
                  <c:v>40725</c:v>
                </c:pt>
                <c:pt idx="2">
                  <c:v>40756</c:v>
                </c:pt>
                <c:pt idx="3">
                  <c:v>40787</c:v>
                </c:pt>
                <c:pt idx="4">
                  <c:v>40817</c:v>
                </c:pt>
                <c:pt idx="5">
                  <c:v>40848</c:v>
                </c:pt>
                <c:pt idx="6">
                  <c:v>40878</c:v>
                </c:pt>
                <c:pt idx="7">
                  <c:v>40909</c:v>
                </c:pt>
                <c:pt idx="8">
                  <c:v>40940</c:v>
                </c:pt>
                <c:pt idx="9">
                  <c:v>40969</c:v>
                </c:pt>
                <c:pt idx="10">
                  <c:v>41000</c:v>
                </c:pt>
                <c:pt idx="11">
                  <c:v>41030</c:v>
                </c:pt>
                <c:pt idx="12">
                  <c:v>41061</c:v>
                </c:pt>
                <c:pt idx="13">
                  <c:v>41091</c:v>
                </c:pt>
                <c:pt idx="14">
                  <c:v>41122</c:v>
                </c:pt>
                <c:pt idx="15">
                  <c:v>41153</c:v>
                </c:pt>
                <c:pt idx="16">
                  <c:v>41183</c:v>
                </c:pt>
                <c:pt idx="17">
                  <c:v>41214</c:v>
                </c:pt>
                <c:pt idx="18">
                  <c:v>41244</c:v>
                </c:pt>
                <c:pt idx="19">
                  <c:v>41275</c:v>
                </c:pt>
                <c:pt idx="20">
                  <c:v>41306</c:v>
                </c:pt>
                <c:pt idx="21">
                  <c:v>41334</c:v>
                </c:pt>
                <c:pt idx="22">
                  <c:v>41365</c:v>
                </c:pt>
                <c:pt idx="23">
                  <c:v>41395</c:v>
                </c:pt>
                <c:pt idx="24">
                  <c:v>41426</c:v>
                </c:pt>
                <c:pt idx="25">
                  <c:v>41456</c:v>
                </c:pt>
                <c:pt idx="26">
                  <c:v>41487</c:v>
                </c:pt>
                <c:pt idx="27">
                  <c:v>41518</c:v>
                </c:pt>
                <c:pt idx="28">
                  <c:v>41548</c:v>
                </c:pt>
                <c:pt idx="29">
                  <c:v>41579</c:v>
                </c:pt>
                <c:pt idx="30">
                  <c:v>41609</c:v>
                </c:pt>
                <c:pt idx="31">
                  <c:v>41640</c:v>
                </c:pt>
                <c:pt idx="32">
                  <c:v>41671</c:v>
                </c:pt>
                <c:pt idx="33">
                  <c:v>41699</c:v>
                </c:pt>
                <c:pt idx="34">
                  <c:v>41730</c:v>
                </c:pt>
                <c:pt idx="35">
                  <c:v>41760</c:v>
                </c:pt>
                <c:pt idx="36">
                  <c:v>41791</c:v>
                </c:pt>
                <c:pt idx="37">
                  <c:v>41821</c:v>
                </c:pt>
                <c:pt idx="38">
                  <c:v>41852</c:v>
                </c:pt>
                <c:pt idx="39">
                  <c:v>41883</c:v>
                </c:pt>
                <c:pt idx="40">
                  <c:v>41913</c:v>
                </c:pt>
                <c:pt idx="41">
                  <c:v>41944</c:v>
                </c:pt>
                <c:pt idx="42">
                  <c:v>41974</c:v>
                </c:pt>
                <c:pt idx="43">
                  <c:v>42005</c:v>
                </c:pt>
                <c:pt idx="44">
                  <c:v>42036</c:v>
                </c:pt>
                <c:pt idx="45">
                  <c:v>42064</c:v>
                </c:pt>
                <c:pt idx="46">
                  <c:v>42095</c:v>
                </c:pt>
                <c:pt idx="47">
                  <c:v>42125</c:v>
                </c:pt>
                <c:pt idx="48">
                  <c:v>42156</c:v>
                </c:pt>
                <c:pt idx="49">
                  <c:v>42186</c:v>
                </c:pt>
                <c:pt idx="50">
                  <c:v>42217</c:v>
                </c:pt>
                <c:pt idx="51">
                  <c:v>42248</c:v>
                </c:pt>
                <c:pt idx="52">
                  <c:v>42278</c:v>
                </c:pt>
                <c:pt idx="53">
                  <c:v>42309</c:v>
                </c:pt>
                <c:pt idx="54">
                  <c:v>42339</c:v>
                </c:pt>
                <c:pt idx="55">
                  <c:v>42370</c:v>
                </c:pt>
                <c:pt idx="56">
                  <c:v>42401</c:v>
                </c:pt>
                <c:pt idx="57">
                  <c:v>42430</c:v>
                </c:pt>
                <c:pt idx="58">
                  <c:v>42461</c:v>
                </c:pt>
                <c:pt idx="59">
                  <c:v>42491</c:v>
                </c:pt>
                <c:pt idx="60">
                  <c:v>42522</c:v>
                </c:pt>
                <c:pt idx="61">
                  <c:v>42552</c:v>
                </c:pt>
                <c:pt idx="62">
                  <c:v>42583</c:v>
                </c:pt>
                <c:pt idx="63">
                  <c:v>42614</c:v>
                </c:pt>
                <c:pt idx="64">
                  <c:v>42644</c:v>
                </c:pt>
                <c:pt idx="65">
                  <c:v>42675</c:v>
                </c:pt>
                <c:pt idx="66">
                  <c:v>42705</c:v>
                </c:pt>
                <c:pt idx="67">
                  <c:v>42736</c:v>
                </c:pt>
                <c:pt idx="68">
                  <c:v>42767</c:v>
                </c:pt>
                <c:pt idx="69">
                  <c:v>42795</c:v>
                </c:pt>
                <c:pt idx="70">
                  <c:v>42826</c:v>
                </c:pt>
                <c:pt idx="71">
                  <c:v>42856</c:v>
                </c:pt>
                <c:pt idx="72">
                  <c:v>42887</c:v>
                </c:pt>
                <c:pt idx="73">
                  <c:v>42917</c:v>
                </c:pt>
                <c:pt idx="74">
                  <c:v>42948</c:v>
                </c:pt>
                <c:pt idx="75">
                  <c:v>42979</c:v>
                </c:pt>
                <c:pt idx="76">
                  <c:v>43009</c:v>
                </c:pt>
                <c:pt idx="77">
                  <c:v>43040</c:v>
                </c:pt>
                <c:pt idx="78">
                  <c:v>43070</c:v>
                </c:pt>
                <c:pt idx="79">
                  <c:v>43101</c:v>
                </c:pt>
                <c:pt idx="80">
                  <c:v>43132</c:v>
                </c:pt>
                <c:pt idx="81">
                  <c:v>43160</c:v>
                </c:pt>
                <c:pt idx="82">
                  <c:v>43191</c:v>
                </c:pt>
                <c:pt idx="83">
                  <c:v>43221</c:v>
                </c:pt>
                <c:pt idx="84">
                  <c:v>43252</c:v>
                </c:pt>
                <c:pt idx="85">
                  <c:v>43282</c:v>
                </c:pt>
                <c:pt idx="86">
                  <c:v>43313</c:v>
                </c:pt>
                <c:pt idx="87">
                  <c:v>43344</c:v>
                </c:pt>
                <c:pt idx="88">
                  <c:v>43374</c:v>
                </c:pt>
                <c:pt idx="89">
                  <c:v>43405</c:v>
                </c:pt>
                <c:pt idx="90">
                  <c:v>43435</c:v>
                </c:pt>
                <c:pt idx="91">
                  <c:v>43466</c:v>
                </c:pt>
                <c:pt idx="92">
                  <c:v>43497</c:v>
                </c:pt>
                <c:pt idx="93">
                  <c:v>43525</c:v>
                </c:pt>
                <c:pt idx="94">
                  <c:v>43556</c:v>
                </c:pt>
                <c:pt idx="95">
                  <c:v>43586</c:v>
                </c:pt>
                <c:pt idx="96">
                  <c:v>43617</c:v>
                </c:pt>
                <c:pt idx="97">
                  <c:v>43647</c:v>
                </c:pt>
                <c:pt idx="98">
                  <c:v>43678</c:v>
                </c:pt>
                <c:pt idx="99">
                  <c:v>43709</c:v>
                </c:pt>
                <c:pt idx="100">
                  <c:v>43739</c:v>
                </c:pt>
                <c:pt idx="101">
                  <c:v>43770</c:v>
                </c:pt>
                <c:pt idx="102">
                  <c:v>43800</c:v>
                </c:pt>
                <c:pt idx="103">
                  <c:v>43831</c:v>
                </c:pt>
                <c:pt idx="104">
                  <c:v>43862</c:v>
                </c:pt>
                <c:pt idx="105">
                  <c:v>43891</c:v>
                </c:pt>
                <c:pt idx="106">
                  <c:v>43922</c:v>
                </c:pt>
                <c:pt idx="107">
                  <c:v>43952</c:v>
                </c:pt>
                <c:pt idx="108">
                  <c:v>43983</c:v>
                </c:pt>
                <c:pt idx="109">
                  <c:v>44013</c:v>
                </c:pt>
                <c:pt idx="110">
                  <c:v>44044</c:v>
                </c:pt>
                <c:pt idx="111">
                  <c:v>44075</c:v>
                </c:pt>
                <c:pt idx="112">
                  <c:v>44105</c:v>
                </c:pt>
                <c:pt idx="113">
                  <c:v>44136</c:v>
                </c:pt>
                <c:pt idx="114">
                  <c:v>44166</c:v>
                </c:pt>
                <c:pt idx="115">
                  <c:v>44197</c:v>
                </c:pt>
                <c:pt idx="116">
                  <c:v>44228</c:v>
                </c:pt>
                <c:pt idx="117">
                  <c:v>44256</c:v>
                </c:pt>
                <c:pt idx="118">
                  <c:v>44287</c:v>
                </c:pt>
                <c:pt idx="119">
                  <c:v>44317</c:v>
                </c:pt>
              </c:numCache>
            </c:numRef>
          </c:cat>
          <c:val>
            <c:numRef>
              <c:f>HousePrices!HousePricesNZSeries</c:f>
              <c:numCache>
                <c:formatCode>[$-1010409]"$"#,##0;\("$"#,##0\)</c:formatCode>
                <c:ptCount val="121"/>
                <c:pt idx="0">
                  <c:v>333849.23067170178</c:v>
                </c:pt>
                <c:pt idx="1">
                  <c:v>344034.46143795707</c:v>
                </c:pt>
                <c:pt idx="2">
                  <c:v>335793.17044904124</c:v>
                </c:pt>
                <c:pt idx="3">
                  <c:v>349315.04308457312</c:v>
                </c:pt>
                <c:pt idx="4">
                  <c:v>349315.04308457312</c:v>
                </c:pt>
                <c:pt idx="5">
                  <c:v>350521.65818304132</c:v>
                </c:pt>
                <c:pt idx="6">
                  <c:v>344868.08305105678</c:v>
                </c:pt>
                <c:pt idx="7">
                  <c:v>350634.729685681</c:v>
                </c:pt>
                <c:pt idx="8">
                  <c:v>350964.61837940966</c:v>
                </c:pt>
                <c:pt idx="9">
                  <c:v>348714.84518466983</c:v>
                </c:pt>
                <c:pt idx="10">
                  <c:v>348714.84518466983</c:v>
                </c:pt>
                <c:pt idx="11">
                  <c:v>347520.61653356731</c:v>
                </c:pt>
                <c:pt idx="12">
                  <c:v>336310.27406474255</c:v>
                </c:pt>
                <c:pt idx="13">
                  <c:v>344157.51379291987</c:v>
                </c:pt>
                <c:pt idx="14">
                  <c:v>346630.29900469049</c:v>
                </c:pt>
                <c:pt idx="15">
                  <c:v>346630.29900469049</c:v>
                </c:pt>
                <c:pt idx="16">
                  <c:v>357811.92155322892</c:v>
                </c:pt>
                <c:pt idx="17">
                  <c:v>358424.08894469118</c:v>
                </c:pt>
                <c:pt idx="18">
                  <c:v>352823.71255493036</c:v>
                </c:pt>
                <c:pt idx="19">
                  <c:v>366824.65352933237</c:v>
                </c:pt>
                <c:pt idx="20">
                  <c:v>361358.80082178843</c:v>
                </c:pt>
                <c:pt idx="21">
                  <c:v>356897.58105855645</c:v>
                </c:pt>
                <c:pt idx="22">
                  <c:v>357455.23352896044</c:v>
                </c:pt>
                <c:pt idx="23">
                  <c:v>361857.65296399064</c:v>
                </c:pt>
                <c:pt idx="24">
                  <c:v>350723.57133432938</c:v>
                </c:pt>
                <c:pt idx="25">
                  <c:v>356290.61214916001</c:v>
                </c:pt>
                <c:pt idx="26">
                  <c:v>352988.84593152674</c:v>
                </c:pt>
                <c:pt idx="27">
                  <c:v>364019.74736688694</c:v>
                </c:pt>
                <c:pt idx="28">
                  <c:v>375050.64880224713</c:v>
                </c:pt>
                <c:pt idx="29">
                  <c:v>385756.56564227835</c:v>
                </c:pt>
                <c:pt idx="30">
                  <c:v>369224.14140046638</c:v>
                </c:pt>
                <c:pt idx="31">
                  <c:v>383686.70612720348</c:v>
                </c:pt>
                <c:pt idx="32">
                  <c:v>380068.22807249607</c:v>
                </c:pt>
                <c:pt idx="33">
                  <c:v>382814.38578978286</c:v>
                </c:pt>
                <c:pt idx="34">
                  <c:v>373477.44955100771</c:v>
                </c:pt>
                <c:pt idx="35">
                  <c:v>369800.58568307833</c:v>
                </c:pt>
                <c:pt idx="36">
                  <c:v>364869.91120730393</c:v>
                </c:pt>
                <c:pt idx="37">
                  <c:v>372539.84928073076</c:v>
                </c:pt>
                <c:pt idx="38">
                  <c:v>366928.81382438657</c:v>
                </c:pt>
                <c:pt idx="39">
                  <c:v>374791.57412062347</c:v>
                </c:pt>
                <c:pt idx="40">
                  <c:v>387677.76460612274</c:v>
                </c:pt>
                <c:pt idx="41">
                  <c:v>386137.76446264167</c:v>
                </c:pt>
                <c:pt idx="42">
                  <c:v>374105.14290714858</c:v>
                </c:pt>
                <c:pt idx="43">
                  <c:v>382856.14040205267</c:v>
                </c:pt>
                <c:pt idx="44">
                  <c:v>383496.90367134049</c:v>
                </c:pt>
                <c:pt idx="45">
                  <c:v>388975.43086664536</c:v>
                </c:pt>
                <c:pt idx="46">
                  <c:v>381305.49279321852</c:v>
                </c:pt>
                <c:pt idx="47">
                  <c:v>370987.60007048765</c:v>
                </c:pt>
                <c:pt idx="48">
                  <c:v>384081.28007297544</c:v>
                </c:pt>
                <c:pt idx="49">
                  <c:v>379716.72007214616</c:v>
                </c:pt>
                <c:pt idx="50">
                  <c:v>396942.95678095939</c:v>
                </c:pt>
                <c:pt idx="51">
                  <c:v>402380.53153138352</c:v>
                </c:pt>
                <c:pt idx="52">
                  <c:v>407818.10628180759</c:v>
                </c:pt>
                <c:pt idx="53">
                  <c:v>415325.40893667482</c:v>
                </c:pt>
                <c:pt idx="54">
                  <c:v>398930.98489970085</c:v>
                </c:pt>
                <c:pt idx="55">
                  <c:v>420790.2169489995</c:v>
                </c:pt>
                <c:pt idx="56">
                  <c:v>420088.90007981687</c:v>
                </c:pt>
                <c:pt idx="57">
                  <c:v>417361.05007929861</c:v>
                </c:pt>
                <c:pt idx="58">
                  <c:v>421725.6100801279</c:v>
                </c:pt>
                <c:pt idx="59">
                  <c:v>420519.01726127218</c:v>
                </c:pt>
                <c:pt idx="60">
                  <c:v>425952.07949978992</c:v>
                </c:pt>
                <c:pt idx="61">
                  <c:v>419432.40481356863</c:v>
                </c:pt>
                <c:pt idx="62">
                  <c:v>438622.03489618248</c:v>
                </c:pt>
                <c:pt idx="63">
                  <c:v>439163.54358123953</c:v>
                </c:pt>
                <c:pt idx="64">
                  <c:v>449452.20859732281</c:v>
                </c:pt>
                <c:pt idx="65">
                  <c:v>455150.98507100408</c:v>
                </c:pt>
                <c:pt idx="66">
                  <c:v>429265.62099113653</c:v>
                </c:pt>
                <c:pt idx="67">
                  <c:v>447601.08721437602</c:v>
                </c:pt>
                <c:pt idx="68">
                  <c:v>462444</c:v>
                </c:pt>
                <c:pt idx="69">
                  <c:v>464580</c:v>
                </c:pt>
                <c:pt idx="70">
                  <c:v>459240</c:v>
                </c:pt>
                <c:pt idx="71">
                  <c:v>459240</c:v>
                </c:pt>
                <c:pt idx="72">
                  <c:v>447492</c:v>
                </c:pt>
                <c:pt idx="73">
                  <c:v>457638</c:v>
                </c:pt>
                <c:pt idx="74">
                  <c:v>457003.44160888996</c:v>
                </c:pt>
                <c:pt idx="75">
                  <c:v>467631.42862305022</c:v>
                </c:pt>
                <c:pt idx="76">
                  <c:v>478259.41563721042</c:v>
                </c:pt>
                <c:pt idx="77">
                  <c:v>478795.22862823063</c:v>
                </c:pt>
                <c:pt idx="78">
                  <c:v>456500.99403578532</c:v>
                </c:pt>
                <c:pt idx="79">
                  <c:v>477733.59840954276</c:v>
                </c:pt>
                <c:pt idx="80">
                  <c:v>485934.71810089023</c:v>
                </c:pt>
                <c:pt idx="81">
                  <c:v>485934.71810089023</c:v>
                </c:pt>
                <c:pt idx="82">
                  <c:v>480652.81899109797</c:v>
                </c:pt>
                <c:pt idx="83">
                  <c:v>484019.70443349751</c:v>
                </c:pt>
                <c:pt idx="84">
                  <c:v>480863.05418719206</c:v>
                </c:pt>
                <c:pt idx="85">
                  <c:v>478758.62068965513</c:v>
                </c:pt>
                <c:pt idx="86">
                  <c:v>488109.375</c:v>
                </c:pt>
                <c:pt idx="87">
                  <c:v>499582.03125</c:v>
                </c:pt>
                <c:pt idx="88">
                  <c:v>505839.84375</c:v>
                </c:pt>
                <c:pt idx="89">
                  <c:v>500136.58536585368</c:v>
                </c:pt>
                <c:pt idx="90">
                  <c:v>489717.07317073172</c:v>
                </c:pt>
                <c:pt idx="91">
                  <c:v>512640</c:v>
                </c:pt>
                <c:pt idx="92">
                  <c:v>510058.47953216376</c:v>
                </c:pt>
                <c:pt idx="93">
                  <c:v>507976.60818713455</c:v>
                </c:pt>
                <c:pt idx="94">
                  <c:v>509017.54385964916</c:v>
                </c:pt>
                <c:pt idx="95">
                  <c:v>501918.60465116281</c:v>
                </c:pt>
                <c:pt idx="96">
                  <c:v>501918.60465116281</c:v>
                </c:pt>
                <c:pt idx="97">
                  <c:v>516406.97674418607</c:v>
                </c:pt>
                <c:pt idx="98">
                  <c:v>513955.72666025022</c:v>
                </c:pt>
                <c:pt idx="99">
                  <c:v>534513.95572666021</c:v>
                </c:pt>
                <c:pt idx="100">
                  <c:v>549932.62752646778</c:v>
                </c:pt>
                <c:pt idx="101">
                  <c:v>547298.85057471262</c:v>
                </c:pt>
                <c:pt idx="102">
                  <c:v>537068.96551724139</c:v>
                </c:pt>
                <c:pt idx="103">
                  <c:v>562643.67816091958</c:v>
                </c:pt>
                <c:pt idx="104">
                  <c:v>558365.01901140681</c:v>
                </c:pt>
                <c:pt idx="105">
                  <c:v>524863.11787072243</c:v>
                </c:pt>
                <c:pt idx="106">
                  <c:v>538060.83650190104</c:v>
                </c:pt>
                <c:pt idx="107">
                  <c:v>550830.94555873924</c:v>
                </c:pt>
                <c:pt idx="108">
                  <c:v>568681.94842406875</c:v>
                </c:pt>
                <c:pt idx="109">
                  <c:v>581432.66475644696</c:v>
                </c:pt>
                <c:pt idx="110">
                  <c:v>592770.39848197333</c:v>
                </c:pt>
                <c:pt idx="111">
                  <c:v>607970.65275142307</c:v>
                </c:pt>
                <c:pt idx="112">
                  <c:v>622763.56736242876</c:v>
                </c:pt>
                <c:pt idx="113">
                  <c:v>635354.10764872527</c:v>
                </c:pt>
                <c:pt idx="114">
                  <c:v>607116.14730878186</c:v>
                </c:pt>
                <c:pt idx="115">
                  <c:v>656532.57790368272</c:v>
                </c:pt>
                <c:pt idx="116">
                  <c:v>680000</c:v>
                </c:pt>
                <c:pt idx="117">
                  <c:v>686000</c:v>
                </c:pt>
                <c:pt idx="118">
                  <c:v>678500</c:v>
                </c:pt>
                <c:pt idx="120" formatCode="0.00%">
                  <c:v>0.26100982262737649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B-464E-A368-2ECCEF88A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76352"/>
        <c:axId val="115477888"/>
      </c:lineChart>
      <c:dateAx>
        <c:axId val="1154763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15477888"/>
        <c:crosses val="autoZero"/>
        <c:auto val="1"/>
        <c:lblOffset val="100"/>
        <c:baseTimeUnit val="months"/>
        <c:majorUnit val="24"/>
        <c:majorTimeUnit val="months"/>
        <c:minorUnit val="24"/>
        <c:minorTimeUnit val="months"/>
      </c:dateAx>
      <c:valAx>
        <c:axId val="115477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$2013</a:t>
                </a:r>
              </a:p>
            </c:rich>
          </c:tx>
          <c:overlay val="0"/>
        </c:title>
        <c:numFmt formatCode="[$-1010409]&quot;$&quot;#,##0;\(&quot;$&quot;#,##0\)" sourceLinked="1"/>
        <c:majorTickMark val="out"/>
        <c:minorTickMark val="none"/>
        <c:tickLblPos val="nextTo"/>
        <c:crossAx val="1154763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 sz="1600"/>
              <a:t>Annual New Dwelling Consents Issued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257174103237096"/>
          <c:y val="0.18348388743073882"/>
          <c:w val="0.736671478565188"/>
          <c:h val="0.46668379994167614"/>
        </c:manualLayout>
      </c:layout>
      <c:lineChart>
        <c:grouping val="standard"/>
        <c:varyColors val="0"/>
        <c:ser>
          <c:idx val="0"/>
          <c:order val="0"/>
          <c:tx>
            <c:strRef>
              <c:f>Consents!$B$5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Consents!$A$95:$A$239</c:f>
              <c:numCache>
                <c:formatCode>mmm\-yy</c:formatCode>
                <c:ptCount val="145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  <c:pt idx="12">
                  <c:v>40299</c:v>
                </c:pt>
                <c:pt idx="13">
                  <c:v>40330</c:v>
                </c:pt>
                <c:pt idx="14">
                  <c:v>40360</c:v>
                </c:pt>
                <c:pt idx="15">
                  <c:v>40391</c:v>
                </c:pt>
                <c:pt idx="16">
                  <c:v>40422</c:v>
                </c:pt>
                <c:pt idx="17">
                  <c:v>40452</c:v>
                </c:pt>
                <c:pt idx="18">
                  <c:v>40483</c:v>
                </c:pt>
                <c:pt idx="19">
                  <c:v>40513</c:v>
                </c:pt>
                <c:pt idx="20">
                  <c:v>40544</c:v>
                </c:pt>
                <c:pt idx="21">
                  <c:v>40575</c:v>
                </c:pt>
                <c:pt idx="22">
                  <c:v>40603</c:v>
                </c:pt>
                <c:pt idx="23">
                  <c:v>40634</c:v>
                </c:pt>
                <c:pt idx="24">
                  <c:v>40664</c:v>
                </c:pt>
                <c:pt idx="25">
                  <c:v>40695</c:v>
                </c:pt>
                <c:pt idx="26">
                  <c:v>40725</c:v>
                </c:pt>
                <c:pt idx="27">
                  <c:v>40756</c:v>
                </c:pt>
                <c:pt idx="28">
                  <c:v>40787</c:v>
                </c:pt>
                <c:pt idx="29">
                  <c:v>40817</c:v>
                </c:pt>
                <c:pt idx="30">
                  <c:v>40848</c:v>
                </c:pt>
                <c:pt idx="31">
                  <c:v>40878</c:v>
                </c:pt>
                <c:pt idx="32">
                  <c:v>40909</c:v>
                </c:pt>
                <c:pt idx="33">
                  <c:v>40940</c:v>
                </c:pt>
                <c:pt idx="34">
                  <c:v>40969</c:v>
                </c:pt>
                <c:pt idx="35">
                  <c:v>41000</c:v>
                </c:pt>
                <c:pt idx="36">
                  <c:v>41030</c:v>
                </c:pt>
                <c:pt idx="37">
                  <c:v>41061</c:v>
                </c:pt>
                <c:pt idx="38">
                  <c:v>41091</c:v>
                </c:pt>
                <c:pt idx="39">
                  <c:v>41122</c:v>
                </c:pt>
                <c:pt idx="40">
                  <c:v>41153</c:v>
                </c:pt>
                <c:pt idx="41">
                  <c:v>41183</c:v>
                </c:pt>
                <c:pt idx="42">
                  <c:v>41214</c:v>
                </c:pt>
                <c:pt idx="43">
                  <c:v>41244</c:v>
                </c:pt>
                <c:pt idx="44">
                  <c:v>41275</c:v>
                </c:pt>
                <c:pt idx="45">
                  <c:v>41306</c:v>
                </c:pt>
                <c:pt idx="46">
                  <c:v>41334</c:v>
                </c:pt>
                <c:pt idx="47">
                  <c:v>41365</c:v>
                </c:pt>
                <c:pt idx="48">
                  <c:v>41395</c:v>
                </c:pt>
                <c:pt idx="49">
                  <c:v>41426</c:v>
                </c:pt>
                <c:pt idx="50">
                  <c:v>41456</c:v>
                </c:pt>
                <c:pt idx="51">
                  <c:v>41487</c:v>
                </c:pt>
                <c:pt idx="52">
                  <c:v>41518</c:v>
                </c:pt>
                <c:pt idx="53">
                  <c:v>41548</c:v>
                </c:pt>
                <c:pt idx="54">
                  <c:v>41579</c:v>
                </c:pt>
                <c:pt idx="55">
                  <c:v>41609</c:v>
                </c:pt>
                <c:pt idx="56">
                  <c:v>41640</c:v>
                </c:pt>
                <c:pt idx="57">
                  <c:v>41671</c:v>
                </c:pt>
                <c:pt idx="58">
                  <c:v>41699</c:v>
                </c:pt>
                <c:pt idx="59">
                  <c:v>41730</c:v>
                </c:pt>
                <c:pt idx="60">
                  <c:v>41760</c:v>
                </c:pt>
                <c:pt idx="61">
                  <c:v>41791</c:v>
                </c:pt>
                <c:pt idx="62">
                  <c:v>41821</c:v>
                </c:pt>
                <c:pt idx="63">
                  <c:v>41852</c:v>
                </c:pt>
                <c:pt idx="64">
                  <c:v>41883</c:v>
                </c:pt>
                <c:pt idx="65">
                  <c:v>41913</c:v>
                </c:pt>
                <c:pt idx="66">
                  <c:v>41944</c:v>
                </c:pt>
                <c:pt idx="67">
                  <c:v>41974</c:v>
                </c:pt>
                <c:pt idx="68">
                  <c:v>42005</c:v>
                </c:pt>
                <c:pt idx="69">
                  <c:v>42036</c:v>
                </c:pt>
                <c:pt idx="70">
                  <c:v>42064</c:v>
                </c:pt>
                <c:pt idx="71">
                  <c:v>42095</c:v>
                </c:pt>
                <c:pt idx="72">
                  <c:v>42125</c:v>
                </c:pt>
                <c:pt idx="73">
                  <c:v>42156</c:v>
                </c:pt>
                <c:pt idx="74">
                  <c:v>42186</c:v>
                </c:pt>
                <c:pt idx="75">
                  <c:v>42217</c:v>
                </c:pt>
                <c:pt idx="76">
                  <c:v>42248</c:v>
                </c:pt>
                <c:pt idx="77">
                  <c:v>42278</c:v>
                </c:pt>
                <c:pt idx="78">
                  <c:v>42309</c:v>
                </c:pt>
                <c:pt idx="79">
                  <c:v>42339</c:v>
                </c:pt>
                <c:pt idx="80">
                  <c:v>42370</c:v>
                </c:pt>
                <c:pt idx="81">
                  <c:v>42401</c:v>
                </c:pt>
                <c:pt idx="82">
                  <c:v>42430</c:v>
                </c:pt>
                <c:pt idx="83">
                  <c:v>42461</c:v>
                </c:pt>
                <c:pt idx="84">
                  <c:v>42491</c:v>
                </c:pt>
                <c:pt idx="85">
                  <c:v>42522</c:v>
                </c:pt>
                <c:pt idx="86">
                  <c:v>42552</c:v>
                </c:pt>
                <c:pt idx="87">
                  <c:v>42583</c:v>
                </c:pt>
                <c:pt idx="88">
                  <c:v>42614</c:v>
                </c:pt>
                <c:pt idx="89">
                  <c:v>42644</c:v>
                </c:pt>
                <c:pt idx="90">
                  <c:v>42675</c:v>
                </c:pt>
                <c:pt idx="91">
                  <c:v>42705</c:v>
                </c:pt>
                <c:pt idx="92">
                  <c:v>42736</c:v>
                </c:pt>
                <c:pt idx="93">
                  <c:v>42767</c:v>
                </c:pt>
                <c:pt idx="94">
                  <c:v>42795</c:v>
                </c:pt>
                <c:pt idx="95">
                  <c:v>42826</c:v>
                </c:pt>
                <c:pt idx="96">
                  <c:v>42856</c:v>
                </c:pt>
                <c:pt idx="97">
                  <c:v>42887</c:v>
                </c:pt>
                <c:pt idx="98">
                  <c:v>42917</c:v>
                </c:pt>
                <c:pt idx="99">
                  <c:v>42948</c:v>
                </c:pt>
                <c:pt idx="100">
                  <c:v>42979</c:v>
                </c:pt>
                <c:pt idx="101">
                  <c:v>43009</c:v>
                </c:pt>
                <c:pt idx="102">
                  <c:v>43040</c:v>
                </c:pt>
                <c:pt idx="103">
                  <c:v>43070</c:v>
                </c:pt>
                <c:pt idx="104">
                  <c:v>43101</c:v>
                </c:pt>
                <c:pt idx="105">
                  <c:v>43132</c:v>
                </c:pt>
                <c:pt idx="106">
                  <c:v>43160</c:v>
                </c:pt>
                <c:pt idx="107">
                  <c:v>43191</c:v>
                </c:pt>
                <c:pt idx="108">
                  <c:v>43221</c:v>
                </c:pt>
                <c:pt idx="109">
                  <c:v>43252</c:v>
                </c:pt>
                <c:pt idx="110">
                  <c:v>43282</c:v>
                </c:pt>
                <c:pt idx="111">
                  <c:v>43313</c:v>
                </c:pt>
                <c:pt idx="112">
                  <c:v>43344</c:v>
                </c:pt>
                <c:pt idx="113">
                  <c:v>43374</c:v>
                </c:pt>
                <c:pt idx="114">
                  <c:v>43405</c:v>
                </c:pt>
                <c:pt idx="115">
                  <c:v>43435</c:v>
                </c:pt>
                <c:pt idx="116">
                  <c:v>43466</c:v>
                </c:pt>
                <c:pt idx="117">
                  <c:v>43497</c:v>
                </c:pt>
                <c:pt idx="118">
                  <c:v>43525</c:v>
                </c:pt>
                <c:pt idx="119">
                  <c:v>43556</c:v>
                </c:pt>
                <c:pt idx="120">
                  <c:v>43586</c:v>
                </c:pt>
                <c:pt idx="121">
                  <c:v>43617</c:v>
                </c:pt>
                <c:pt idx="122">
                  <c:v>43647</c:v>
                </c:pt>
                <c:pt idx="123">
                  <c:v>43678</c:v>
                </c:pt>
                <c:pt idx="124">
                  <c:v>43709</c:v>
                </c:pt>
                <c:pt idx="125">
                  <c:v>43739</c:v>
                </c:pt>
                <c:pt idx="126">
                  <c:v>43770</c:v>
                </c:pt>
                <c:pt idx="127">
                  <c:v>43800</c:v>
                </c:pt>
                <c:pt idx="128">
                  <c:v>43831</c:v>
                </c:pt>
                <c:pt idx="129">
                  <c:v>43862</c:v>
                </c:pt>
                <c:pt idx="130">
                  <c:v>43891</c:v>
                </c:pt>
                <c:pt idx="131">
                  <c:v>43922</c:v>
                </c:pt>
                <c:pt idx="132">
                  <c:v>43952</c:v>
                </c:pt>
                <c:pt idx="133">
                  <c:v>43983</c:v>
                </c:pt>
                <c:pt idx="134">
                  <c:v>44013</c:v>
                </c:pt>
                <c:pt idx="135">
                  <c:v>44044</c:v>
                </c:pt>
                <c:pt idx="136">
                  <c:v>44075</c:v>
                </c:pt>
                <c:pt idx="137">
                  <c:v>44105</c:v>
                </c:pt>
                <c:pt idx="138">
                  <c:v>44136</c:v>
                </c:pt>
                <c:pt idx="139">
                  <c:v>44166</c:v>
                </c:pt>
                <c:pt idx="140">
                  <c:v>44197</c:v>
                </c:pt>
                <c:pt idx="141">
                  <c:v>44228</c:v>
                </c:pt>
                <c:pt idx="142">
                  <c:v>44256</c:v>
                </c:pt>
                <c:pt idx="143">
                  <c:v>44287</c:v>
                </c:pt>
                <c:pt idx="144">
                  <c:v>44317</c:v>
                </c:pt>
              </c:numCache>
            </c:numRef>
          </c:cat>
          <c:val>
            <c:numRef>
              <c:f>Consents!$B$95:$B$239</c:f>
              <c:numCache>
                <c:formatCode>General</c:formatCode>
                <c:ptCount val="145"/>
                <c:pt idx="0">
                  <c:v>3400</c:v>
                </c:pt>
                <c:pt idx="1">
                  <c:v>3223</c:v>
                </c:pt>
                <c:pt idx="2">
                  <c:v>3215</c:v>
                </c:pt>
                <c:pt idx="3">
                  <c:v>3157</c:v>
                </c:pt>
                <c:pt idx="4">
                  <c:v>3315</c:v>
                </c:pt>
                <c:pt idx="5">
                  <c:v>3401</c:v>
                </c:pt>
                <c:pt idx="6">
                  <c:v>3407</c:v>
                </c:pt>
                <c:pt idx="7">
                  <c:v>3487</c:v>
                </c:pt>
                <c:pt idx="8">
                  <c:v>3546</c:v>
                </c:pt>
                <c:pt idx="9">
                  <c:v>3635</c:v>
                </c:pt>
                <c:pt idx="10">
                  <c:v>3646</c:v>
                </c:pt>
                <c:pt idx="11">
                  <c:v>3651</c:v>
                </c:pt>
                <c:pt idx="12">
                  <c:v>3540</c:v>
                </c:pt>
                <c:pt idx="13">
                  <c:v>3669</c:v>
                </c:pt>
                <c:pt idx="14">
                  <c:v>3733</c:v>
                </c:pt>
                <c:pt idx="15">
                  <c:v>3838</c:v>
                </c:pt>
                <c:pt idx="16">
                  <c:v>3718</c:v>
                </c:pt>
                <c:pt idx="17">
                  <c:v>3703</c:v>
                </c:pt>
                <c:pt idx="18">
                  <c:v>3733</c:v>
                </c:pt>
                <c:pt idx="19">
                  <c:v>3613</c:v>
                </c:pt>
                <c:pt idx="20">
                  <c:v>3626</c:v>
                </c:pt>
                <c:pt idx="21">
                  <c:v>3612</c:v>
                </c:pt>
                <c:pt idx="22">
                  <c:v>3583</c:v>
                </c:pt>
                <c:pt idx="23">
                  <c:v>3535</c:v>
                </c:pt>
                <c:pt idx="24">
                  <c:v>3450</c:v>
                </c:pt>
                <c:pt idx="25">
                  <c:v>3397</c:v>
                </c:pt>
                <c:pt idx="26">
                  <c:v>3422</c:v>
                </c:pt>
                <c:pt idx="27">
                  <c:v>3480</c:v>
                </c:pt>
                <c:pt idx="28">
                  <c:v>3478</c:v>
                </c:pt>
                <c:pt idx="29">
                  <c:v>3606</c:v>
                </c:pt>
                <c:pt idx="30">
                  <c:v>3673</c:v>
                </c:pt>
                <c:pt idx="31">
                  <c:v>3772</c:v>
                </c:pt>
                <c:pt idx="32">
                  <c:v>3745</c:v>
                </c:pt>
                <c:pt idx="33">
                  <c:v>3763</c:v>
                </c:pt>
                <c:pt idx="34">
                  <c:v>3976</c:v>
                </c:pt>
                <c:pt idx="35">
                  <c:v>4077</c:v>
                </c:pt>
                <c:pt idx="36">
                  <c:v>4202</c:v>
                </c:pt>
                <c:pt idx="37">
                  <c:v>4197</c:v>
                </c:pt>
                <c:pt idx="38">
                  <c:v>4262</c:v>
                </c:pt>
                <c:pt idx="39">
                  <c:v>4259</c:v>
                </c:pt>
                <c:pt idx="40">
                  <c:v>4411</c:v>
                </c:pt>
                <c:pt idx="41">
                  <c:v>4440</c:v>
                </c:pt>
                <c:pt idx="42">
                  <c:v>4442</c:v>
                </c:pt>
                <c:pt idx="43">
                  <c:v>4582</c:v>
                </c:pt>
                <c:pt idx="44">
                  <c:v>4722</c:v>
                </c:pt>
                <c:pt idx="45">
                  <c:v>4882</c:v>
                </c:pt>
                <c:pt idx="46">
                  <c:v>4764</c:v>
                </c:pt>
                <c:pt idx="47">
                  <c:v>4835</c:v>
                </c:pt>
                <c:pt idx="48">
                  <c:v>5102</c:v>
                </c:pt>
                <c:pt idx="49">
                  <c:v>5343</c:v>
                </c:pt>
                <c:pt idx="50">
                  <c:v>5491</c:v>
                </c:pt>
                <c:pt idx="51">
                  <c:v>5616</c:v>
                </c:pt>
                <c:pt idx="52">
                  <c:v>5648</c:v>
                </c:pt>
                <c:pt idx="53">
                  <c:v>5691</c:v>
                </c:pt>
                <c:pt idx="54">
                  <c:v>6038</c:v>
                </c:pt>
                <c:pt idx="55">
                  <c:v>6310</c:v>
                </c:pt>
                <c:pt idx="56">
                  <c:v>6371</c:v>
                </c:pt>
                <c:pt idx="57">
                  <c:v>6362</c:v>
                </c:pt>
                <c:pt idx="58">
                  <c:v>6530</c:v>
                </c:pt>
                <c:pt idx="59">
                  <c:v>6796</c:v>
                </c:pt>
                <c:pt idx="60">
                  <c:v>6779</c:v>
                </c:pt>
                <c:pt idx="61">
                  <c:v>6873</c:v>
                </c:pt>
                <c:pt idx="62">
                  <c:v>7166</c:v>
                </c:pt>
                <c:pt idx="63">
                  <c:v>7356</c:v>
                </c:pt>
                <c:pt idx="64">
                  <c:v>7403</c:v>
                </c:pt>
                <c:pt idx="65">
                  <c:v>7518</c:v>
                </c:pt>
                <c:pt idx="66">
                  <c:v>7706</c:v>
                </c:pt>
                <c:pt idx="67">
                  <c:v>7632</c:v>
                </c:pt>
                <c:pt idx="68">
                  <c:v>7681</c:v>
                </c:pt>
                <c:pt idx="69">
                  <c:v>7745</c:v>
                </c:pt>
                <c:pt idx="70">
                  <c:v>7940</c:v>
                </c:pt>
                <c:pt idx="71">
                  <c:v>8155</c:v>
                </c:pt>
                <c:pt idx="72">
                  <c:v>8195</c:v>
                </c:pt>
                <c:pt idx="73">
                  <c:v>8299</c:v>
                </c:pt>
                <c:pt idx="74">
                  <c:v>8562</c:v>
                </c:pt>
                <c:pt idx="75">
                  <c:v>8609</c:v>
                </c:pt>
                <c:pt idx="76">
                  <c:v>8713</c:v>
                </c:pt>
                <c:pt idx="77">
                  <c:v>8927</c:v>
                </c:pt>
                <c:pt idx="78">
                  <c:v>8926</c:v>
                </c:pt>
                <c:pt idx="79">
                  <c:v>9243</c:v>
                </c:pt>
                <c:pt idx="80">
                  <c:v>9267</c:v>
                </c:pt>
                <c:pt idx="81">
                  <c:v>9526</c:v>
                </c:pt>
                <c:pt idx="82">
                  <c:v>9558</c:v>
                </c:pt>
                <c:pt idx="83">
                  <c:v>9345</c:v>
                </c:pt>
                <c:pt idx="84">
                  <c:v>9426</c:v>
                </c:pt>
                <c:pt idx="85">
                  <c:v>9644</c:v>
                </c:pt>
                <c:pt idx="86">
                  <c:v>9619</c:v>
                </c:pt>
                <c:pt idx="87">
                  <c:v>9849</c:v>
                </c:pt>
                <c:pt idx="88">
                  <c:v>10024</c:v>
                </c:pt>
                <c:pt idx="89">
                  <c:v>10011</c:v>
                </c:pt>
                <c:pt idx="90">
                  <c:v>10233</c:v>
                </c:pt>
                <c:pt idx="91">
                  <c:v>10026</c:v>
                </c:pt>
                <c:pt idx="92">
                  <c:v>10032</c:v>
                </c:pt>
                <c:pt idx="93">
                  <c:v>10045</c:v>
                </c:pt>
                <c:pt idx="94">
                  <c:v>10199</c:v>
                </c:pt>
                <c:pt idx="95">
                  <c:v>10226</c:v>
                </c:pt>
                <c:pt idx="96">
                  <c:v>10379</c:v>
                </c:pt>
                <c:pt idx="97">
                  <c:v>10364</c:v>
                </c:pt>
                <c:pt idx="98">
                  <c:v>10051</c:v>
                </c:pt>
                <c:pt idx="99">
                  <c:v>10265</c:v>
                </c:pt>
                <c:pt idx="100">
                  <c:v>10317</c:v>
                </c:pt>
                <c:pt idx="101">
                  <c:v>10469</c:v>
                </c:pt>
                <c:pt idx="102">
                  <c:v>10731</c:v>
                </c:pt>
                <c:pt idx="103">
                  <c:v>10867</c:v>
                </c:pt>
                <c:pt idx="104">
                  <c:v>11073</c:v>
                </c:pt>
                <c:pt idx="105">
                  <c:v>11052</c:v>
                </c:pt>
                <c:pt idx="106">
                  <c:v>11192</c:v>
                </c:pt>
                <c:pt idx="107">
                  <c:v>11629</c:v>
                </c:pt>
                <c:pt idx="108">
                  <c:v>12274</c:v>
                </c:pt>
                <c:pt idx="109">
                  <c:v>12369</c:v>
                </c:pt>
                <c:pt idx="110">
                  <c:v>12845</c:v>
                </c:pt>
                <c:pt idx="111">
                  <c:v>12959</c:v>
                </c:pt>
                <c:pt idx="112">
                  <c:v>12945</c:v>
                </c:pt>
                <c:pt idx="113">
                  <c:v>13078</c:v>
                </c:pt>
                <c:pt idx="114">
                  <c:v>12800</c:v>
                </c:pt>
                <c:pt idx="115">
                  <c:v>12862</c:v>
                </c:pt>
                <c:pt idx="116">
                  <c:v>13272</c:v>
                </c:pt>
                <c:pt idx="117">
                  <c:v>13847</c:v>
                </c:pt>
                <c:pt idx="118">
                  <c:v>13874</c:v>
                </c:pt>
                <c:pt idx="119">
                  <c:v>13754</c:v>
                </c:pt>
                <c:pt idx="120">
                  <c:v>13881</c:v>
                </c:pt>
                <c:pt idx="121">
                  <c:v>14032</c:v>
                </c:pt>
                <c:pt idx="122">
                  <c:v>14236</c:v>
                </c:pt>
                <c:pt idx="123">
                  <c:v>14345</c:v>
                </c:pt>
                <c:pt idx="124">
                  <c:v>14634</c:v>
                </c:pt>
                <c:pt idx="125">
                  <c:v>14918</c:v>
                </c:pt>
                <c:pt idx="126">
                  <c:v>14866</c:v>
                </c:pt>
                <c:pt idx="127">
                  <c:v>15154</c:v>
                </c:pt>
                <c:pt idx="128">
                  <c:v>14976</c:v>
                </c:pt>
                <c:pt idx="129">
                  <c:v>14854</c:v>
                </c:pt>
                <c:pt idx="130">
                  <c:v>14932</c:v>
                </c:pt>
                <c:pt idx="131">
                  <c:v>14783</c:v>
                </c:pt>
                <c:pt idx="132">
                  <c:v>14493</c:v>
                </c:pt>
                <c:pt idx="133">
                  <c:v>14780</c:v>
                </c:pt>
                <c:pt idx="134">
                  <c:v>14895</c:v>
                </c:pt>
                <c:pt idx="135">
                  <c:v>14879</c:v>
                </c:pt>
                <c:pt idx="136">
                  <c:v>15470</c:v>
                </c:pt>
                <c:pt idx="137">
                  <c:v>15673</c:v>
                </c:pt>
                <c:pt idx="138">
                  <c:v>16293</c:v>
                </c:pt>
                <c:pt idx="139">
                  <c:v>16656</c:v>
                </c:pt>
                <c:pt idx="140">
                  <c:v>17116</c:v>
                </c:pt>
                <c:pt idx="141">
                  <c:v>17060</c:v>
                </c:pt>
                <c:pt idx="142">
                  <c:v>17495</c:v>
                </c:pt>
                <c:pt idx="143">
                  <c:v>18224</c:v>
                </c:pt>
                <c:pt idx="144">
                  <c:v>18565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A-4B6E-AFAE-49BAB3CE8AAF}"/>
            </c:ext>
          </c:extLst>
        </c:ser>
        <c:ser>
          <c:idx val="1"/>
          <c:order val="1"/>
          <c:tx>
            <c:strRef>
              <c:f>Consents!$C$5</c:f>
              <c:strCache>
                <c:ptCount val="1"/>
                <c:pt idx="0">
                  <c:v>Canterbury</c:v>
                </c:pt>
              </c:strCache>
            </c:strRef>
          </c:tx>
          <c:marker>
            <c:symbol val="none"/>
          </c:marker>
          <c:cat>
            <c:numRef>
              <c:f>Consents!$A$95:$A$239</c:f>
              <c:numCache>
                <c:formatCode>mmm\-yy</c:formatCode>
                <c:ptCount val="145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  <c:pt idx="12">
                  <c:v>40299</c:v>
                </c:pt>
                <c:pt idx="13">
                  <c:v>40330</c:v>
                </c:pt>
                <c:pt idx="14">
                  <c:v>40360</c:v>
                </c:pt>
                <c:pt idx="15">
                  <c:v>40391</c:v>
                </c:pt>
                <c:pt idx="16">
                  <c:v>40422</c:v>
                </c:pt>
                <c:pt idx="17">
                  <c:v>40452</c:v>
                </c:pt>
                <c:pt idx="18">
                  <c:v>40483</c:v>
                </c:pt>
                <c:pt idx="19">
                  <c:v>40513</c:v>
                </c:pt>
                <c:pt idx="20">
                  <c:v>40544</c:v>
                </c:pt>
                <c:pt idx="21">
                  <c:v>40575</c:v>
                </c:pt>
                <c:pt idx="22">
                  <c:v>40603</c:v>
                </c:pt>
                <c:pt idx="23">
                  <c:v>40634</c:v>
                </c:pt>
                <c:pt idx="24">
                  <c:v>40664</c:v>
                </c:pt>
                <c:pt idx="25">
                  <c:v>40695</c:v>
                </c:pt>
                <c:pt idx="26">
                  <c:v>40725</c:v>
                </c:pt>
                <c:pt idx="27">
                  <c:v>40756</c:v>
                </c:pt>
                <c:pt idx="28">
                  <c:v>40787</c:v>
                </c:pt>
                <c:pt idx="29">
                  <c:v>40817</c:v>
                </c:pt>
                <c:pt idx="30">
                  <c:v>40848</c:v>
                </c:pt>
                <c:pt idx="31">
                  <c:v>40878</c:v>
                </c:pt>
                <c:pt idx="32">
                  <c:v>40909</c:v>
                </c:pt>
                <c:pt idx="33">
                  <c:v>40940</c:v>
                </c:pt>
                <c:pt idx="34">
                  <c:v>40969</c:v>
                </c:pt>
                <c:pt idx="35">
                  <c:v>41000</c:v>
                </c:pt>
                <c:pt idx="36">
                  <c:v>41030</c:v>
                </c:pt>
                <c:pt idx="37">
                  <c:v>41061</c:v>
                </c:pt>
                <c:pt idx="38">
                  <c:v>41091</c:v>
                </c:pt>
                <c:pt idx="39">
                  <c:v>41122</c:v>
                </c:pt>
                <c:pt idx="40">
                  <c:v>41153</c:v>
                </c:pt>
                <c:pt idx="41">
                  <c:v>41183</c:v>
                </c:pt>
                <c:pt idx="42">
                  <c:v>41214</c:v>
                </c:pt>
                <c:pt idx="43">
                  <c:v>41244</c:v>
                </c:pt>
                <c:pt idx="44">
                  <c:v>41275</c:v>
                </c:pt>
                <c:pt idx="45">
                  <c:v>41306</c:v>
                </c:pt>
                <c:pt idx="46">
                  <c:v>41334</c:v>
                </c:pt>
                <c:pt idx="47">
                  <c:v>41365</c:v>
                </c:pt>
                <c:pt idx="48">
                  <c:v>41395</c:v>
                </c:pt>
                <c:pt idx="49">
                  <c:v>41426</c:v>
                </c:pt>
                <c:pt idx="50">
                  <c:v>41456</c:v>
                </c:pt>
                <c:pt idx="51">
                  <c:v>41487</c:v>
                </c:pt>
                <c:pt idx="52">
                  <c:v>41518</c:v>
                </c:pt>
                <c:pt idx="53">
                  <c:v>41548</c:v>
                </c:pt>
                <c:pt idx="54">
                  <c:v>41579</c:v>
                </c:pt>
                <c:pt idx="55">
                  <c:v>41609</c:v>
                </c:pt>
                <c:pt idx="56">
                  <c:v>41640</c:v>
                </c:pt>
                <c:pt idx="57">
                  <c:v>41671</c:v>
                </c:pt>
                <c:pt idx="58">
                  <c:v>41699</c:v>
                </c:pt>
                <c:pt idx="59">
                  <c:v>41730</c:v>
                </c:pt>
                <c:pt idx="60">
                  <c:v>41760</c:v>
                </c:pt>
                <c:pt idx="61">
                  <c:v>41791</c:v>
                </c:pt>
                <c:pt idx="62">
                  <c:v>41821</c:v>
                </c:pt>
                <c:pt idx="63">
                  <c:v>41852</c:v>
                </c:pt>
                <c:pt idx="64">
                  <c:v>41883</c:v>
                </c:pt>
                <c:pt idx="65">
                  <c:v>41913</c:v>
                </c:pt>
                <c:pt idx="66">
                  <c:v>41944</c:v>
                </c:pt>
                <c:pt idx="67">
                  <c:v>41974</c:v>
                </c:pt>
                <c:pt idx="68">
                  <c:v>42005</c:v>
                </c:pt>
                <c:pt idx="69">
                  <c:v>42036</c:v>
                </c:pt>
                <c:pt idx="70">
                  <c:v>42064</c:v>
                </c:pt>
                <c:pt idx="71">
                  <c:v>42095</c:v>
                </c:pt>
                <c:pt idx="72">
                  <c:v>42125</c:v>
                </c:pt>
                <c:pt idx="73">
                  <c:v>42156</c:v>
                </c:pt>
                <c:pt idx="74">
                  <c:v>42186</c:v>
                </c:pt>
                <c:pt idx="75">
                  <c:v>42217</c:v>
                </c:pt>
                <c:pt idx="76">
                  <c:v>42248</c:v>
                </c:pt>
                <c:pt idx="77">
                  <c:v>42278</c:v>
                </c:pt>
                <c:pt idx="78">
                  <c:v>42309</c:v>
                </c:pt>
                <c:pt idx="79">
                  <c:v>42339</c:v>
                </c:pt>
                <c:pt idx="80">
                  <c:v>42370</c:v>
                </c:pt>
                <c:pt idx="81">
                  <c:v>42401</c:v>
                </c:pt>
                <c:pt idx="82">
                  <c:v>42430</c:v>
                </c:pt>
                <c:pt idx="83">
                  <c:v>42461</c:v>
                </c:pt>
                <c:pt idx="84">
                  <c:v>42491</c:v>
                </c:pt>
                <c:pt idx="85">
                  <c:v>42522</c:v>
                </c:pt>
                <c:pt idx="86">
                  <c:v>42552</c:v>
                </c:pt>
                <c:pt idx="87">
                  <c:v>42583</c:v>
                </c:pt>
                <c:pt idx="88">
                  <c:v>42614</c:v>
                </c:pt>
                <c:pt idx="89">
                  <c:v>42644</c:v>
                </c:pt>
                <c:pt idx="90">
                  <c:v>42675</c:v>
                </c:pt>
                <c:pt idx="91">
                  <c:v>42705</c:v>
                </c:pt>
                <c:pt idx="92">
                  <c:v>42736</c:v>
                </c:pt>
                <c:pt idx="93">
                  <c:v>42767</c:v>
                </c:pt>
                <c:pt idx="94">
                  <c:v>42795</c:v>
                </c:pt>
                <c:pt idx="95">
                  <c:v>42826</c:v>
                </c:pt>
                <c:pt idx="96">
                  <c:v>42856</c:v>
                </c:pt>
                <c:pt idx="97">
                  <c:v>42887</c:v>
                </c:pt>
                <c:pt idx="98">
                  <c:v>42917</c:v>
                </c:pt>
                <c:pt idx="99">
                  <c:v>42948</c:v>
                </c:pt>
                <c:pt idx="100">
                  <c:v>42979</c:v>
                </c:pt>
                <c:pt idx="101">
                  <c:v>43009</c:v>
                </c:pt>
                <c:pt idx="102">
                  <c:v>43040</c:v>
                </c:pt>
                <c:pt idx="103">
                  <c:v>43070</c:v>
                </c:pt>
                <c:pt idx="104">
                  <c:v>43101</c:v>
                </c:pt>
                <c:pt idx="105">
                  <c:v>43132</c:v>
                </c:pt>
                <c:pt idx="106">
                  <c:v>43160</c:v>
                </c:pt>
                <c:pt idx="107">
                  <c:v>43191</c:v>
                </c:pt>
                <c:pt idx="108">
                  <c:v>43221</c:v>
                </c:pt>
                <c:pt idx="109">
                  <c:v>43252</c:v>
                </c:pt>
                <c:pt idx="110">
                  <c:v>43282</c:v>
                </c:pt>
                <c:pt idx="111">
                  <c:v>43313</c:v>
                </c:pt>
                <c:pt idx="112">
                  <c:v>43344</c:v>
                </c:pt>
                <c:pt idx="113">
                  <c:v>43374</c:v>
                </c:pt>
                <c:pt idx="114">
                  <c:v>43405</c:v>
                </c:pt>
                <c:pt idx="115">
                  <c:v>43435</c:v>
                </c:pt>
                <c:pt idx="116">
                  <c:v>43466</c:v>
                </c:pt>
                <c:pt idx="117">
                  <c:v>43497</c:v>
                </c:pt>
                <c:pt idx="118">
                  <c:v>43525</c:v>
                </c:pt>
                <c:pt idx="119">
                  <c:v>43556</c:v>
                </c:pt>
                <c:pt idx="120">
                  <c:v>43586</c:v>
                </c:pt>
                <c:pt idx="121">
                  <c:v>43617</c:v>
                </c:pt>
                <c:pt idx="122">
                  <c:v>43647</c:v>
                </c:pt>
                <c:pt idx="123">
                  <c:v>43678</c:v>
                </c:pt>
                <c:pt idx="124">
                  <c:v>43709</c:v>
                </c:pt>
                <c:pt idx="125">
                  <c:v>43739</c:v>
                </c:pt>
                <c:pt idx="126">
                  <c:v>43770</c:v>
                </c:pt>
                <c:pt idx="127">
                  <c:v>43800</c:v>
                </c:pt>
                <c:pt idx="128">
                  <c:v>43831</c:v>
                </c:pt>
                <c:pt idx="129">
                  <c:v>43862</c:v>
                </c:pt>
                <c:pt idx="130">
                  <c:v>43891</c:v>
                </c:pt>
                <c:pt idx="131">
                  <c:v>43922</c:v>
                </c:pt>
                <c:pt idx="132">
                  <c:v>43952</c:v>
                </c:pt>
                <c:pt idx="133">
                  <c:v>43983</c:v>
                </c:pt>
                <c:pt idx="134">
                  <c:v>44013</c:v>
                </c:pt>
                <c:pt idx="135">
                  <c:v>44044</c:v>
                </c:pt>
                <c:pt idx="136">
                  <c:v>44075</c:v>
                </c:pt>
                <c:pt idx="137">
                  <c:v>44105</c:v>
                </c:pt>
                <c:pt idx="138">
                  <c:v>44136</c:v>
                </c:pt>
                <c:pt idx="139">
                  <c:v>44166</c:v>
                </c:pt>
                <c:pt idx="140">
                  <c:v>44197</c:v>
                </c:pt>
                <c:pt idx="141">
                  <c:v>44228</c:v>
                </c:pt>
                <c:pt idx="142">
                  <c:v>44256</c:v>
                </c:pt>
                <c:pt idx="143">
                  <c:v>44287</c:v>
                </c:pt>
                <c:pt idx="144">
                  <c:v>44317</c:v>
                </c:pt>
              </c:numCache>
            </c:numRef>
          </c:cat>
          <c:val>
            <c:numRef>
              <c:f>Consents!$C$95:$C$239</c:f>
              <c:numCache>
                <c:formatCode>[$-1010409]General</c:formatCode>
                <c:ptCount val="145"/>
                <c:pt idx="0">
                  <c:v>2294</c:v>
                </c:pt>
                <c:pt idx="1">
                  <c:v>2242</c:v>
                </c:pt>
                <c:pt idx="2">
                  <c:v>2256</c:v>
                </c:pt>
                <c:pt idx="3">
                  <c:v>2236</c:v>
                </c:pt>
                <c:pt idx="4">
                  <c:v>2271</c:v>
                </c:pt>
                <c:pt idx="5">
                  <c:v>2298</c:v>
                </c:pt>
                <c:pt idx="6">
                  <c:v>2399</c:v>
                </c:pt>
                <c:pt idx="7">
                  <c:v>2444</c:v>
                </c:pt>
                <c:pt idx="8">
                  <c:v>2512</c:v>
                </c:pt>
                <c:pt idx="9">
                  <c:v>2614</c:v>
                </c:pt>
                <c:pt idx="10">
                  <c:v>2732</c:v>
                </c:pt>
                <c:pt idx="11">
                  <c:v>2859</c:v>
                </c:pt>
                <c:pt idx="12">
                  <c:v>2916</c:v>
                </c:pt>
                <c:pt idx="13">
                  <c:v>2974</c:v>
                </c:pt>
                <c:pt idx="14">
                  <c:v>3009</c:v>
                </c:pt>
                <c:pt idx="15">
                  <c:v>2965</c:v>
                </c:pt>
                <c:pt idx="16">
                  <c:v>2897</c:v>
                </c:pt>
                <c:pt idx="17">
                  <c:v>2882</c:v>
                </c:pt>
                <c:pt idx="18">
                  <c:v>2890</c:v>
                </c:pt>
                <c:pt idx="19">
                  <c:v>2821</c:v>
                </c:pt>
                <c:pt idx="20">
                  <c:v>2788</c:v>
                </c:pt>
                <c:pt idx="21">
                  <c:v>2687</c:v>
                </c:pt>
                <c:pt idx="22">
                  <c:v>2526</c:v>
                </c:pt>
                <c:pt idx="23">
                  <c:v>2458</c:v>
                </c:pt>
                <c:pt idx="24">
                  <c:v>2472</c:v>
                </c:pt>
                <c:pt idx="25">
                  <c:v>2373</c:v>
                </c:pt>
                <c:pt idx="26">
                  <c:v>2271</c:v>
                </c:pt>
                <c:pt idx="27">
                  <c:v>2396</c:v>
                </c:pt>
                <c:pt idx="28">
                  <c:v>2420</c:v>
                </c:pt>
                <c:pt idx="29">
                  <c:v>2419</c:v>
                </c:pt>
                <c:pt idx="30">
                  <c:v>2363</c:v>
                </c:pt>
                <c:pt idx="31">
                  <c:v>2395</c:v>
                </c:pt>
                <c:pt idx="32">
                  <c:v>2627</c:v>
                </c:pt>
                <c:pt idx="33">
                  <c:v>2739</c:v>
                </c:pt>
                <c:pt idx="34">
                  <c:v>2854</c:v>
                </c:pt>
                <c:pt idx="35">
                  <c:v>2938</c:v>
                </c:pt>
                <c:pt idx="36">
                  <c:v>3038</c:v>
                </c:pt>
                <c:pt idx="37">
                  <c:v>3201</c:v>
                </c:pt>
                <c:pt idx="38" formatCode="General">
                  <c:v>3408</c:v>
                </c:pt>
                <c:pt idx="39" formatCode="General">
                  <c:v>3486</c:v>
                </c:pt>
                <c:pt idx="40" formatCode="General">
                  <c:v>3662</c:v>
                </c:pt>
                <c:pt idx="41" formatCode="General">
                  <c:v>3784</c:v>
                </c:pt>
                <c:pt idx="42" formatCode="General">
                  <c:v>3955</c:v>
                </c:pt>
                <c:pt idx="43" formatCode="General">
                  <c:v>4037</c:v>
                </c:pt>
                <c:pt idx="44" formatCode="General">
                  <c:v>4036</c:v>
                </c:pt>
                <c:pt idx="45" formatCode="General">
                  <c:v>4176</c:v>
                </c:pt>
                <c:pt idx="46" formatCode="General">
                  <c:v>4339</c:v>
                </c:pt>
                <c:pt idx="47" formatCode="General">
                  <c:v>4454</c:v>
                </c:pt>
                <c:pt idx="48" formatCode="General">
                  <c:v>4597</c:v>
                </c:pt>
                <c:pt idx="49" formatCode="General">
                  <c:v>4670</c:v>
                </c:pt>
                <c:pt idx="50" formatCode="General">
                  <c:v>4806</c:v>
                </c:pt>
                <c:pt idx="51" formatCode="General">
                  <c:v>4878</c:v>
                </c:pt>
                <c:pt idx="52" formatCode="General">
                  <c:v>5081</c:v>
                </c:pt>
                <c:pt idx="53" formatCode="General">
                  <c:v>5320</c:v>
                </c:pt>
                <c:pt idx="54" formatCode="General">
                  <c:v>5459</c:v>
                </c:pt>
                <c:pt idx="55" formatCode="General">
                  <c:v>5759</c:v>
                </c:pt>
                <c:pt idx="56" formatCode="General">
                  <c:v>5901</c:v>
                </c:pt>
                <c:pt idx="57" formatCode="General">
                  <c:v>6031</c:v>
                </c:pt>
                <c:pt idx="58" formatCode="General">
                  <c:v>6191</c:v>
                </c:pt>
                <c:pt idx="59" formatCode="General">
                  <c:v>6348</c:v>
                </c:pt>
                <c:pt idx="60" formatCode="General">
                  <c:v>6459</c:v>
                </c:pt>
                <c:pt idx="61" formatCode="General">
                  <c:v>6713</c:v>
                </c:pt>
                <c:pt idx="62" formatCode="General">
                  <c:v>6815</c:v>
                </c:pt>
                <c:pt idx="63" formatCode="General">
                  <c:v>6889</c:v>
                </c:pt>
                <c:pt idx="64" formatCode="General">
                  <c:v>6869</c:v>
                </c:pt>
                <c:pt idx="65" formatCode="General">
                  <c:v>6983</c:v>
                </c:pt>
                <c:pt idx="66" formatCode="General">
                  <c:v>7157</c:v>
                </c:pt>
                <c:pt idx="67" formatCode="General">
                  <c:v>7308</c:v>
                </c:pt>
                <c:pt idx="68" formatCode="General">
                  <c:v>7255</c:v>
                </c:pt>
                <c:pt idx="69" formatCode="General">
                  <c:v>7242</c:v>
                </c:pt>
                <c:pt idx="70" formatCode="General">
                  <c:v>7226</c:v>
                </c:pt>
                <c:pt idx="71" formatCode="General">
                  <c:v>7099</c:v>
                </c:pt>
                <c:pt idx="72" formatCode="General">
                  <c:v>7043</c:v>
                </c:pt>
                <c:pt idx="73" formatCode="General">
                  <c:v>6964</c:v>
                </c:pt>
                <c:pt idx="74" formatCode="General">
                  <c:v>7007</c:v>
                </c:pt>
                <c:pt idx="75" formatCode="General">
                  <c:v>7063</c:v>
                </c:pt>
                <c:pt idx="76" formatCode="General">
                  <c:v>7010</c:v>
                </c:pt>
                <c:pt idx="77" formatCode="General">
                  <c:v>6813</c:v>
                </c:pt>
                <c:pt idx="78" formatCode="General">
                  <c:v>6660</c:v>
                </c:pt>
                <c:pt idx="79" formatCode="General">
                  <c:v>6492</c:v>
                </c:pt>
                <c:pt idx="80" formatCode="General">
                  <c:v>6314</c:v>
                </c:pt>
                <c:pt idx="81" formatCode="General">
                  <c:v>6322</c:v>
                </c:pt>
                <c:pt idx="82" formatCode="General">
                  <c:v>6254</c:v>
                </c:pt>
                <c:pt idx="83" formatCode="General">
                  <c:v>6483</c:v>
                </c:pt>
                <c:pt idx="84" formatCode="General">
                  <c:v>6552</c:v>
                </c:pt>
                <c:pt idx="85" formatCode="General">
                  <c:v>6475</c:v>
                </c:pt>
                <c:pt idx="86" formatCode="General">
                  <c:v>6366</c:v>
                </c:pt>
                <c:pt idx="87" formatCode="General">
                  <c:v>6338</c:v>
                </c:pt>
                <c:pt idx="88" formatCode="General">
                  <c:v>6270</c:v>
                </c:pt>
                <c:pt idx="89" formatCode="General">
                  <c:v>6168</c:v>
                </c:pt>
                <c:pt idx="90" formatCode="General">
                  <c:v>6054</c:v>
                </c:pt>
                <c:pt idx="91" formatCode="General">
                  <c:v>5903</c:v>
                </c:pt>
                <c:pt idx="92" formatCode="General">
                  <c:v>5962</c:v>
                </c:pt>
                <c:pt idx="93" formatCode="General">
                  <c:v>5798</c:v>
                </c:pt>
                <c:pt idx="94" formatCode="General">
                  <c:v>5769</c:v>
                </c:pt>
                <c:pt idx="95" formatCode="General">
                  <c:v>5446</c:v>
                </c:pt>
                <c:pt idx="96" formatCode="General">
                  <c:v>5305</c:v>
                </c:pt>
                <c:pt idx="97" formatCode="General">
                  <c:v>5180</c:v>
                </c:pt>
                <c:pt idx="98" formatCode="General">
                  <c:v>5180</c:v>
                </c:pt>
                <c:pt idx="99" formatCode="General">
                  <c:v>5110</c:v>
                </c:pt>
                <c:pt idx="100" formatCode="General">
                  <c:v>5122</c:v>
                </c:pt>
                <c:pt idx="101" formatCode="General">
                  <c:v>5156</c:v>
                </c:pt>
                <c:pt idx="102" formatCode="General">
                  <c:v>5119</c:v>
                </c:pt>
                <c:pt idx="103" formatCode="General">
                  <c:v>5004</c:v>
                </c:pt>
                <c:pt idx="104" formatCode="General">
                  <c:v>4948</c:v>
                </c:pt>
                <c:pt idx="105" formatCode="General">
                  <c:v>4962</c:v>
                </c:pt>
                <c:pt idx="106" formatCode="General">
                  <c:v>4906</c:v>
                </c:pt>
                <c:pt idx="107" formatCode="General">
                  <c:v>4941</c:v>
                </c:pt>
                <c:pt idx="108" formatCode="General">
                  <c:v>4912</c:v>
                </c:pt>
                <c:pt idx="109" formatCode="General">
                  <c:v>4962</c:v>
                </c:pt>
                <c:pt idx="110" formatCode="General">
                  <c:v>4728</c:v>
                </c:pt>
                <c:pt idx="111" formatCode="General">
                  <c:v>4624</c:v>
                </c:pt>
                <c:pt idx="112" formatCode="General">
                  <c:v>4629</c:v>
                </c:pt>
                <c:pt idx="113" formatCode="General">
                  <c:v>4641</c:v>
                </c:pt>
                <c:pt idx="114" formatCode="General">
                  <c:v>4668</c:v>
                </c:pt>
                <c:pt idx="115" formatCode="General">
                  <c:v>4769</c:v>
                </c:pt>
                <c:pt idx="116" formatCode="General">
                  <c:v>4791</c:v>
                </c:pt>
                <c:pt idx="117" formatCode="General">
                  <c:v>4864</c:v>
                </c:pt>
                <c:pt idx="118" formatCode="General">
                  <c:v>4915</c:v>
                </c:pt>
                <c:pt idx="119" formatCode="General">
                  <c:v>4958</c:v>
                </c:pt>
                <c:pt idx="120" formatCode="General">
                  <c:v>4954</c:v>
                </c:pt>
                <c:pt idx="121" formatCode="General">
                  <c:v>4959</c:v>
                </c:pt>
                <c:pt idx="122" formatCode="General">
                  <c:v>5081</c:v>
                </c:pt>
                <c:pt idx="123" formatCode="General">
                  <c:v>5198</c:v>
                </c:pt>
                <c:pt idx="124" formatCode="General">
                  <c:v>5195</c:v>
                </c:pt>
                <c:pt idx="125" formatCode="General">
                  <c:v>5233</c:v>
                </c:pt>
                <c:pt idx="126" formatCode="General">
                  <c:v>5310</c:v>
                </c:pt>
                <c:pt idx="127" formatCode="General">
                  <c:v>5308</c:v>
                </c:pt>
                <c:pt idx="128" formatCode="General">
                  <c:v>5463</c:v>
                </c:pt>
                <c:pt idx="129" formatCode="General">
                  <c:v>5466</c:v>
                </c:pt>
                <c:pt idx="130" formatCode="General">
                  <c:v>5446</c:v>
                </c:pt>
                <c:pt idx="131" formatCode="General">
                  <c:v>5432</c:v>
                </c:pt>
                <c:pt idx="132" formatCode="General">
                  <c:v>5655</c:v>
                </c:pt>
                <c:pt idx="133" formatCode="General">
                  <c:v>5771</c:v>
                </c:pt>
                <c:pt idx="134" formatCode="General">
                  <c:v>5729</c:v>
                </c:pt>
                <c:pt idx="135" formatCode="General">
                  <c:v>5653</c:v>
                </c:pt>
                <c:pt idx="136" formatCode="General">
                  <c:v>5618</c:v>
                </c:pt>
                <c:pt idx="137" formatCode="General">
                  <c:v>5723</c:v>
                </c:pt>
                <c:pt idx="138" formatCode="General">
                  <c:v>5793</c:v>
                </c:pt>
                <c:pt idx="139" formatCode="General">
                  <c:v>5896</c:v>
                </c:pt>
                <c:pt idx="140" formatCode="General">
                  <c:v>5852</c:v>
                </c:pt>
                <c:pt idx="141" formatCode="General">
                  <c:v>5859</c:v>
                </c:pt>
                <c:pt idx="142" formatCode="General">
                  <c:v>6083</c:v>
                </c:pt>
                <c:pt idx="143" formatCode="General">
                  <c:v>6334</c:v>
                </c:pt>
                <c:pt idx="144" formatCode="General">
                  <c:v>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A-4B6E-AFAE-49BAB3CE8AAF}"/>
            </c:ext>
          </c:extLst>
        </c:ser>
        <c:ser>
          <c:idx val="2"/>
          <c:order val="2"/>
          <c:tx>
            <c:strRef>
              <c:f>Consents!$D$5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Consents!$A$95:$A$239</c:f>
              <c:numCache>
                <c:formatCode>mmm\-yy</c:formatCode>
                <c:ptCount val="145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  <c:pt idx="12">
                  <c:v>40299</c:v>
                </c:pt>
                <c:pt idx="13">
                  <c:v>40330</c:v>
                </c:pt>
                <c:pt idx="14">
                  <c:v>40360</c:v>
                </c:pt>
                <c:pt idx="15">
                  <c:v>40391</c:v>
                </c:pt>
                <c:pt idx="16">
                  <c:v>40422</c:v>
                </c:pt>
                <c:pt idx="17">
                  <c:v>40452</c:v>
                </c:pt>
                <c:pt idx="18">
                  <c:v>40483</c:v>
                </c:pt>
                <c:pt idx="19">
                  <c:v>40513</c:v>
                </c:pt>
                <c:pt idx="20">
                  <c:v>40544</c:v>
                </c:pt>
                <c:pt idx="21">
                  <c:v>40575</c:v>
                </c:pt>
                <c:pt idx="22">
                  <c:v>40603</c:v>
                </c:pt>
                <c:pt idx="23">
                  <c:v>40634</c:v>
                </c:pt>
                <c:pt idx="24">
                  <c:v>40664</c:v>
                </c:pt>
                <c:pt idx="25">
                  <c:v>40695</c:v>
                </c:pt>
                <c:pt idx="26">
                  <c:v>40725</c:v>
                </c:pt>
                <c:pt idx="27">
                  <c:v>40756</c:v>
                </c:pt>
                <c:pt idx="28">
                  <c:v>40787</c:v>
                </c:pt>
                <c:pt idx="29">
                  <c:v>40817</c:v>
                </c:pt>
                <c:pt idx="30">
                  <c:v>40848</c:v>
                </c:pt>
                <c:pt idx="31">
                  <c:v>40878</c:v>
                </c:pt>
                <c:pt idx="32">
                  <c:v>40909</c:v>
                </c:pt>
                <c:pt idx="33">
                  <c:v>40940</c:v>
                </c:pt>
                <c:pt idx="34">
                  <c:v>40969</c:v>
                </c:pt>
                <c:pt idx="35">
                  <c:v>41000</c:v>
                </c:pt>
                <c:pt idx="36">
                  <c:v>41030</c:v>
                </c:pt>
                <c:pt idx="37">
                  <c:v>41061</c:v>
                </c:pt>
                <c:pt idx="38">
                  <c:v>41091</c:v>
                </c:pt>
                <c:pt idx="39">
                  <c:v>41122</c:v>
                </c:pt>
                <c:pt idx="40">
                  <c:v>41153</c:v>
                </c:pt>
                <c:pt idx="41">
                  <c:v>41183</c:v>
                </c:pt>
                <c:pt idx="42">
                  <c:v>41214</c:v>
                </c:pt>
                <c:pt idx="43">
                  <c:v>41244</c:v>
                </c:pt>
                <c:pt idx="44">
                  <c:v>41275</c:v>
                </c:pt>
                <c:pt idx="45">
                  <c:v>41306</c:v>
                </c:pt>
                <c:pt idx="46">
                  <c:v>41334</c:v>
                </c:pt>
                <c:pt idx="47">
                  <c:v>41365</c:v>
                </c:pt>
                <c:pt idx="48">
                  <c:v>41395</c:v>
                </c:pt>
                <c:pt idx="49">
                  <c:v>41426</c:v>
                </c:pt>
                <c:pt idx="50">
                  <c:v>41456</c:v>
                </c:pt>
                <c:pt idx="51">
                  <c:v>41487</c:v>
                </c:pt>
                <c:pt idx="52">
                  <c:v>41518</c:v>
                </c:pt>
                <c:pt idx="53">
                  <c:v>41548</c:v>
                </c:pt>
                <c:pt idx="54">
                  <c:v>41579</c:v>
                </c:pt>
                <c:pt idx="55">
                  <c:v>41609</c:v>
                </c:pt>
                <c:pt idx="56">
                  <c:v>41640</c:v>
                </c:pt>
                <c:pt idx="57">
                  <c:v>41671</c:v>
                </c:pt>
                <c:pt idx="58">
                  <c:v>41699</c:v>
                </c:pt>
                <c:pt idx="59">
                  <c:v>41730</c:v>
                </c:pt>
                <c:pt idx="60">
                  <c:v>41760</c:v>
                </c:pt>
                <c:pt idx="61">
                  <c:v>41791</c:v>
                </c:pt>
                <c:pt idx="62">
                  <c:v>41821</c:v>
                </c:pt>
                <c:pt idx="63">
                  <c:v>41852</c:v>
                </c:pt>
                <c:pt idx="64">
                  <c:v>41883</c:v>
                </c:pt>
                <c:pt idx="65">
                  <c:v>41913</c:v>
                </c:pt>
                <c:pt idx="66">
                  <c:v>41944</c:v>
                </c:pt>
                <c:pt idx="67">
                  <c:v>41974</c:v>
                </c:pt>
                <c:pt idx="68">
                  <c:v>42005</c:v>
                </c:pt>
                <c:pt idx="69">
                  <c:v>42036</c:v>
                </c:pt>
                <c:pt idx="70">
                  <c:v>42064</c:v>
                </c:pt>
                <c:pt idx="71">
                  <c:v>42095</c:v>
                </c:pt>
                <c:pt idx="72">
                  <c:v>42125</c:v>
                </c:pt>
                <c:pt idx="73">
                  <c:v>42156</c:v>
                </c:pt>
                <c:pt idx="74">
                  <c:v>42186</c:v>
                </c:pt>
                <c:pt idx="75">
                  <c:v>42217</c:v>
                </c:pt>
                <c:pt idx="76">
                  <c:v>42248</c:v>
                </c:pt>
                <c:pt idx="77">
                  <c:v>42278</c:v>
                </c:pt>
                <c:pt idx="78">
                  <c:v>42309</c:v>
                </c:pt>
                <c:pt idx="79">
                  <c:v>42339</c:v>
                </c:pt>
                <c:pt idx="80">
                  <c:v>42370</c:v>
                </c:pt>
                <c:pt idx="81">
                  <c:v>42401</c:v>
                </c:pt>
                <c:pt idx="82">
                  <c:v>42430</c:v>
                </c:pt>
                <c:pt idx="83">
                  <c:v>42461</c:v>
                </c:pt>
                <c:pt idx="84">
                  <c:v>42491</c:v>
                </c:pt>
                <c:pt idx="85">
                  <c:v>42522</c:v>
                </c:pt>
                <c:pt idx="86">
                  <c:v>42552</c:v>
                </c:pt>
                <c:pt idx="87">
                  <c:v>42583</c:v>
                </c:pt>
                <c:pt idx="88">
                  <c:v>42614</c:v>
                </c:pt>
                <c:pt idx="89">
                  <c:v>42644</c:v>
                </c:pt>
                <c:pt idx="90">
                  <c:v>42675</c:v>
                </c:pt>
                <c:pt idx="91">
                  <c:v>42705</c:v>
                </c:pt>
                <c:pt idx="92">
                  <c:v>42736</c:v>
                </c:pt>
                <c:pt idx="93">
                  <c:v>42767</c:v>
                </c:pt>
                <c:pt idx="94">
                  <c:v>42795</c:v>
                </c:pt>
                <c:pt idx="95">
                  <c:v>42826</c:v>
                </c:pt>
                <c:pt idx="96">
                  <c:v>42856</c:v>
                </c:pt>
                <c:pt idx="97">
                  <c:v>42887</c:v>
                </c:pt>
                <c:pt idx="98">
                  <c:v>42917</c:v>
                </c:pt>
                <c:pt idx="99">
                  <c:v>42948</c:v>
                </c:pt>
                <c:pt idx="100">
                  <c:v>42979</c:v>
                </c:pt>
                <c:pt idx="101">
                  <c:v>43009</c:v>
                </c:pt>
                <c:pt idx="102">
                  <c:v>43040</c:v>
                </c:pt>
                <c:pt idx="103">
                  <c:v>43070</c:v>
                </c:pt>
                <c:pt idx="104">
                  <c:v>43101</c:v>
                </c:pt>
                <c:pt idx="105">
                  <c:v>43132</c:v>
                </c:pt>
                <c:pt idx="106">
                  <c:v>43160</c:v>
                </c:pt>
                <c:pt idx="107">
                  <c:v>43191</c:v>
                </c:pt>
                <c:pt idx="108">
                  <c:v>43221</c:v>
                </c:pt>
                <c:pt idx="109">
                  <c:v>43252</c:v>
                </c:pt>
                <c:pt idx="110">
                  <c:v>43282</c:v>
                </c:pt>
                <c:pt idx="111">
                  <c:v>43313</c:v>
                </c:pt>
                <c:pt idx="112">
                  <c:v>43344</c:v>
                </c:pt>
                <c:pt idx="113">
                  <c:v>43374</c:v>
                </c:pt>
                <c:pt idx="114">
                  <c:v>43405</c:v>
                </c:pt>
                <c:pt idx="115">
                  <c:v>43435</c:v>
                </c:pt>
                <c:pt idx="116">
                  <c:v>43466</c:v>
                </c:pt>
                <c:pt idx="117">
                  <c:v>43497</c:v>
                </c:pt>
                <c:pt idx="118">
                  <c:v>43525</c:v>
                </c:pt>
                <c:pt idx="119">
                  <c:v>43556</c:v>
                </c:pt>
                <c:pt idx="120">
                  <c:v>43586</c:v>
                </c:pt>
                <c:pt idx="121">
                  <c:v>43617</c:v>
                </c:pt>
                <c:pt idx="122">
                  <c:v>43647</c:v>
                </c:pt>
                <c:pt idx="123">
                  <c:v>43678</c:v>
                </c:pt>
                <c:pt idx="124">
                  <c:v>43709</c:v>
                </c:pt>
                <c:pt idx="125">
                  <c:v>43739</c:v>
                </c:pt>
                <c:pt idx="126">
                  <c:v>43770</c:v>
                </c:pt>
                <c:pt idx="127">
                  <c:v>43800</c:v>
                </c:pt>
                <c:pt idx="128">
                  <c:v>43831</c:v>
                </c:pt>
                <c:pt idx="129">
                  <c:v>43862</c:v>
                </c:pt>
                <c:pt idx="130">
                  <c:v>43891</c:v>
                </c:pt>
                <c:pt idx="131">
                  <c:v>43922</c:v>
                </c:pt>
                <c:pt idx="132">
                  <c:v>43952</c:v>
                </c:pt>
                <c:pt idx="133">
                  <c:v>43983</c:v>
                </c:pt>
                <c:pt idx="134">
                  <c:v>44013</c:v>
                </c:pt>
                <c:pt idx="135">
                  <c:v>44044</c:v>
                </c:pt>
                <c:pt idx="136">
                  <c:v>44075</c:v>
                </c:pt>
                <c:pt idx="137">
                  <c:v>44105</c:v>
                </c:pt>
                <c:pt idx="138">
                  <c:v>44136</c:v>
                </c:pt>
                <c:pt idx="139">
                  <c:v>44166</c:v>
                </c:pt>
                <c:pt idx="140">
                  <c:v>44197</c:v>
                </c:pt>
                <c:pt idx="141">
                  <c:v>44228</c:v>
                </c:pt>
                <c:pt idx="142">
                  <c:v>44256</c:v>
                </c:pt>
                <c:pt idx="143">
                  <c:v>44287</c:v>
                </c:pt>
                <c:pt idx="144">
                  <c:v>44317</c:v>
                </c:pt>
              </c:numCache>
            </c:numRef>
          </c:cat>
          <c:val>
            <c:numRef>
              <c:f>Consents!$D$95:$D$239</c:f>
              <c:numCache>
                <c:formatCode>General</c:formatCode>
                <c:ptCount val="145"/>
                <c:pt idx="0">
                  <c:v>8761</c:v>
                </c:pt>
                <c:pt idx="1">
                  <c:v>8710</c:v>
                </c:pt>
                <c:pt idx="2">
                  <c:v>8483</c:v>
                </c:pt>
                <c:pt idx="3">
                  <c:v>8428</c:v>
                </c:pt>
                <c:pt idx="4">
                  <c:v>8030</c:v>
                </c:pt>
                <c:pt idx="5">
                  <c:v>8168</c:v>
                </c:pt>
                <c:pt idx="6">
                  <c:v>8393</c:v>
                </c:pt>
                <c:pt idx="7">
                  <c:v>8494</c:v>
                </c:pt>
                <c:pt idx="8">
                  <c:v>8597</c:v>
                </c:pt>
                <c:pt idx="9">
                  <c:v>8722</c:v>
                </c:pt>
                <c:pt idx="10">
                  <c:v>9003</c:v>
                </c:pt>
                <c:pt idx="11">
                  <c:v>9262</c:v>
                </c:pt>
                <c:pt idx="12">
                  <c:v>9438</c:v>
                </c:pt>
                <c:pt idx="13">
                  <c:v>9524</c:v>
                </c:pt>
                <c:pt idx="14">
                  <c:v>9684</c:v>
                </c:pt>
                <c:pt idx="15">
                  <c:v>9657</c:v>
                </c:pt>
                <c:pt idx="16">
                  <c:v>9677</c:v>
                </c:pt>
                <c:pt idx="17">
                  <c:v>9406</c:v>
                </c:pt>
                <c:pt idx="18">
                  <c:v>9338</c:v>
                </c:pt>
                <c:pt idx="19">
                  <c:v>9168</c:v>
                </c:pt>
                <c:pt idx="20">
                  <c:v>9013</c:v>
                </c:pt>
                <c:pt idx="21">
                  <c:v>8726</c:v>
                </c:pt>
                <c:pt idx="22">
                  <c:v>8502</c:v>
                </c:pt>
                <c:pt idx="23">
                  <c:v>8145</c:v>
                </c:pt>
                <c:pt idx="24">
                  <c:v>7995</c:v>
                </c:pt>
                <c:pt idx="25">
                  <c:v>7769</c:v>
                </c:pt>
                <c:pt idx="26">
                  <c:v>7543</c:v>
                </c:pt>
                <c:pt idx="27">
                  <c:v>7640</c:v>
                </c:pt>
                <c:pt idx="28">
                  <c:v>7602</c:v>
                </c:pt>
                <c:pt idx="29">
                  <c:v>7590</c:v>
                </c:pt>
                <c:pt idx="30">
                  <c:v>7493</c:v>
                </c:pt>
                <c:pt idx="31">
                  <c:v>7495</c:v>
                </c:pt>
                <c:pt idx="32">
                  <c:v>7521</c:v>
                </c:pt>
                <c:pt idx="33">
                  <c:v>7622</c:v>
                </c:pt>
                <c:pt idx="34">
                  <c:v>7766</c:v>
                </c:pt>
                <c:pt idx="35">
                  <c:v>7884</c:v>
                </c:pt>
                <c:pt idx="36">
                  <c:v>7892</c:v>
                </c:pt>
                <c:pt idx="37">
                  <c:v>8016</c:v>
                </c:pt>
                <c:pt idx="38">
                  <c:v>8052</c:v>
                </c:pt>
                <c:pt idx="39">
                  <c:v>7981</c:v>
                </c:pt>
                <c:pt idx="40">
                  <c:v>7927</c:v>
                </c:pt>
                <c:pt idx="41">
                  <c:v>8177</c:v>
                </c:pt>
                <c:pt idx="42">
                  <c:v>8278</c:v>
                </c:pt>
                <c:pt idx="43">
                  <c:v>8310</c:v>
                </c:pt>
                <c:pt idx="44">
                  <c:v>8385</c:v>
                </c:pt>
                <c:pt idx="45">
                  <c:v>8423</c:v>
                </c:pt>
                <c:pt idx="46">
                  <c:v>8294</c:v>
                </c:pt>
                <c:pt idx="47">
                  <c:v>8633</c:v>
                </c:pt>
                <c:pt idx="48">
                  <c:v>8822</c:v>
                </c:pt>
                <c:pt idx="49">
                  <c:v>8770</c:v>
                </c:pt>
                <c:pt idx="50">
                  <c:v>8901</c:v>
                </c:pt>
                <c:pt idx="51">
                  <c:v>8939</c:v>
                </c:pt>
                <c:pt idx="52">
                  <c:v>9046</c:v>
                </c:pt>
                <c:pt idx="53">
                  <c:v>9016</c:v>
                </c:pt>
                <c:pt idx="54">
                  <c:v>9139</c:v>
                </c:pt>
                <c:pt idx="55">
                  <c:v>9221</c:v>
                </c:pt>
                <c:pt idx="56">
                  <c:v>9350</c:v>
                </c:pt>
                <c:pt idx="57">
                  <c:v>9455</c:v>
                </c:pt>
                <c:pt idx="58">
                  <c:v>9651</c:v>
                </c:pt>
                <c:pt idx="59">
                  <c:v>9555</c:v>
                </c:pt>
                <c:pt idx="60">
                  <c:v>9615</c:v>
                </c:pt>
                <c:pt idx="61">
                  <c:v>9730</c:v>
                </c:pt>
                <c:pt idx="62">
                  <c:v>9724</c:v>
                </c:pt>
                <c:pt idx="63">
                  <c:v>9771</c:v>
                </c:pt>
                <c:pt idx="64">
                  <c:v>9867</c:v>
                </c:pt>
                <c:pt idx="65">
                  <c:v>9899</c:v>
                </c:pt>
                <c:pt idx="66">
                  <c:v>9690</c:v>
                </c:pt>
                <c:pt idx="67">
                  <c:v>9777</c:v>
                </c:pt>
                <c:pt idx="68">
                  <c:v>9840</c:v>
                </c:pt>
                <c:pt idx="69">
                  <c:v>9779</c:v>
                </c:pt>
                <c:pt idx="70">
                  <c:v>9872</c:v>
                </c:pt>
                <c:pt idx="71">
                  <c:v>9814</c:v>
                </c:pt>
                <c:pt idx="72">
                  <c:v>9876</c:v>
                </c:pt>
                <c:pt idx="73">
                  <c:v>9891</c:v>
                </c:pt>
                <c:pt idx="74">
                  <c:v>10127</c:v>
                </c:pt>
                <c:pt idx="75">
                  <c:v>10256</c:v>
                </c:pt>
                <c:pt idx="76">
                  <c:v>10462</c:v>
                </c:pt>
                <c:pt idx="77">
                  <c:v>10642</c:v>
                </c:pt>
                <c:pt idx="78">
                  <c:v>11207</c:v>
                </c:pt>
                <c:pt idx="79">
                  <c:v>11397</c:v>
                </c:pt>
                <c:pt idx="80">
                  <c:v>11543</c:v>
                </c:pt>
                <c:pt idx="81">
                  <c:v>11897</c:v>
                </c:pt>
                <c:pt idx="82">
                  <c:v>11977</c:v>
                </c:pt>
                <c:pt idx="83">
                  <c:v>12210</c:v>
                </c:pt>
                <c:pt idx="84">
                  <c:v>12409</c:v>
                </c:pt>
                <c:pt idx="85">
                  <c:v>12978</c:v>
                </c:pt>
                <c:pt idx="86">
                  <c:v>13099</c:v>
                </c:pt>
                <c:pt idx="87">
                  <c:v>13440</c:v>
                </c:pt>
                <c:pt idx="88">
                  <c:v>13705</c:v>
                </c:pt>
                <c:pt idx="89">
                  <c:v>14046</c:v>
                </c:pt>
                <c:pt idx="90">
                  <c:v>14112</c:v>
                </c:pt>
                <c:pt idx="91">
                  <c:v>14137</c:v>
                </c:pt>
                <c:pt idx="92">
                  <c:v>14129</c:v>
                </c:pt>
                <c:pt idx="93">
                  <c:v>14319</c:v>
                </c:pt>
                <c:pt idx="94">
                  <c:v>14658</c:v>
                </c:pt>
                <c:pt idx="95">
                  <c:v>14699</c:v>
                </c:pt>
                <c:pt idx="96">
                  <c:v>14961</c:v>
                </c:pt>
                <c:pt idx="97">
                  <c:v>14909</c:v>
                </c:pt>
                <c:pt idx="98">
                  <c:v>15173</c:v>
                </c:pt>
                <c:pt idx="99">
                  <c:v>15361</c:v>
                </c:pt>
                <c:pt idx="100">
                  <c:v>15453</c:v>
                </c:pt>
                <c:pt idx="101">
                  <c:v>15241</c:v>
                </c:pt>
                <c:pt idx="102">
                  <c:v>15273</c:v>
                </c:pt>
                <c:pt idx="103">
                  <c:v>15216</c:v>
                </c:pt>
                <c:pt idx="104">
                  <c:v>15230</c:v>
                </c:pt>
                <c:pt idx="105">
                  <c:v>15231</c:v>
                </c:pt>
                <c:pt idx="106">
                  <c:v>15294</c:v>
                </c:pt>
                <c:pt idx="107">
                  <c:v>15445</c:v>
                </c:pt>
                <c:pt idx="108">
                  <c:v>15442</c:v>
                </c:pt>
                <c:pt idx="109">
                  <c:v>15529</c:v>
                </c:pt>
                <c:pt idx="110">
                  <c:v>15277</c:v>
                </c:pt>
                <c:pt idx="111">
                  <c:v>15176</c:v>
                </c:pt>
                <c:pt idx="112">
                  <c:v>14974</c:v>
                </c:pt>
                <c:pt idx="113">
                  <c:v>15206</c:v>
                </c:pt>
                <c:pt idx="114">
                  <c:v>15315</c:v>
                </c:pt>
                <c:pt idx="115">
                  <c:v>15365</c:v>
                </c:pt>
                <c:pt idx="116">
                  <c:v>15513</c:v>
                </c:pt>
                <c:pt idx="117">
                  <c:v>15551</c:v>
                </c:pt>
                <c:pt idx="118">
                  <c:v>15727</c:v>
                </c:pt>
                <c:pt idx="119">
                  <c:v>15680</c:v>
                </c:pt>
                <c:pt idx="120">
                  <c:v>15874</c:v>
                </c:pt>
                <c:pt idx="121">
                  <c:v>15813</c:v>
                </c:pt>
                <c:pt idx="122">
                  <c:v>16155</c:v>
                </c:pt>
                <c:pt idx="123">
                  <c:v>16119</c:v>
                </c:pt>
                <c:pt idx="124">
                  <c:v>16621</c:v>
                </c:pt>
                <c:pt idx="125">
                  <c:v>16785</c:v>
                </c:pt>
                <c:pt idx="126">
                  <c:v>16878</c:v>
                </c:pt>
                <c:pt idx="127">
                  <c:v>17165</c:v>
                </c:pt>
                <c:pt idx="128">
                  <c:v>17256</c:v>
                </c:pt>
                <c:pt idx="129">
                  <c:v>17562</c:v>
                </c:pt>
                <c:pt idx="130">
                  <c:v>17239</c:v>
                </c:pt>
                <c:pt idx="131">
                  <c:v>16971</c:v>
                </c:pt>
                <c:pt idx="132">
                  <c:v>16876</c:v>
                </c:pt>
                <c:pt idx="133">
                  <c:v>17063</c:v>
                </c:pt>
                <c:pt idx="134">
                  <c:v>16961</c:v>
                </c:pt>
                <c:pt idx="135">
                  <c:v>16944</c:v>
                </c:pt>
                <c:pt idx="136">
                  <c:v>16646</c:v>
                </c:pt>
                <c:pt idx="137">
                  <c:v>16585</c:v>
                </c:pt>
                <c:pt idx="138">
                  <c:v>16538</c:v>
                </c:pt>
                <c:pt idx="139">
                  <c:v>16868</c:v>
                </c:pt>
                <c:pt idx="140">
                  <c:v>16913</c:v>
                </c:pt>
                <c:pt idx="141">
                  <c:v>16806</c:v>
                </c:pt>
                <c:pt idx="142">
                  <c:v>17450</c:v>
                </c:pt>
                <c:pt idx="143">
                  <c:v>18290</c:v>
                </c:pt>
                <c:pt idx="144">
                  <c:v>18536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A-4B6E-AFAE-49BAB3CE8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94624"/>
        <c:axId val="129200512"/>
      </c:lineChart>
      <c:catAx>
        <c:axId val="1291946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29200512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29200512"/>
        <c:scaling>
          <c:orientation val="minMax"/>
          <c:max val="2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91946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248315835520562"/>
          <c:y val="0.79128280839894949"/>
          <c:w val="0.79503346456692858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57174103237096"/>
          <c:y val="5.1400554097404488E-2"/>
          <c:w val="0.63587029746282331"/>
          <c:h val="0.78823963774409445"/>
        </c:manualLayout>
      </c:layout>
      <c:lineChart>
        <c:grouping val="standard"/>
        <c:varyColors val="0"/>
        <c:ser>
          <c:idx val="0"/>
          <c:order val="0"/>
          <c:tx>
            <c:strRef>
              <c:f>Consents!$F$5</c:f>
              <c:strCache>
                <c:ptCount val="1"/>
                <c:pt idx="0">
                  <c:v>Dwellings consented (LHS)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Consents!$A$95:$A$239</c:f>
              <c:numCache>
                <c:formatCode>mmm\-yy</c:formatCode>
                <c:ptCount val="145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  <c:pt idx="12">
                  <c:v>40299</c:v>
                </c:pt>
                <c:pt idx="13">
                  <c:v>40330</c:v>
                </c:pt>
                <c:pt idx="14">
                  <c:v>40360</c:v>
                </c:pt>
                <c:pt idx="15">
                  <c:v>40391</c:v>
                </c:pt>
                <c:pt idx="16">
                  <c:v>40422</c:v>
                </c:pt>
                <c:pt idx="17">
                  <c:v>40452</c:v>
                </c:pt>
                <c:pt idx="18">
                  <c:v>40483</c:v>
                </c:pt>
                <c:pt idx="19">
                  <c:v>40513</c:v>
                </c:pt>
                <c:pt idx="20">
                  <c:v>40544</c:v>
                </c:pt>
                <c:pt idx="21">
                  <c:v>40575</c:v>
                </c:pt>
                <c:pt idx="22">
                  <c:v>40603</c:v>
                </c:pt>
                <c:pt idx="23">
                  <c:v>40634</c:v>
                </c:pt>
                <c:pt idx="24">
                  <c:v>40664</c:v>
                </c:pt>
                <c:pt idx="25">
                  <c:v>40695</c:v>
                </c:pt>
                <c:pt idx="26">
                  <c:v>40725</c:v>
                </c:pt>
                <c:pt idx="27">
                  <c:v>40756</c:v>
                </c:pt>
                <c:pt idx="28">
                  <c:v>40787</c:v>
                </c:pt>
                <c:pt idx="29">
                  <c:v>40817</c:v>
                </c:pt>
                <c:pt idx="30">
                  <c:v>40848</c:v>
                </c:pt>
                <c:pt idx="31">
                  <c:v>40878</c:v>
                </c:pt>
                <c:pt idx="32">
                  <c:v>40909</c:v>
                </c:pt>
                <c:pt idx="33">
                  <c:v>40940</c:v>
                </c:pt>
                <c:pt idx="34">
                  <c:v>40969</c:v>
                </c:pt>
                <c:pt idx="35">
                  <c:v>41000</c:v>
                </c:pt>
                <c:pt idx="36">
                  <c:v>41030</c:v>
                </c:pt>
                <c:pt idx="37">
                  <c:v>41061</c:v>
                </c:pt>
                <c:pt idx="38">
                  <c:v>41091</c:v>
                </c:pt>
                <c:pt idx="39">
                  <c:v>41122</c:v>
                </c:pt>
                <c:pt idx="40">
                  <c:v>41153</c:v>
                </c:pt>
                <c:pt idx="41">
                  <c:v>41183</c:v>
                </c:pt>
                <c:pt idx="42">
                  <c:v>41214</c:v>
                </c:pt>
                <c:pt idx="43">
                  <c:v>41244</c:v>
                </c:pt>
                <c:pt idx="44">
                  <c:v>41275</c:v>
                </c:pt>
                <c:pt idx="45">
                  <c:v>41306</c:v>
                </c:pt>
                <c:pt idx="46">
                  <c:v>41334</c:v>
                </c:pt>
                <c:pt idx="47">
                  <c:v>41365</c:v>
                </c:pt>
                <c:pt idx="48">
                  <c:v>41395</c:v>
                </c:pt>
                <c:pt idx="49">
                  <c:v>41426</c:v>
                </c:pt>
                <c:pt idx="50">
                  <c:v>41456</c:v>
                </c:pt>
                <c:pt idx="51">
                  <c:v>41487</c:v>
                </c:pt>
                <c:pt idx="52">
                  <c:v>41518</c:v>
                </c:pt>
                <c:pt idx="53">
                  <c:v>41548</c:v>
                </c:pt>
                <c:pt idx="54">
                  <c:v>41579</c:v>
                </c:pt>
                <c:pt idx="55">
                  <c:v>41609</c:v>
                </c:pt>
                <c:pt idx="56">
                  <c:v>41640</c:v>
                </c:pt>
                <c:pt idx="57">
                  <c:v>41671</c:v>
                </c:pt>
                <c:pt idx="58">
                  <c:v>41699</c:v>
                </c:pt>
                <c:pt idx="59">
                  <c:v>41730</c:v>
                </c:pt>
                <c:pt idx="60">
                  <c:v>41760</c:v>
                </c:pt>
                <c:pt idx="61">
                  <c:v>41791</c:v>
                </c:pt>
                <c:pt idx="62">
                  <c:v>41821</c:v>
                </c:pt>
                <c:pt idx="63">
                  <c:v>41852</c:v>
                </c:pt>
                <c:pt idx="64">
                  <c:v>41883</c:v>
                </c:pt>
                <c:pt idx="65">
                  <c:v>41913</c:v>
                </c:pt>
                <c:pt idx="66">
                  <c:v>41944</c:v>
                </c:pt>
                <c:pt idx="67">
                  <c:v>41974</c:v>
                </c:pt>
                <c:pt idx="68">
                  <c:v>42005</c:v>
                </c:pt>
                <c:pt idx="69">
                  <c:v>42036</c:v>
                </c:pt>
                <c:pt idx="70">
                  <c:v>42064</c:v>
                </c:pt>
                <c:pt idx="71">
                  <c:v>42095</c:v>
                </c:pt>
                <c:pt idx="72">
                  <c:v>42125</c:v>
                </c:pt>
                <c:pt idx="73">
                  <c:v>42156</c:v>
                </c:pt>
                <c:pt idx="74">
                  <c:v>42186</c:v>
                </c:pt>
                <c:pt idx="75">
                  <c:v>42217</c:v>
                </c:pt>
                <c:pt idx="76">
                  <c:v>42248</c:v>
                </c:pt>
                <c:pt idx="77">
                  <c:v>42278</c:v>
                </c:pt>
                <c:pt idx="78">
                  <c:v>42309</c:v>
                </c:pt>
                <c:pt idx="79">
                  <c:v>42339</c:v>
                </c:pt>
                <c:pt idx="80">
                  <c:v>42370</c:v>
                </c:pt>
                <c:pt idx="81">
                  <c:v>42401</c:v>
                </c:pt>
                <c:pt idx="82">
                  <c:v>42430</c:v>
                </c:pt>
                <c:pt idx="83">
                  <c:v>42461</c:v>
                </c:pt>
                <c:pt idx="84">
                  <c:v>42491</c:v>
                </c:pt>
                <c:pt idx="85">
                  <c:v>42522</c:v>
                </c:pt>
                <c:pt idx="86">
                  <c:v>42552</c:v>
                </c:pt>
                <c:pt idx="87">
                  <c:v>42583</c:v>
                </c:pt>
                <c:pt idx="88">
                  <c:v>42614</c:v>
                </c:pt>
                <c:pt idx="89">
                  <c:v>42644</c:v>
                </c:pt>
                <c:pt idx="90">
                  <c:v>42675</c:v>
                </c:pt>
                <c:pt idx="91">
                  <c:v>42705</c:v>
                </c:pt>
                <c:pt idx="92">
                  <c:v>42736</c:v>
                </c:pt>
                <c:pt idx="93">
                  <c:v>42767</c:v>
                </c:pt>
                <c:pt idx="94">
                  <c:v>42795</c:v>
                </c:pt>
                <c:pt idx="95">
                  <c:v>42826</c:v>
                </c:pt>
                <c:pt idx="96">
                  <c:v>42856</c:v>
                </c:pt>
                <c:pt idx="97">
                  <c:v>42887</c:v>
                </c:pt>
                <c:pt idx="98">
                  <c:v>42917</c:v>
                </c:pt>
                <c:pt idx="99">
                  <c:v>42948</c:v>
                </c:pt>
                <c:pt idx="100">
                  <c:v>42979</c:v>
                </c:pt>
                <c:pt idx="101">
                  <c:v>43009</c:v>
                </c:pt>
                <c:pt idx="102">
                  <c:v>43040</c:v>
                </c:pt>
                <c:pt idx="103">
                  <c:v>43070</c:v>
                </c:pt>
                <c:pt idx="104">
                  <c:v>43101</c:v>
                </c:pt>
                <c:pt idx="105">
                  <c:v>43132</c:v>
                </c:pt>
                <c:pt idx="106">
                  <c:v>43160</c:v>
                </c:pt>
                <c:pt idx="107">
                  <c:v>43191</c:v>
                </c:pt>
                <c:pt idx="108">
                  <c:v>43221</c:v>
                </c:pt>
                <c:pt idx="109">
                  <c:v>43252</c:v>
                </c:pt>
                <c:pt idx="110">
                  <c:v>43282</c:v>
                </c:pt>
                <c:pt idx="111">
                  <c:v>43313</c:v>
                </c:pt>
                <c:pt idx="112">
                  <c:v>43344</c:v>
                </c:pt>
                <c:pt idx="113">
                  <c:v>43374</c:v>
                </c:pt>
                <c:pt idx="114">
                  <c:v>43405</c:v>
                </c:pt>
                <c:pt idx="115">
                  <c:v>43435</c:v>
                </c:pt>
                <c:pt idx="116">
                  <c:v>43466</c:v>
                </c:pt>
                <c:pt idx="117">
                  <c:v>43497</c:v>
                </c:pt>
                <c:pt idx="118">
                  <c:v>43525</c:v>
                </c:pt>
                <c:pt idx="119">
                  <c:v>43556</c:v>
                </c:pt>
                <c:pt idx="120">
                  <c:v>43586</c:v>
                </c:pt>
                <c:pt idx="121">
                  <c:v>43617</c:v>
                </c:pt>
                <c:pt idx="122">
                  <c:v>43647</c:v>
                </c:pt>
                <c:pt idx="123">
                  <c:v>43678</c:v>
                </c:pt>
                <c:pt idx="124">
                  <c:v>43709</c:v>
                </c:pt>
                <c:pt idx="125">
                  <c:v>43739</c:v>
                </c:pt>
                <c:pt idx="126">
                  <c:v>43770</c:v>
                </c:pt>
                <c:pt idx="127">
                  <c:v>43800</c:v>
                </c:pt>
                <c:pt idx="128">
                  <c:v>43831</c:v>
                </c:pt>
                <c:pt idx="129">
                  <c:v>43862</c:v>
                </c:pt>
                <c:pt idx="130">
                  <c:v>43891</c:v>
                </c:pt>
                <c:pt idx="131">
                  <c:v>43922</c:v>
                </c:pt>
                <c:pt idx="132">
                  <c:v>43952</c:v>
                </c:pt>
                <c:pt idx="133">
                  <c:v>43983</c:v>
                </c:pt>
                <c:pt idx="134">
                  <c:v>44013</c:v>
                </c:pt>
                <c:pt idx="135">
                  <c:v>44044</c:v>
                </c:pt>
                <c:pt idx="136">
                  <c:v>44075</c:v>
                </c:pt>
                <c:pt idx="137">
                  <c:v>44105</c:v>
                </c:pt>
                <c:pt idx="138">
                  <c:v>44136</c:v>
                </c:pt>
                <c:pt idx="139">
                  <c:v>44166</c:v>
                </c:pt>
                <c:pt idx="140">
                  <c:v>44197</c:v>
                </c:pt>
                <c:pt idx="141">
                  <c:v>44228</c:v>
                </c:pt>
                <c:pt idx="142">
                  <c:v>44256</c:v>
                </c:pt>
                <c:pt idx="143">
                  <c:v>44287</c:v>
                </c:pt>
                <c:pt idx="144">
                  <c:v>44317</c:v>
                </c:pt>
              </c:numCache>
            </c:numRef>
          </c:cat>
          <c:val>
            <c:numRef>
              <c:f>Consents!$F$95:$F$239</c:f>
              <c:numCache>
                <c:formatCode>_-* #,##0_-;\-* #,##0_-;_-* "-"??_-;_-@_-</c:formatCode>
                <c:ptCount val="145"/>
                <c:pt idx="0">
                  <c:v>3400</c:v>
                </c:pt>
                <c:pt idx="1">
                  <c:v>3223</c:v>
                </c:pt>
                <c:pt idx="2">
                  <c:v>3215</c:v>
                </c:pt>
                <c:pt idx="3">
                  <c:v>3157</c:v>
                </c:pt>
                <c:pt idx="4">
                  <c:v>3315</c:v>
                </c:pt>
                <c:pt idx="5">
                  <c:v>3401</c:v>
                </c:pt>
                <c:pt idx="6">
                  <c:v>3407</c:v>
                </c:pt>
                <c:pt idx="7">
                  <c:v>3487</c:v>
                </c:pt>
                <c:pt idx="8">
                  <c:v>3546</c:v>
                </c:pt>
                <c:pt idx="9">
                  <c:v>3635</c:v>
                </c:pt>
                <c:pt idx="10">
                  <c:v>3646</c:v>
                </c:pt>
                <c:pt idx="11">
                  <c:v>3651</c:v>
                </c:pt>
                <c:pt idx="12">
                  <c:v>3540</c:v>
                </c:pt>
                <c:pt idx="13">
                  <c:v>3669</c:v>
                </c:pt>
                <c:pt idx="14">
                  <c:v>3733</c:v>
                </c:pt>
                <c:pt idx="15">
                  <c:v>3838</c:v>
                </c:pt>
                <c:pt idx="16">
                  <c:v>3718</c:v>
                </c:pt>
                <c:pt idx="17">
                  <c:v>3703</c:v>
                </c:pt>
                <c:pt idx="18">
                  <c:v>3733</c:v>
                </c:pt>
                <c:pt idx="19">
                  <c:v>3613</c:v>
                </c:pt>
                <c:pt idx="20">
                  <c:v>3626</c:v>
                </c:pt>
                <c:pt idx="21">
                  <c:v>3612</c:v>
                </c:pt>
                <c:pt idx="22">
                  <c:v>3583</c:v>
                </c:pt>
                <c:pt idx="23">
                  <c:v>3535</c:v>
                </c:pt>
                <c:pt idx="24">
                  <c:v>3450</c:v>
                </c:pt>
                <c:pt idx="25">
                  <c:v>3397</c:v>
                </c:pt>
                <c:pt idx="26">
                  <c:v>3422</c:v>
                </c:pt>
                <c:pt idx="27">
                  <c:v>3480</c:v>
                </c:pt>
                <c:pt idx="28">
                  <c:v>3478</c:v>
                </c:pt>
                <c:pt idx="29">
                  <c:v>3606</c:v>
                </c:pt>
                <c:pt idx="30">
                  <c:v>3673</c:v>
                </c:pt>
                <c:pt idx="31">
                  <c:v>3772</c:v>
                </c:pt>
                <c:pt idx="32">
                  <c:v>3745</c:v>
                </c:pt>
                <c:pt idx="33">
                  <c:v>3763</c:v>
                </c:pt>
                <c:pt idx="34">
                  <c:v>3976</c:v>
                </c:pt>
                <c:pt idx="35">
                  <c:v>4077</c:v>
                </c:pt>
                <c:pt idx="36">
                  <c:v>4202</c:v>
                </c:pt>
                <c:pt idx="37">
                  <c:v>4197</c:v>
                </c:pt>
                <c:pt idx="38">
                  <c:v>4262</c:v>
                </c:pt>
                <c:pt idx="39">
                  <c:v>4259</c:v>
                </c:pt>
                <c:pt idx="40">
                  <c:v>4411</c:v>
                </c:pt>
                <c:pt idx="41">
                  <c:v>4440</c:v>
                </c:pt>
                <c:pt idx="42">
                  <c:v>4442</c:v>
                </c:pt>
                <c:pt idx="43">
                  <c:v>4582</c:v>
                </c:pt>
                <c:pt idx="44">
                  <c:v>4722</c:v>
                </c:pt>
                <c:pt idx="45">
                  <c:v>4882</c:v>
                </c:pt>
                <c:pt idx="46">
                  <c:v>4764</c:v>
                </c:pt>
                <c:pt idx="47">
                  <c:v>4835</c:v>
                </c:pt>
                <c:pt idx="48">
                  <c:v>5102</c:v>
                </c:pt>
                <c:pt idx="49">
                  <c:v>5343</c:v>
                </c:pt>
                <c:pt idx="50">
                  <c:v>5491</c:v>
                </c:pt>
                <c:pt idx="51">
                  <c:v>5616</c:v>
                </c:pt>
                <c:pt idx="52">
                  <c:v>5648</c:v>
                </c:pt>
                <c:pt idx="53">
                  <c:v>5691</c:v>
                </c:pt>
                <c:pt idx="54">
                  <c:v>6038</c:v>
                </c:pt>
                <c:pt idx="55">
                  <c:v>6310</c:v>
                </c:pt>
                <c:pt idx="56">
                  <c:v>6371</c:v>
                </c:pt>
                <c:pt idx="57">
                  <c:v>6362</c:v>
                </c:pt>
                <c:pt idx="58">
                  <c:v>6530</c:v>
                </c:pt>
                <c:pt idx="59">
                  <c:v>6796</c:v>
                </c:pt>
                <c:pt idx="60">
                  <c:v>6779</c:v>
                </c:pt>
                <c:pt idx="61">
                  <c:v>6873</c:v>
                </c:pt>
                <c:pt idx="62">
                  <c:v>7166</c:v>
                </c:pt>
                <c:pt idx="63">
                  <c:v>7356</c:v>
                </c:pt>
                <c:pt idx="64">
                  <c:v>7403</c:v>
                </c:pt>
                <c:pt idx="65">
                  <c:v>7518</c:v>
                </c:pt>
                <c:pt idx="66">
                  <c:v>7706</c:v>
                </c:pt>
                <c:pt idx="67">
                  <c:v>7632</c:v>
                </c:pt>
                <c:pt idx="68">
                  <c:v>7681</c:v>
                </c:pt>
                <c:pt idx="69">
                  <c:v>7745</c:v>
                </c:pt>
                <c:pt idx="70">
                  <c:v>7940</c:v>
                </c:pt>
                <c:pt idx="71">
                  <c:v>8155</c:v>
                </c:pt>
                <c:pt idx="72">
                  <c:v>8195</c:v>
                </c:pt>
                <c:pt idx="73">
                  <c:v>8299</c:v>
                </c:pt>
                <c:pt idx="74">
                  <c:v>8562</c:v>
                </c:pt>
                <c:pt idx="75">
                  <c:v>8609</c:v>
                </c:pt>
                <c:pt idx="76">
                  <c:v>8713</c:v>
                </c:pt>
                <c:pt idx="77">
                  <c:v>8927</c:v>
                </c:pt>
                <c:pt idx="78">
                  <c:v>8926</c:v>
                </c:pt>
                <c:pt idx="79">
                  <c:v>9243</c:v>
                </c:pt>
                <c:pt idx="80">
                  <c:v>9267</c:v>
                </c:pt>
                <c:pt idx="81">
                  <c:v>9526</c:v>
                </c:pt>
                <c:pt idx="82">
                  <c:v>9558</c:v>
                </c:pt>
                <c:pt idx="83">
                  <c:v>9345</c:v>
                </c:pt>
                <c:pt idx="84">
                  <c:v>9426</c:v>
                </c:pt>
                <c:pt idx="85">
                  <c:v>9644</c:v>
                </c:pt>
                <c:pt idx="86">
                  <c:v>9619</c:v>
                </c:pt>
                <c:pt idx="87">
                  <c:v>9849</c:v>
                </c:pt>
                <c:pt idx="88">
                  <c:v>10024</c:v>
                </c:pt>
                <c:pt idx="89">
                  <c:v>10011</c:v>
                </c:pt>
                <c:pt idx="90">
                  <c:v>10233</c:v>
                </c:pt>
                <c:pt idx="91">
                  <c:v>10026</c:v>
                </c:pt>
                <c:pt idx="92">
                  <c:v>10032</c:v>
                </c:pt>
                <c:pt idx="93">
                  <c:v>10045</c:v>
                </c:pt>
                <c:pt idx="94">
                  <c:v>10199</c:v>
                </c:pt>
                <c:pt idx="95">
                  <c:v>10226</c:v>
                </c:pt>
                <c:pt idx="96">
                  <c:v>10379</c:v>
                </c:pt>
                <c:pt idx="97">
                  <c:v>10364</c:v>
                </c:pt>
                <c:pt idx="98">
                  <c:v>10051</c:v>
                </c:pt>
                <c:pt idx="99">
                  <c:v>10265</c:v>
                </c:pt>
                <c:pt idx="100">
                  <c:v>10317</c:v>
                </c:pt>
                <c:pt idx="101">
                  <c:v>10469</c:v>
                </c:pt>
                <c:pt idx="102">
                  <c:v>10731</c:v>
                </c:pt>
                <c:pt idx="103">
                  <c:v>10867</c:v>
                </c:pt>
                <c:pt idx="104">
                  <c:v>11073</c:v>
                </c:pt>
                <c:pt idx="105">
                  <c:v>11052</c:v>
                </c:pt>
                <c:pt idx="106">
                  <c:v>11192</c:v>
                </c:pt>
                <c:pt idx="107">
                  <c:v>11629</c:v>
                </c:pt>
                <c:pt idx="108">
                  <c:v>12274</c:v>
                </c:pt>
                <c:pt idx="109">
                  <c:v>12369</c:v>
                </c:pt>
                <c:pt idx="110">
                  <c:v>12845</c:v>
                </c:pt>
                <c:pt idx="111">
                  <c:v>12959</c:v>
                </c:pt>
                <c:pt idx="112">
                  <c:v>12945</c:v>
                </c:pt>
                <c:pt idx="113">
                  <c:v>13078</c:v>
                </c:pt>
                <c:pt idx="114">
                  <c:v>12800</c:v>
                </c:pt>
                <c:pt idx="115">
                  <c:v>12862</c:v>
                </c:pt>
                <c:pt idx="116">
                  <c:v>13272</c:v>
                </c:pt>
                <c:pt idx="117">
                  <c:v>13847</c:v>
                </c:pt>
                <c:pt idx="118">
                  <c:v>13874</c:v>
                </c:pt>
                <c:pt idx="119">
                  <c:v>13754</c:v>
                </c:pt>
                <c:pt idx="120">
                  <c:v>13881</c:v>
                </c:pt>
                <c:pt idx="121">
                  <c:v>14032</c:v>
                </c:pt>
                <c:pt idx="122">
                  <c:v>14236</c:v>
                </c:pt>
                <c:pt idx="123">
                  <c:v>14345</c:v>
                </c:pt>
                <c:pt idx="124">
                  <c:v>14634</c:v>
                </c:pt>
                <c:pt idx="125">
                  <c:v>14918</c:v>
                </c:pt>
                <c:pt idx="126">
                  <c:v>14866</c:v>
                </c:pt>
                <c:pt idx="127">
                  <c:v>15154</c:v>
                </c:pt>
                <c:pt idx="128">
                  <c:v>14976</c:v>
                </c:pt>
                <c:pt idx="129">
                  <c:v>14854</c:v>
                </c:pt>
                <c:pt idx="130">
                  <c:v>14932</c:v>
                </c:pt>
                <c:pt idx="131">
                  <c:v>14783</c:v>
                </c:pt>
                <c:pt idx="132">
                  <c:v>14493</c:v>
                </c:pt>
                <c:pt idx="133">
                  <c:v>14780</c:v>
                </c:pt>
                <c:pt idx="134">
                  <c:v>14895</c:v>
                </c:pt>
                <c:pt idx="135">
                  <c:v>14879</c:v>
                </c:pt>
                <c:pt idx="136">
                  <c:v>15470</c:v>
                </c:pt>
                <c:pt idx="137">
                  <c:v>15673</c:v>
                </c:pt>
                <c:pt idx="138">
                  <c:v>16293</c:v>
                </c:pt>
                <c:pt idx="139">
                  <c:v>16656</c:v>
                </c:pt>
                <c:pt idx="140">
                  <c:v>17116</c:v>
                </c:pt>
                <c:pt idx="141">
                  <c:v>17060</c:v>
                </c:pt>
                <c:pt idx="142">
                  <c:v>17495</c:v>
                </c:pt>
                <c:pt idx="143">
                  <c:v>18224</c:v>
                </c:pt>
                <c:pt idx="144">
                  <c:v>18565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4-45FE-B884-1DD390AE9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35968"/>
        <c:axId val="130175744"/>
      </c:lineChart>
      <c:lineChart>
        <c:grouping val="standard"/>
        <c:varyColors val="0"/>
        <c:ser>
          <c:idx val="1"/>
          <c:order val="1"/>
          <c:tx>
            <c:strRef>
              <c:f>Consents!$G$5</c:f>
              <c:strCache>
                <c:ptCount val="1"/>
                <c:pt idx="0">
                  <c:v>Non-residential consents real value (RHS)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Consents!$A$95:$A$239</c:f>
              <c:numCache>
                <c:formatCode>mmm\-yy</c:formatCode>
                <c:ptCount val="145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  <c:pt idx="12">
                  <c:v>40299</c:v>
                </c:pt>
                <c:pt idx="13">
                  <c:v>40330</c:v>
                </c:pt>
                <c:pt idx="14">
                  <c:v>40360</c:v>
                </c:pt>
                <c:pt idx="15">
                  <c:v>40391</c:v>
                </c:pt>
                <c:pt idx="16">
                  <c:v>40422</c:v>
                </c:pt>
                <c:pt idx="17">
                  <c:v>40452</c:v>
                </c:pt>
                <c:pt idx="18">
                  <c:v>40483</c:v>
                </c:pt>
                <c:pt idx="19">
                  <c:v>40513</c:v>
                </c:pt>
                <c:pt idx="20">
                  <c:v>40544</c:v>
                </c:pt>
                <c:pt idx="21">
                  <c:v>40575</c:v>
                </c:pt>
                <c:pt idx="22">
                  <c:v>40603</c:v>
                </c:pt>
                <c:pt idx="23">
                  <c:v>40634</c:v>
                </c:pt>
                <c:pt idx="24">
                  <c:v>40664</c:v>
                </c:pt>
                <c:pt idx="25">
                  <c:v>40695</c:v>
                </c:pt>
                <c:pt idx="26">
                  <c:v>40725</c:v>
                </c:pt>
                <c:pt idx="27">
                  <c:v>40756</c:v>
                </c:pt>
                <c:pt idx="28">
                  <c:v>40787</c:v>
                </c:pt>
                <c:pt idx="29">
                  <c:v>40817</c:v>
                </c:pt>
                <c:pt idx="30">
                  <c:v>40848</c:v>
                </c:pt>
                <c:pt idx="31">
                  <c:v>40878</c:v>
                </c:pt>
                <c:pt idx="32">
                  <c:v>40909</c:v>
                </c:pt>
                <c:pt idx="33">
                  <c:v>40940</c:v>
                </c:pt>
                <c:pt idx="34">
                  <c:v>40969</c:v>
                </c:pt>
                <c:pt idx="35">
                  <c:v>41000</c:v>
                </c:pt>
                <c:pt idx="36">
                  <c:v>41030</c:v>
                </c:pt>
                <c:pt idx="37">
                  <c:v>41061</c:v>
                </c:pt>
                <c:pt idx="38">
                  <c:v>41091</c:v>
                </c:pt>
                <c:pt idx="39">
                  <c:v>41122</c:v>
                </c:pt>
                <c:pt idx="40">
                  <c:v>41153</c:v>
                </c:pt>
                <c:pt idx="41">
                  <c:v>41183</c:v>
                </c:pt>
                <c:pt idx="42">
                  <c:v>41214</c:v>
                </c:pt>
                <c:pt idx="43">
                  <c:v>41244</c:v>
                </c:pt>
                <c:pt idx="44">
                  <c:v>41275</c:v>
                </c:pt>
                <c:pt idx="45">
                  <c:v>41306</c:v>
                </c:pt>
                <c:pt idx="46">
                  <c:v>41334</c:v>
                </c:pt>
                <c:pt idx="47">
                  <c:v>41365</c:v>
                </c:pt>
                <c:pt idx="48">
                  <c:v>41395</c:v>
                </c:pt>
                <c:pt idx="49">
                  <c:v>41426</c:v>
                </c:pt>
                <c:pt idx="50">
                  <c:v>41456</c:v>
                </c:pt>
                <c:pt idx="51">
                  <c:v>41487</c:v>
                </c:pt>
                <c:pt idx="52">
                  <c:v>41518</c:v>
                </c:pt>
                <c:pt idx="53">
                  <c:v>41548</c:v>
                </c:pt>
                <c:pt idx="54">
                  <c:v>41579</c:v>
                </c:pt>
                <c:pt idx="55">
                  <c:v>41609</c:v>
                </c:pt>
                <c:pt idx="56">
                  <c:v>41640</c:v>
                </c:pt>
                <c:pt idx="57">
                  <c:v>41671</c:v>
                </c:pt>
                <c:pt idx="58">
                  <c:v>41699</c:v>
                </c:pt>
                <c:pt idx="59">
                  <c:v>41730</c:v>
                </c:pt>
                <c:pt idx="60">
                  <c:v>41760</c:v>
                </c:pt>
                <c:pt idx="61">
                  <c:v>41791</c:v>
                </c:pt>
                <c:pt idx="62">
                  <c:v>41821</c:v>
                </c:pt>
                <c:pt idx="63">
                  <c:v>41852</c:v>
                </c:pt>
                <c:pt idx="64">
                  <c:v>41883</c:v>
                </c:pt>
                <c:pt idx="65">
                  <c:v>41913</c:v>
                </c:pt>
                <c:pt idx="66">
                  <c:v>41944</c:v>
                </c:pt>
                <c:pt idx="67">
                  <c:v>41974</c:v>
                </c:pt>
                <c:pt idx="68">
                  <c:v>42005</c:v>
                </c:pt>
                <c:pt idx="69">
                  <c:v>42036</c:v>
                </c:pt>
                <c:pt idx="70">
                  <c:v>42064</c:v>
                </c:pt>
                <c:pt idx="71">
                  <c:v>42095</c:v>
                </c:pt>
                <c:pt idx="72">
                  <c:v>42125</c:v>
                </c:pt>
                <c:pt idx="73">
                  <c:v>42156</c:v>
                </c:pt>
                <c:pt idx="74">
                  <c:v>42186</c:v>
                </c:pt>
                <c:pt idx="75">
                  <c:v>42217</c:v>
                </c:pt>
                <c:pt idx="76">
                  <c:v>42248</c:v>
                </c:pt>
                <c:pt idx="77">
                  <c:v>42278</c:v>
                </c:pt>
                <c:pt idx="78">
                  <c:v>42309</c:v>
                </c:pt>
                <c:pt idx="79">
                  <c:v>42339</c:v>
                </c:pt>
                <c:pt idx="80">
                  <c:v>42370</c:v>
                </c:pt>
                <c:pt idx="81">
                  <c:v>42401</c:v>
                </c:pt>
                <c:pt idx="82">
                  <c:v>42430</c:v>
                </c:pt>
                <c:pt idx="83">
                  <c:v>42461</c:v>
                </c:pt>
                <c:pt idx="84">
                  <c:v>42491</c:v>
                </c:pt>
                <c:pt idx="85">
                  <c:v>42522</c:v>
                </c:pt>
                <c:pt idx="86">
                  <c:v>42552</c:v>
                </c:pt>
                <c:pt idx="87">
                  <c:v>42583</c:v>
                </c:pt>
                <c:pt idx="88">
                  <c:v>42614</c:v>
                </c:pt>
                <c:pt idx="89">
                  <c:v>42644</c:v>
                </c:pt>
                <c:pt idx="90">
                  <c:v>42675</c:v>
                </c:pt>
                <c:pt idx="91">
                  <c:v>42705</c:v>
                </c:pt>
                <c:pt idx="92">
                  <c:v>42736</c:v>
                </c:pt>
                <c:pt idx="93">
                  <c:v>42767</c:v>
                </c:pt>
                <c:pt idx="94">
                  <c:v>42795</c:v>
                </c:pt>
                <c:pt idx="95">
                  <c:v>42826</c:v>
                </c:pt>
                <c:pt idx="96">
                  <c:v>42856</c:v>
                </c:pt>
                <c:pt idx="97">
                  <c:v>42887</c:v>
                </c:pt>
                <c:pt idx="98">
                  <c:v>42917</c:v>
                </c:pt>
                <c:pt idx="99">
                  <c:v>42948</c:v>
                </c:pt>
                <c:pt idx="100">
                  <c:v>42979</c:v>
                </c:pt>
                <c:pt idx="101">
                  <c:v>43009</c:v>
                </c:pt>
                <c:pt idx="102">
                  <c:v>43040</c:v>
                </c:pt>
                <c:pt idx="103">
                  <c:v>43070</c:v>
                </c:pt>
                <c:pt idx="104">
                  <c:v>43101</c:v>
                </c:pt>
                <c:pt idx="105">
                  <c:v>43132</c:v>
                </c:pt>
                <c:pt idx="106">
                  <c:v>43160</c:v>
                </c:pt>
                <c:pt idx="107">
                  <c:v>43191</c:v>
                </c:pt>
                <c:pt idx="108">
                  <c:v>43221</c:v>
                </c:pt>
                <c:pt idx="109">
                  <c:v>43252</c:v>
                </c:pt>
                <c:pt idx="110">
                  <c:v>43282</c:v>
                </c:pt>
                <c:pt idx="111">
                  <c:v>43313</c:v>
                </c:pt>
                <c:pt idx="112">
                  <c:v>43344</c:v>
                </c:pt>
                <c:pt idx="113">
                  <c:v>43374</c:v>
                </c:pt>
                <c:pt idx="114">
                  <c:v>43405</c:v>
                </c:pt>
                <c:pt idx="115">
                  <c:v>43435</c:v>
                </c:pt>
                <c:pt idx="116">
                  <c:v>43466</c:v>
                </c:pt>
                <c:pt idx="117">
                  <c:v>43497</c:v>
                </c:pt>
                <c:pt idx="118">
                  <c:v>43525</c:v>
                </c:pt>
                <c:pt idx="119">
                  <c:v>43556</c:v>
                </c:pt>
                <c:pt idx="120">
                  <c:v>43586</c:v>
                </c:pt>
                <c:pt idx="121">
                  <c:v>43617</c:v>
                </c:pt>
                <c:pt idx="122">
                  <c:v>43647</c:v>
                </c:pt>
                <c:pt idx="123">
                  <c:v>43678</c:v>
                </c:pt>
                <c:pt idx="124">
                  <c:v>43709</c:v>
                </c:pt>
                <c:pt idx="125">
                  <c:v>43739</c:v>
                </c:pt>
                <c:pt idx="126">
                  <c:v>43770</c:v>
                </c:pt>
                <c:pt idx="127">
                  <c:v>43800</c:v>
                </c:pt>
                <c:pt idx="128">
                  <c:v>43831</c:v>
                </c:pt>
                <c:pt idx="129">
                  <c:v>43862</c:v>
                </c:pt>
                <c:pt idx="130">
                  <c:v>43891</c:v>
                </c:pt>
                <c:pt idx="131">
                  <c:v>43922</c:v>
                </c:pt>
                <c:pt idx="132">
                  <c:v>43952</c:v>
                </c:pt>
                <c:pt idx="133">
                  <c:v>43983</c:v>
                </c:pt>
                <c:pt idx="134">
                  <c:v>44013</c:v>
                </c:pt>
                <c:pt idx="135">
                  <c:v>44044</c:v>
                </c:pt>
                <c:pt idx="136">
                  <c:v>44075</c:v>
                </c:pt>
                <c:pt idx="137">
                  <c:v>44105</c:v>
                </c:pt>
                <c:pt idx="138">
                  <c:v>44136</c:v>
                </c:pt>
                <c:pt idx="139">
                  <c:v>44166</c:v>
                </c:pt>
                <c:pt idx="140">
                  <c:v>44197</c:v>
                </c:pt>
                <c:pt idx="141">
                  <c:v>44228</c:v>
                </c:pt>
                <c:pt idx="142">
                  <c:v>44256</c:v>
                </c:pt>
                <c:pt idx="143">
                  <c:v>44287</c:v>
                </c:pt>
                <c:pt idx="144">
                  <c:v>44317</c:v>
                </c:pt>
              </c:numCache>
            </c:numRef>
          </c:cat>
          <c:val>
            <c:numRef>
              <c:f>Consents!$G$95:$G$239</c:f>
              <c:numCache>
                <c:formatCode>_-* #,##0_-;\-* #,##0_-;_-* "-"??_-;_-@_-</c:formatCode>
                <c:ptCount val="145"/>
                <c:pt idx="0">
                  <c:v>1682.5585156226248</c:v>
                </c:pt>
                <c:pt idx="1">
                  <c:v>1628.5458500867078</c:v>
                </c:pt>
                <c:pt idx="2">
                  <c:v>1618.3355774490556</c:v>
                </c:pt>
                <c:pt idx="3">
                  <c:v>1632.4309528265467</c:v>
                </c:pt>
                <c:pt idx="4">
                  <c:v>1524.1321437481313</c:v>
                </c:pt>
                <c:pt idx="5">
                  <c:v>1539.9067279262908</c:v>
                </c:pt>
                <c:pt idx="6">
                  <c:v>1558.3000802345873</c:v>
                </c:pt>
                <c:pt idx="7">
                  <c:v>1553.3693125968546</c:v>
                </c:pt>
                <c:pt idx="8">
                  <c:v>1544.9528202281078</c:v>
                </c:pt>
                <c:pt idx="9">
                  <c:v>1423.9282059216127</c:v>
                </c:pt>
                <c:pt idx="10">
                  <c:v>1484.4312732751355</c:v>
                </c:pt>
                <c:pt idx="11">
                  <c:v>1479.7854529410436</c:v>
                </c:pt>
                <c:pt idx="12">
                  <c:v>1284.3252856880667</c:v>
                </c:pt>
                <c:pt idx="13">
                  <c:v>1283.2036542050987</c:v>
                </c:pt>
                <c:pt idx="14">
                  <c:v>1188.5983275148651</c:v>
                </c:pt>
                <c:pt idx="15">
                  <c:v>1206.2985003033434</c:v>
                </c:pt>
                <c:pt idx="16">
                  <c:v>1189.9877289985241</c:v>
                </c:pt>
                <c:pt idx="17">
                  <c:v>1139.9224408125206</c:v>
                </c:pt>
                <c:pt idx="18">
                  <c:v>1248.57470307567</c:v>
                </c:pt>
                <c:pt idx="19">
                  <c:v>1201.6659915230819</c:v>
                </c:pt>
                <c:pt idx="20">
                  <c:v>1189.7360240754572</c:v>
                </c:pt>
                <c:pt idx="21">
                  <c:v>1164.0600794669829</c:v>
                </c:pt>
                <c:pt idx="22">
                  <c:v>1203.4682549416289</c:v>
                </c:pt>
                <c:pt idx="23">
                  <c:v>1212.2606872853828</c:v>
                </c:pt>
                <c:pt idx="24">
                  <c:v>1199.33953724821</c:v>
                </c:pt>
                <c:pt idx="25">
                  <c:v>1172.7058874874979</c:v>
                </c:pt>
                <c:pt idx="26">
                  <c:v>1309.0583585462202</c:v>
                </c:pt>
                <c:pt idx="27">
                  <c:v>1280.5747503671216</c:v>
                </c:pt>
                <c:pt idx="28">
                  <c:v>1310.5596998148133</c:v>
                </c:pt>
                <c:pt idx="29">
                  <c:v>1321.1601705873315</c:v>
                </c:pt>
                <c:pt idx="30">
                  <c:v>1209.860553013317</c:v>
                </c:pt>
                <c:pt idx="31">
                  <c:v>1379.783223295927</c:v>
                </c:pt>
                <c:pt idx="32">
                  <c:v>1402.2009778829517</c:v>
                </c:pt>
                <c:pt idx="33">
                  <c:v>1421.2472381046873</c:v>
                </c:pt>
                <c:pt idx="34">
                  <c:v>1329.7344885979642</c:v>
                </c:pt>
                <c:pt idx="35">
                  <c:v>1340.6004296722303</c:v>
                </c:pt>
                <c:pt idx="36">
                  <c:v>1337.281413993202</c:v>
                </c:pt>
                <c:pt idx="37">
                  <c:v>1341.2344604156483</c:v>
                </c:pt>
                <c:pt idx="38">
                  <c:v>1274.2473594840076</c:v>
                </c:pt>
                <c:pt idx="39">
                  <c:v>1263.645125977504</c:v>
                </c:pt>
                <c:pt idx="40">
                  <c:v>1311.4373405451697</c:v>
                </c:pt>
                <c:pt idx="41">
                  <c:v>1345.9638458325735</c:v>
                </c:pt>
                <c:pt idx="42">
                  <c:v>1328.0161530319031</c:v>
                </c:pt>
                <c:pt idx="43">
                  <c:v>1211.2611097471311</c:v>
                </c:pt>
                <c:pt idx="44">
                  <c:v>1208.2125015717138</c:v>
                </c:pt>
                <c:pt idx="45">
                  <c:v>1148.6773828739581</c:v>
                </c:pt>
                <c:pt idx="46">
                  <c:v>1288.2252896960842</c:v>
                </c:pt>
                <c:pt idx="47">
                  <c:v>1307.22798448962</c:v>
                </c:pt>
                <c:pt idx="48">
                  <c:v>1338.1353325659168</c:v>
                </c:pt>
                <c:pt idx="49">
                  <c:v>1373.2906884127433</c:v>
                </c:pt>
                <c:pt idx="50">
                  <c:v>1351.3691514181926</c:v>
                </c:pt>
                <c:pt idx="51">
                  <c:v>1380.6700107640704</c:v>
                </c:pt>
                <c:pt idx="52">
                  <c:v>1375.5447013314076</c:v>
                </c:pt>
                <c:pt idx="53">
                  <c:v>1417.8473509256469</c:v>
                </c:pt>
                <c:pt idx="54">
                  <c:v>1321.8641201479747</c:v>
                </c:pt>
                <c:pt idx="55">
                  <c:v>1264.686139220209</c:v>
                </c:pt>
                <c:pt idx="56">
                  <c:v>1265.7150369712906</c:v>
                </c:pt>
                <c:pt idx="57">
                  <c:v>1337.716865384037</c:v>
                </c:pt>
                <c:pt idx="58">
                  <c:v>1272.7128882561526</c:v>
                </c:pt>
                <c:pt idx="59">
                  <c:v>1281.0547278831762</c:v>
                </c:pt>
                <c:pt idx="60">
                  <c:v>1256.6900952631786</c:v>
                </c:pt>
                <c:pt idx="61">
                  <c:v>1350.3894848349166</c:v>
                </c:pt>
                <c:pt idx="62">
                  <c:v>1299.3406749132002</c:v>
                </c:pt>
                <c:pt idx="63">
                  <c:v>1362.6097567252675</c:v>
                </c:pt>
                <c:pt idx="64">
                  <c:v>1447.0998990364515</c:v>
                </c:pt>
                <c:pt idx="65">
                  <c:v>1447.2168972111047</c:v>
                </c:pt>
                <c:pt idx="66">
                  <c:v>1500.2322557499297</c:v>
                </c:pt>
                <c:pt idx="67">
                  <c:v>1508.4352966118606</c:v>
                </c:pt>
                <c:pt idx="68">
                  <c:v>1484.4412356629064</c:v>
                </c:pt>
                <c:pt idx="69">
                  <c:v>1550.7658089683644</c:v>
                </c:pt>
                <c:pt idx="70">
                  <c:v>1459.9645657456215</c:v>
                </c:pt>
                <c:pt idx="71">
                  <c:v>1436.3745234279734</c:v>
                </c:pt>
                <c:pt idx="72">
                  <c:v>1492.7915640546287</c:v>
                </c:pt>
                <c:pt idx="73">
                  <c:v>1402.4394877569434</c:v>
                </c:pt>
                <c:pt idx="74">
                  <c:v>1488.2532600350323</c:v>
                </c:pt>
                <c:pt idx="75">
                  <c:v>1374.6817772576755</c:v>
                </c:pt>
                <c:pt idx="76">
                  <c:v>1307.2428320281099</c:v>
                </c:pt>
                <c:pt idx="77">
                  <c:v>1333.3294984664599</c:v>
                </c:pt>
                <c:pt idx="78">
                  <c:v>1457.0046521521479</c:v>
                </c:pt>
                <c:pt idx="79">
                  <c:v>1602.5938441048459</c:v>
                </c:pt>
                <c:pt idx="80">
                  <c:v>1663.1356822896671</c:v>
                </c:pt>
                <c:pt idx="81">
                  <c:v>1569.7487873252339</c:v>
                </c:pt>
                <c:pt idx="82">
                  <c:v>1671.3813877355155</c:v>
                </c:pt>
                <c:pt idx="83">
                  <c:v>1701.9945045260304</c:v>
                </c:pt>
                <c:pt idx="84">
                  <c:v>1712.1377114949134</c:v>
                </c:pt>
                <c:pt idx="85">
                  <c:v>1889.0611599055464</c:v>
                </c:pt>
                <c:pt idx="86">
                  <c:v>1995.4787403763794</c:v>
                </c:pt>
                <c:pt idx="87">
                  <c:v>2091.6624604713465</c:v>
                </c:pt>
                <c:pt idx="88">
                  <c:v>2126.3572393597337</c:v>
                </c:pt>
                <c:pt idx="89">
                  <c:v>2106.0823606258109</c:v>
                </c:pt>
                <c:pt idx="90">
                  <c:v>1989.275817918176</c:v>
                </c:pt>
                <c:pt idx="91">
                  <c:v>1964.6876803416203</c:v>
                </c:pt>
                <c:pt idx="92">
                  <c:v>1946.4766350603329</c:v>
                </c:pt>
                <c:pt idx="93">
                  <c:v>1944.5355955819484</c:v>
                </c:pt>
                <c:pt idx="94">
                  <c:v>2186.7733124564147</c:v>
                </c:pt>
                <c:pt idx="95">
                  <c:v>2227.2827651073826</c:v>
                </c:pt>
                <c:pt idx="96">
                  <c:v>2305.1835328116922</c:v>
                </c:pt>
                <c:pt idx="97">
                  <c:v>2076.8371542190885</c:v>
                </c:pt>
                <c:pt idx="98">
                  <c:v>1984.9349287543166</c:v>
                </c:pt>
                <c:pt idx="99">
                  <c:v>2112.146737687809</c:v>
                </c:pt>
                <c:pt idx="100">
                  <c:v>2193.4774700988619</c:v>
                </c:pt>
                <c:pt idx="101">
                  <c:v>2329.9849889966522</c:v>
                </c:pt>
                <c:pt idx="102">
                  <c:v>2414.8193661065216</c:v>
                </c:pt>
                <c:pt idx="103">
                  <c:v>2313.8141591826911</c:v>
                </c:pt>
                <c:pt idx="104">
                  <c:v>2375.5321989436143</c:v>
                </c:pt>
                <c:pt idx="105">
                  <c:v>2414.1053275836052</c:v>
                </c:pt>
                <c:pt idx="106">
                  <c:v>2299.8940237991064</c:v>
                </c:pt>
                <c:pt idx="107">
                  <c:v>2328.5346726548064</c:v>
                </c:pt>
                <c:pt idx="108">
                  <c:v>2281.1338205635134</c:v>
                </c:pt>
                <c:pt idx="109">
                  <c:v>2461.44575889921</c:v>
                </c:pt>
                <c:pt idx="110">
                  <c:v>2503.1314162605013</c:v>
                </c:pt>
                <c:pt idx="111">
                  <c:v>2436.5052484410753</c:v>
                </c:pt>
                <c:pt idx="112">
                  <c:v>2417.1064887825228</c:v>
                </c:pt>
                <c:pt idx="113">
                  <c:v>2301.1176024387532</c:v>
                </c:pt>
                <c:pt idx="114">
                  <c:v>2393.8470546243643</c:v>
                </c:pt>
                <c:pt idx="115">
                  <c:v>2490.0425947840226</c:v>
                </c:pt>
                <c:pt idx="116">
                  <c:v>2566.1066884593693</c:v>
                </c:pt>
                <c:pt idx="117">
                  <c:v>2679.5478015892031</c:v>
                </c:pt>
                <c:pt idx="118">
                  <c:v>2592.8007217276045</c:v>
                </c:pt>
                <c:pt idx="119">
                  <c:v>2630.4898264741196</c:v>
                </c:pt>
                <c:pt idx="120">
                  <c:v>2645.1773961693707</c:v>
                </c:pt>
                <c:pt idx="121">
                  <c:v>2544.2600432806034</c:v>
                </c:pt>
                <c:pt idx="122">
                  <c:v>2563.3843779738263</c:v>
                </c:pt>
                <c:pt idx="123">
                  <c:v>2499.492793406996</c:v>
                </c:pt>
                <c:pt idx="124">
                  <c:v>2448.4783360220408</c:v>
                </c:pt>
                <c:pt idx="125">
                  <c:v>2461.5373876362596</c:v>
                </c:pt>
                <c:pt idx="126">
                  <c:v>2357.2645230716903</c:v>
                </c:pt>
                <c:pt idx="127">
                  <c:v>2381.3970807784881</c:v>
                </c:pt>
                <c:pt idx="128">
                  <c:v>2281.8318732914249</c:v>
                </c:pt>
                <c:pt idx="129">
                  <c:v>2161.3852896308545</c:v>
                </c:pt>
                <c:pt idx="130">
                  <c:v>2066.0015511992929</c:v>
                </c:pt>
                <c:pt idx="131">
                  <c:v>1947.4569803346596</c:v>
                </c:pt>
                <c:pt idx="132">
                  <c:v>1845.6884878173439</c:v>
                </c:pt>
                <c:pt idx="133">
                  <c:v>1866.8493445727547</c:v>
                </c:pt>
                <c:pt idx="134">
                  <c:v>1768.9164208304201</c:v>
                </c:pt>
                <c:pt idx="135">
                  <c:v>1865.590515552446</c:v>
                </c:pt>
                <c:pt idx="136">
                  <c:v>1975.5207395609486</c:v>
                </c:pt>
                <c:pt idx="137">
                  <c:v>1915.2990863349389</c:v>
                </c:pt>
                <c:pt idx="138">
                  <c:v>2047.8801465519821</c:v>
                </c:pt>
                <c:pt idx="139">
                  <c:v>2051.1346199413974</c:v>
                </c:pt>
                <c:pt idx="140">
                  <c:v>2042.2469630552803</c:v>
                </c:pt>
                <c:pt idx="141">
                  <c:v>2029.4907122168872</c:v>
                </c:pt>
                <c:pt idx="142">
                  <c:v>2071.0986454813051</c:v>
                </c:pt>
                <c:pt idx="143">
                  <c:v>2118.6972804976272</c:v>
                </c:pt>
                <c:pt idx="144">
                  <c:v>2346.4988616652008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4-45FE-B884-1DD390AE9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79840"/>
        <c:axId val="130177664"/>
      </c:lineChart>
      <c:catAx>
        <c:axId val="1292359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175744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30175744"/>
        <c:scaling>
          <c:orientation val="minMax"/>
          <c:max val="2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 b="1" baseline="0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="1" baseline="0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Dwellings consented - annual total (number)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 baseline="0">
                <a:solidFill>
                  <a:schemeClr val="tx2"/>
                </a:solidFill>
              </a:defRPr>
            </a:pPr>
            <a:endParaRPr lang="en-US"/>
          </a:p>
        </c:txPr>
        <c:crossAx val="129235968"/>
        <c:crosses val="autoZero"/>
        <c:crossBetween val="midCat"/>
      </c:valAx>
      <c:valAx>
        <c:axId val="130177664"/>
        <c:scaling>
          <c:orientation val="minMax"/>
          <c:max val="4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="1" baseline="0">
                    <a:solidFill>
                      <a:srgbClr val="00B0F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="1" baseline="0">
                    <a:solidFill>
                      <a:srgbClr val="00B0F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Non-res value - annual total ($2021m)[*]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0179840"/>
        <c:crosses val="max"/>
        <c:crossBetween val="between"/>
        <c:majorUnit val="400"/>
      </c:valAx>
      <c:dateAx>
        <c:axId val="1301798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0177664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91527399408295185"/>
          <c:w val="1"/>
          <c:h val="7.4086169102775379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Auckland dwellings consented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Consents!$B$5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Consents!$A$11:$A$239</c:f>
              <c:numCache>
                <c:formatCode>mmm\-yy</c:formatCode>
                <c:ptCount val="229"/>
                <c:pt idx="0">
                  <c:v>37377</c:v>
                </c:pt>
                <c:pt idx="1">
                  <c:v>37408</c:v>
                </c:pt>
                <c:pt idx="2">
                  <c:v>37438</c:v>
                </c:pt>
                <c:pt idx="3">
                  <c:v>37469</c:v>
                </c:pt>
                <c:pt idx="4">
                  <c:v>37500</c:v>
                </c:pt>
                <c:pt idx="5">
                  <c:v>37530</c:v>
                </c:pt>
                <c:pt idx="6">
                  <c:v>37561</c:v>
                </c:pt>
                <c:pt idx="7">
                  <c:v>37591</c:v>
                </c:pt>
                <c:pt idx="8">
                  <c:v>37622</c:v>
                </c:pt>
                <c:pt idx="9">
                  <c:v>37653</c:v>
                </c:pt>
                <c:pt idx="10">
                  <c:v>37681</c:v>
                </c:pt>
                <c:pt idx="11">
                  <c:v>37712</c:v>
                </c:pt>
                <c:pt idx="12">
                  <c:v>37742</c:v>
                </c:pt>
                <c:pt idx="13">
                  <c:v>37773</c:v>
                </c:pt>
                <c:pt idx="14">
                  <c:v>37803</c:v>
                </c:pt>
                <c:pt idx="15">
                  <c:v>37834</c:v>
                </c:pt>
                <c:pt idx="16">
                  <c:v>37865</c:v>
                </c:pt>
                <c:pt idx="17">
                  <c:v>37895</c:v>
                </c:pt>
                <c:pt idx="18">
                  <c:v>37926</c:v>
                </c:pt>
                <c:pt idx="19">
                  <c:v>37956</c:v>
                </c:pt>
                <c:pt idx="20">
                  <c:v>37987</c:v>
                </c:pt>
                <c:pt idx="21">
                  <c:v>38018</c:v>
                </c:pt>
                <c:pt idx="22">
                  <c:v>38047</c:v>
                </c:pt>
                <c:pt idx="23">
                  <c:v>38078</c:v>
                </c:pt>
                <c:pt idx="24">
                  <c:v>38108</c:v>
                </c:pt>
                <c:pt idx="25">
                  <c:v>38139</c:v>
                </c:pt>
                <c:pt idx="26">
                  <c:v>38169</c:v>
                </c:pt>
                <c:pt idx="27">
                  <c:v>38200</c:v>
                </c:pt>
                <c:pt idx="28">
                  <c:v>38231</c:v>
                </c:pt>
                <c:pt idx="29">
                  <c:v>38261</c:v>
                </c:pt>
                <c:pt idx="30">
                  <c:v>38292</c:v>
                </c:pt>
                <c:pt idx="31">
                  <c:v>38322</c:v>
                </c:pt>
                <c:pt idx="32">
                  <c:v>38353</c:v>
                </c:pt>
                <c:pt idx="33">
                  <c:v>38384</c:v>
                </c:pt>
                <c:pt idx="34">
                  <c:v>38412</c:v>
                </c:pt>
                <c:pt idx="35">
                  <c:v>38443</c:v>
                </c:pt>
                <c:pt idx="36">
                  <c:v>38473</c:v>
                </c:pt>
                <c:pt idx="37">
                  <c:v>38504</c:v>
                </c:pt>
                <c:pt idx="38">
                  <c:v>38534</c:v>
                </c:pt>
                <c:pt idx="39">
                  <c:v>38565</c:v>
                </c:pt>
                <c:pt idx="40">
                  <c:v>38596</c:v>
                </c:pt>
                <c:pt idx="41">
                  <c:v>38626</c:v>
                </c:pt>
                <c:pt idx="42">
                  <c:v>38657</c:v>
                </c:pt>
                <c:pt idx="43">
                  <c:v>38687</c:v>
                </c:pt>
                <c:pt idx="44">
                  <c:v>38718</c:v>
                </c:pt>
                <c:pt idx="45">
                  <c:v>38749</c:v>
                </c:pt>
                <c:pt idx="46">
                  <c:v>38777</c:v>
                </c:pt>
                <c:pt idx="47">
                  <c:v>38808</c:v>
                </c:pt>
                <c:pt idx="48">
                  <c:v>38838</c:v>
                </c:pt>
                <c:pt idx="49">
                  <c:v>38869</c:v>
                </c:pt>
                <c:pt idx="50">
                  <c:v>38899</c:v>
                </c:pt>
                <c:pt idx="51">
                  <c:v>38930</c:v>
                </c:pt>
                <c:pt idx="52">
                  <c:v>38961</c:v>
                </c:pt>
                <c:pt idx="53">
                  <c:v>38991</c:v>
                </c:pt>
                <c:pt idx="54">
                  <c:v>39022</c:v>
                </c:pt>
                <c:pt idx="55">
                  <c:v>39052</c:v>
                </c:pt>
                <c:pt idx="56">
                  <c:v>39083</c:v>
                </c:pt>
                <c:pt idx="57">
                  <c:v>39114</c:v>
                </c:pt>
                <c:pt idx="58">
                  <c:v>39142</c:v>
                </c:pt>
                <c:pt idx="59">
                  <c:v>39173</c:v>
                </c:pt>
                <c:pt idx="60">
                  <c:v>39203</c:v>
                </c:pt>
                <c:pt idx="61">
                  <c:v>39234</c:v>
                </c:pt>
                <c:pt idx="62">
                  <c:v>39264</c:v>
                </c:pt>
                <c:pt idx="63">
                  <c:v>39295</c:v>
                </c:pt>
                <c:pt idx="64">
                  <c:v>39326</c:v>
                </c:pt>
                <c:pt idx="65">
                  <c:v>39356</c:v>
                </c:pt>
                <c:pt idx="66">
                  <c:v>39387</c:v>
                </c:pt>
                <c:pt idx="67">
                  <c:v>39417</c:v>
                </c:pt>
                <c:pt idx="68">
                  <c:v>39448</c:v>
                </c:pt>
                <c:pt idx="69">
                  <c:v>39479</c:v>
                </c:pt>
                <c:pt idx="70">
                  <c:v>39508</c:v>
                </c:pt>
                <c:pt idx="71">
                  <c:v>39539</c:v>
                </c:pt>
                <c:pt idx="72">
                  <c:v>39569</c:v>
                </c:pt>
                <c:pt idx="73">
                  <c:v>39600</c:v>
                </c:pt>
                <c:pt idx="74">
                  <c:v>39630</c:v>
                </c:pt>
                <c:pt idx="75">
                  <c:v>39661</c:v>
                </c:pt>
                <c:pt idx="76">
                  <c:v>39692</c:v>
                </c:pt>
                <c:pt idx="77">
                  <c:v>39722</c:v>
                </c:pt>
                <c:pt idx="78">
                  <c:v>39753</c:v>
                </c:pt>
                <c:pt idx="79">
                  <c:v>39783</c:v>
                </c:pt>
                <c:pt idx="80">
                  <c:v>39814</c:v>
                </c:pt>
                <c:pt idx="81">
                  <c:v>39845</c:v>
                </c:pt>
                <c:pt idx="82">
                  <c:v>39873</c:v>
                </c:pt>
                <c:pt idx="83">
                  <c:v>39904</c:v>
                </c:pt>
                <c:pt idx="84">
                  <c:v>39934</c:v>
                </c:pt>
                <c:pt idx="85">
                  <c:v>39965</c:v>
                </c:pt>
                <c:pt idx="86">
                  <c:v>39995</c:v>
                </c:pt>
                <c:pt idx="87">
                  <c:v>40026</c:v>
                </c:pt>
                <c:pt idx="88">
                  <c:v>40057</c:v>
                </c:pt>
                <c:pt idx="89">
                  <c:v>40087</c:v>
                </c:pt>
                <c:pt idx="90">
                  <c:v>40118</c:v>
                </c:pt>
                <c:pt idx="91">
                  <c:v>40148</c:v>
                </c:pt>
                <c:pt idx="92">
                  <c:v>40179</c:v>
                </c:pt>
                <c:pt idx="93">
                  <c:v>40210</c:v>
                </c:pt>
                <c:pt idx="94">
                  <c:v>40238</c:v>
                </c:pt>
                <c:pt idx="95">
                  <c:v>40269</c:v>
                </c:pt>
                <c:pt idx="96">
                  <c:v>40299</c:v>
                </c:pt>
                <c:pt idx="97">
                  <c:v>40330</c:v>
                </c:pt>
                <c:pt idx="98">
                  <c:v>40360</c:v>
                </c:pt>
                <c:pt idx="99">
                  <c:v>40391</c:v>
                </c:pt>
                <c:pt idx="100">
                  <c:v>40422</c:v>
                </c:pt>
                <c:pt idx="101">
                  <c:v>40452</c:v>
                </c:pt>
                <c:pt idx="102">
                  <c:v>40483</c:v>
                </c:pt>
                <c:pt idx="103">
                  <c:v>40513</c:v>
                </c:pt>
                <c:pt idx="104">
                  <c:v>40544</c:v>
                </c:pt>
                <c:pt idx="105">
                  <c:v>40575</c:v>
                </c:pt>
                <c:pt idx="106">
                  <c:v>40603</c:v>
                </c:pt>
                <c:pt idx="107">
                  <c:v>40634</c:v>
                </c:pt>
                <c:pt idx="108">
                  <c:v>40664</c:v>
                </c:pt>
                <c:pt idx="109">
                  <c:v>40695</c:v>
                </c:pt>
                <c:pt idx="110">
                  <c:v>40725</c:v>
                </c:pt>
                <c:pt idx="111">
                  <c:v>40756</c:v>
                </c:pt>
                <c:pt idx="112">
                  <c:v>40787</c:v>
                </c:pt>
                <c:pt idx="113">
                  <c:v>40817</c:v>
                </c:pt>
                <c:pt idx="114">
                  <c:v>40848</c:v>
                </c:pt>
                <c:pt idx="115">
                  <c:v>40878</c:v>
                </c:pt>
                <c:pt idx="116">
                  <c:v>40909</c:v>
                </c:pt>
                <c:pt idx="117">
                  <c:v>40940</c:v>
                </c:pt>
                <c:pt idx="118">
                  <c:v>40969</c:v>
                </c:pt>
                <c:pt idx="119">
                  <c:v>41000</c:v>
                </c:pt>
                <c:pt idx="120">
                  <c:v>41030</c:v>
                </c:pt>
                <c:pt idx="121">
                  <c:v>41061</c:v>
                </c:pt>
                <c:pt idx="122">
                  <c:v>41091</c:v>
                </c:pt>
                <c:pt idx="123">
                  <c:v>41122</c:v>
                </c:pt>
                <c:pt idx="124">
                  <c:v>41153</c:v>
                </c:pt>
                <c:pt idx="125">
                  <c:v>41183</c:v>
                </c:pt>
                <c:pt idx="126">
                  <c:v>41214</c:v>
                </c:pt>
                <c:pt idx="127">
                  <c:v>41244</c:v>
                </c:pt>
                <c:pt idx="128">
                  <c:v>41275</c:v>
                </c:pt>
                <c:pt idx="129">
                  <c:v>41306</c:v>
                </c:pt>
                <c:pt idx="130">
                  <c:v>41334</c:v>
                </c:pt>
                <c:pt idx="131">
                  <c:v>41365</c:v>
                </c:pt>
                <c:pt idx="132">
                  <c:v>41395</c:v>
                </c:pt>
                <c:pt idx="133">
                  <c:v>41426</c:v>
                </c:pt>
                <c:pt idx="134">
                  <c:v>41456</c:v>
                </c:pt>
                <c:pt idx="135">
                  <c:v>41487</c:v>
                </c:pt>
                <c:pt idx="136">
                  <c:v>41518</c:v>
                </c:pt>
                <c:pt idx="137">
                  <c:v>41548</c:v>
                </c:pt>
                <c:pt idx="138">
                  <c:v>41579</c:v>
                </c:pt>
                <c:pt idx="139">
                  <c:v>41609</c:v>
                </c:pt>
                <c:pt idx="140">
                  <c:v>41640</c:v>
                </c:pt>
                <c:pt idx="141">
                  <c:v>41671</c:v>
                </c:pt>
                <c:pt idx="142">
                  <c:v>41699</c:v>
                </c:pt>
                <c:pt idx="143">
                  <c:v>41730</c:v>
                </c:pt>
                <c:pt idx="144">
                  <c:v>41760</c:v>
                </c:pt>
                <c:pt idx="145">
                  <c:v>41791</c:v>
                </c:pt>
                <c:pt idx="146">
                  <c:v>41821</c:v>
                </c:pt>
                <c:pt idx="147">
                  <c:v>41852</c:v>
                </c:pt>
                <c:pt idx="148">
                  <c:v>41883</c:v>
                </c:pt>
                <c:pt idx="149">
                  <c:v>41913</c:v>
                </c:pt>
                <c:pt idx="150">
                  <c:v>41944</c:v>
                </c:pt>
                <c:pt idx="151">
                  <c:v>41974</c:v>
                </c:pt>
                <c:pt idx="152">
                  <c:v>42005</c:v>
                </c:pt>
                <c:pt idx="153">
                  <c:v>42036</c:v>
                </c:pt>
                <c:pt idx="154">
                  <c:v>42064</c:v>
                </c:pt>
                <c:pt idx="155">
                  <c:v>42095</c:v>
                </c:pt>
                <c:pt idx="156">
                  <c:v>42125</c:v>
                </c:pt>
                <c:pt idx="157">
                  <c:v>42156</c:v>
                </c:pt>
                <c:pt idx="158">
                  <c:v>42186</c:v>
                </c:pt>
                <c:pt idx="159">
                  <c:v>42217</c:v>
                </c:pt>
                <c:pt idx="160">
                  <c:v>42248</c:v>
                </c:pt>
                <c:pt idx="161">
                  <c:v>42278</c:v>
                </c:pt>
                <c:pt idx="162">
                  <c:v>42309</c:v>
                </c:pt>
                <c:pt idx="163">
                  <c:v>42339</c:v>
                </c:pt>
                <c:pt idx="164">
                  <c:v>42370</c:v>
                </c:pt>
                <c:pt idx="165">
                  <c:v>42401</c:v>
                </c:pt>
                <c:pt idx="166">
                  <c:v>42430</c:v>
                </c:pt>
                <c:pt idx="167">
                  <c:v>42461</c:v>
                </c:pt>
                <c:pt idx="168">
                  <c:v>42491</c:v>
                </c:pt>
                <c:pt idx="169">
                  <c:v>42522</c:v>
                </c:pt>
                <c:pt idx="170">
                  <c:v>42552</c:v>
                </c:pt>
                <c:pt idx="171">
                  <c:v>42583</c:v>
                </c:pt>
                <c:pt idx="172">
                  <c:v>42614</c:v>
                </c:pt>
                <c:pt idx="173">
                  <c:v>42644</c:v>
                </c:pt>
                <c:pt idx="174">
                  <c:v>42675</c:v>
                </c:pt>
                <c:pt idx="175">
                  <c:v>42705</c:v>
                </c:pt>
                <c:pt idx="176">
                  <c:v>42736</c:v>
                </c:pt>
                <c:pt idx="177">
                  <c:v>42767</c:v>
                </c:pt>
                <c:pt idx="178">
                  <c:v>42795</c:v>
                </c:pt>
                <c:pt idx="179">
                  <c:v>42826</c:v>
                </c:pt>
                <c:pt idx="180">
                  <c:v>42856</c:v>
                </c:pt>
                <c:pt idx="181">
                  <c:v>42887</c:v>
                </c:pt>
                <c:pt idx="182">
                  <c:v>42917</c:v>
                </c:pt>
                <c:pt idx="183">
                  <c:v>42948</c:v>
                </c:pt>
                <c:pt idx="184">
                  <c:v>42979</c:v>
                </c:pt>
                <c:pt idx="185">
                  <c:v>43009</c:v>
                </c:pt>
                <c:pt idx="186">
                  <c:v>43040</c:v>
                </c:pt>
                <c:pt idx="187">
                  <c:v>43070</c:v>
                </c:pt>
                <c:pt idx="188">
                  <c:v>43101</c:v>
                </c:pt>
                <c:pt idx="189">
                  <c:v>43132</c:v>
                </c:pt>
                <c:pt idx="190">
                  <c:v>43160</c:v>
                </c:pt>
                <c:pt idx="191">
                  <c:v>43191</c:v>
                </c:pt>
                <c:pt idx="192">
                  <c:v>43221</c:v>
                </c:pt>
                <c:pt idx="193">
                  <c:v>43252</c:v>
                </c:pt>
                <c:pt idx="194">
                  <c:v>43282</c:v>
                </c:pt>
                <c:pt idx="195">
                  <c:v>43313</c:v>
                </c:pt>
                <c:pt idx="196">
                  <c:v>43344</c:v>
                </c:pt>
                <c:pt idx="197">
                  <c:v>43374</c:v>
                </c:pt>
                <c:pt idx="198">
                  <c:v>43405</c:v>
                </c:pt>
                <c:pt idx="199">
                  <c:v>43435</c:v>
                </c:pt>
                <c:pt idx="200">
                  <c:v>43466</c:v>
                </c:pt>
                <c:pt idx="201">
                  <c:v>43497</c:v>
                </c:pt>
                <c:pt idx="202">
                  <c:v>43525</c:v>
                </c:pt>
                <c:pt idx="203">
                  <c:v>43556</c:v>
                </c:pt>
                <c:pt idx="204">
                  <c:v>43586</c:v>
                </c:pt>
                <c:pt idx="205">
                  <c:v>43617</c:v>
                </c:pt>
                <c:pt idx="206">
                  <c:v>43647</c:v>
                </c:pt>
                <c:pt idx="207">
                  <c:v>43678</c:v>
                </c:pt>
                <c:pt idx="208">
                  <c:v>43709</c:v>
                </c:pt>
                <c:pt idx="209">
                  <c:v>43739</c:v>
                </c:pt>
                <c:pt idx="210">
                  <c:v>43770</c:v>
                </c:pt>
                <c:pt idx="211">
                  <c:v>43800</c:v>
                </c:pt>
                <c:pt idx="212">
                  <c:v>43831</c:v>
                </c:pt>
                <c:pt idx="213">
                  <c:v>43862</c:v>
                </c:pt>
                <c:pt idx="214">
                  <c:v>43891</c:v>
                </c:pt>
                <c:pt idx="215">
                  <c:v>43922</c:v>
                </c:pt>
                <c:pt idx="216">
                  <c:v>43952</c:v>
                </c:pt>
                <c:pt idx="217">
                  <c:v>43983</c:v>
                </c:pt>
                <c:pt idx="218">
                  <c:v>44013</c:v>
                </c:pt>
                <c:pt idx="219">
                  <c:v>44044</c:v>
                </c:pt>
                <c:pt idx="220">
                  <c:v>44075</c:v>
                </c:pt>
                <c:pt idx="221">
                  <c:v>44105</c:v>
                </c:pt>
                <c:pt idx="222">
                  <c:v>44136</c:v>
                </c:pt>
                <c:pt idx="223">
                  <c:v>44166</c:v>
                </c:pt>
                <c:pt idx="224">
                  <c:v>44197</c:v>
                </c:pt>
                <c:pt idx="225">
                  <c:v>44228</c:v>
                </c:pt>
                <c:pt idx="226">
                  <c:v>44256</c:v>
                </c:pt>
                <c:pt idx="227">
                  <c:v>44287</c:v>
                </c:pt>
                <c:pt idx="228">
                  <c:v>44317</c:v>
                </c:pt>
              </c:numCache>
            </c:numRef>
          </c:cat>
          <c:val>
            <c:numRef>
              <c:f>Consents!$B$11:$B$239</c:f>
              <c:numCache>
                <c:formatCode>General</c:formatCode>
                <c:ptCount val="229"/>
                <c:pt idx="0">
                  <c:v>9308</c:v>
                </c:pt>
                <c:pt idx="1">
                  <c:v>9385</c:v>
                </c:pt>
                <c:pt idx="2">
                  <c:v>10033</c:v>
                </c:pt>
                <c:pt idx="3">
                  <c:v>10195</c:v>
                </c:pt>
                <c:pt idx="4">
                  <c:v>10618</c:v>
                </c:pt>
                <c:pt idx="5">
                  <c:v>11717</c:v>
                </c:pt>
                <c:pt idx="6">
                  <c:v>11632</c:v>
                </c:pt>
                <c:pt idx="7">
                  <c:v>12201</c:v>
                </c:pt>
                <c:pt idx="8">
                  <c:v>12479</c:v>
                </c:pt>
                <c:pt idx="9">
                  <c:v>12343</c:v>
                </c:pt>
                <c:pt idx="10">
                  <c:v>12533</c:v>
                </c:pt>
                <c:pt idx="11">
                  <c:v>12292</c:v>
                </c:pt>
                <c:pt idx="12">
                  <c:v>12224</c:v>
                </c:pt>
                <c:pt idx="13">
                  <c:v>12302</c:v>
                </c:pt>
                <c:pt idx="14">
                  <c:v>12013</c:v>
                </c:pt>
                <c:pt idx="15">
                  <c:v>12188</c:v>
                </c:pt>
                <c:pt idx="16">
                  <c:v>12504</c:v>
                </c:pt>
                <c:pt idx="17">
                  <c:v>11311</c:v>
                </c:pt>
                <c:pt idx="18">
                  <c:v>11574</c:v>
                </c:pt>
                <c:pt idx="19">
                  <c:v>11341</c:v>
                </c:pt>
                <c:pt idx="20">
                  <c:v>11695</c:v>
                </c:pt>
                <c:pt idx="21">
                  <c:v>12157</c:v>
                </c:pt>
                <c:pt idx="22">
                  <c:v>12262</c:v>
                </c:pt>
                <c:pt idx="23">
                  <c:v>12520</c:v>
                </c:pt>
                <c:pt idx="24">
                  <c:v>12505</c:v>
                </c:pt>
                <c:pt idx="25">
                  <c:v>12987</c:v>
                </c:pt>
                <c:pt idx="26">
                  <c:v>12767</c:v>
                </c:pt>
                <c:pt idx="27">
                  <c:v>12519</c:v>
                </c:pt>
                <c:pt idx="28">
                  <c:v>11883</c:v>
                </c:pt>
                <c:pt idx="29">
                  <c:v>12143</c:v>
                </c:pt>
                <c:pt idx="30">
                  <c:v>12115</c:v>
                </c:pt>
                <c:pt idx="31">
                  <c:v>12166</c:v>
                </c:pt>
                <c:pt idx="32">
                  <c:v>11583</c:v>
                </c:pt>
                <c:pt idx="33">
                  <c:v>11226</c:v>
                </c:pt>
                <c:pt idx="34">
                  <c:v>11105</c:v>
                </c:pt>
                <c:pt idx="35">
                  <c:v>10493</c:v>
                </c:pt>
                <c:pt idx="36">
                  <c:v>10161</c:v>
                </c:pt>
                <c:pt idx="37">
                  <c:v>9465</c:v>
                </c:pt>
                <c:pt idx="38">
                  <c:v>9230</c:v>
                </c:pt>
                <c:pt idx="39">
                  <c:v>9167</c:v>
                </c:pt>
                <c:pt idx="40">
                  <c:v>8979</c:v>
                </c:pt>
                <c:pt idx="41">
                  <c:v>8425</c:v>
                </c:pt>
                <c:pt idx="42">
                  <c:v>7790</c:v>
                </c:pt>
                <c:pt idx="43">
                  <c:v>7719</c:v>
                </c:pt>
                <c:pt idx="44">
                  <c:v>7622</c:v>
                </c:pt>
                <c:pt idx="45">
                  <c:v>7688</c:v>
                </c:pt>
                <c:pt idx="46">
                  <c:v>7211</c:v>
                </c:pt>
                <c:pt idx="47">
                  <c:v>7233</c:v>
                </c:pt>
                <c:pt idx="48">
                  <c:v>7370</c:v>
                </c:pt>
                <c:pt idx="49">
                  <c:v>7265</c:v>
                </c:pt>
                <c:pt idx="50">
                  <c:v>7300</c:v>
                </c:pt>
                <c:pt idx="51">
                  <c:v>7204</c:v>
                </c:pt>
                <c:pt idx="52">
                  <c:v>7459</c:v>
                </c:pt>
                <c:pt idx="53">
                  <c:v>7779</c:v>
                </c:pt>
                <c:pt idx="54">
                  <c:v>7714</c:v>
                </c:pt>
                <c:pt idx="55">
                  <c:v>7235</c:v>
                </c:pt>
                <c:pt idx="56">
                  <c:v>7202</c:v>
                </c:pt>
                <c:pt idx="57">
                  <c:v>6877</c:v>
                </c:pt>
                <c:pt idx="58">
                  <c:v>6811</c:v>
                </c:pt>
                <c:pt idx="59">
                  <c:v>6834</c:v>
                </c:pt>
                <c:pt idx="60">
                  <c:v>6675</c:v>
                </c:pt>
                <c:pt idx="61">
                  <c:v>6841</c:v>
                </c:pt>
                <c:pt idx="62">
                  <c:v>6723</c:v>
                </c:pt>
                <c:pt idx="63">
                  <c:v>6787</c:v>
                </c:pt>
                <c:pt idx="64">
                  <c:v>6460</c:v>
                </c:pt>
                <c:pt idx="65">
                  <c:v>6146</c:v>
                </c:pt>
                <c:pt idx="66">
                  <c:v>6172</c:v>
                </c:pt>
                <c:pt idx="67">
                  <c:v>6183</c:v>
                </c:pt>
                <c:pt idx="68">
                  <c:v>6178</c:v>
                </c:pt>
                <c:pt idx="69">
                  <c:v>6247</c:v>
                </c:pt>
                <c:pt idx="70">
                  <c:v>6056</c:v>
                </c:pt>
                <c:pt idx="71">
                  <c:v>6301</c:v>
                </c:pt>
                <c:pt idx="72">
                  <c:v>6138</c:v>
                </c:pt>
                <c:pt idx="73">
                  <c:v>5802</c:v>
                </c:pt>
                <c:pt idx="74">
                  <c:v>5599</c:v>
                </c:pt>
                <c:pt idx="75">
                  <c:v>5187</c:v>
                </c:pt>
                <c:pt idx="76">
                  <c:v>4996</c:v>
                </c:pt>
                <c:pt idx="77">
                  <c:v>4736</c:v>
                </c:pt>
                <c:pt idx="78">
                  <c:v>4549</c:v>
                </c:pt>
                <c:pt idx="79">
                  <c:v>4320</c:v>
                </c:pt>
                <c:pt idx="80">
                  <c:v>4049</c:v>
                </c:pt>
                <c:pt idx="81">
                  <c:v>3732</c:v>
                </c:pt>
                <c:pt idx="82">
                  <c:v>3708</c:v>
                </c:pt>
                <c:pt idx="83">
                  <c:v>3291</c:v>
                </c:pt>
                <c:pt idx="84">
                  <c:v>3400</c:v>
                </c:pt>
                <c:pt idx="85">
                  <c:v>3223</c:v>
                </c:pt>
                <c:pt idx="86">
                  <c:v>3215</c:v>
                </c:pt>
                <c:pt idx="87">
                  <c:v>3157</c:v>
                </c:pt>
                <c:pt idx="88">
                  <c:v>3315</c:v>
                </c:pt>
                <c:pt idx="89">
                  <c:v>3401</c:v>
                </c:pt>
                <c:pt idx="90">
                  <c:v>3407</c:v>
                </c:pt>
                <c:pt idx="91">
                  <c:v>3487</c:v>
                </c:pt>
                <c:pt idx="92">
                  <c:v>3546</c:v>
                </c:pt>
                <c:pt idx="93">
                  <c:v>3635</c:v>
                </c:pt>
                <c:pt idx="94">
                  <c:v>3646</c:v>
                </c:pt>
                <c:pt idx="95">
                  <c:v>3651</c:v>
                </c:pt>
                <c:pt idx="96">
                  <c:v>3540</c:v>
                </c:pt>
                <c:pt idx="97">
                  <c:v>3669</c:v>
                </c:pt>
                <c:pt idx="98">
                  <c:v>3733</c:v>
                </c:pt>
                <c:pt idx="99">
                  <c:v>3838</c:v>
                </c:pt>
                <c:pt idx="100">
                  <c:v>3718</c:v>
                </c:pt>
                <c:pt idx="101">
                  <c:v>3703</c:v>
                </c:pt>
                <c:pt idx="102">
                  <c:v>3733</c:v>
                </c:pt>
                <c:pt idx="103">
                  <c:v>3613</c:v>
                </c:pt>
                <c:pt idx="104">
                  <c:v>3626</c:v>
                </c:pt>
                <c:pt idx="105">
                  <c:v>3612</c:v>
                </c:pt>
                <c:pt idx="106">
                  <c:v>3583</c:v>
                </c:pt>
                <c:pt idx="107">
                  <c:v>3535</c:v>
                </c:pt>
                <c:pt idx="108">
                  <c:v>3450</c:v>
                </c:pt>
                <c:pt idx="109">
                  <c:v>3397</c:v>
                </c:pt>
                <c:pt idx="110">
                  <c:v>3422</c:v>
                </c:pt>
                <c:pt idx="111">
                  <c:v>3480</c:v>
                </c:pt>
                <c:pt idx="112">
                  <c:v>3478</c:v>
                </c:pt>
                <c:pt idx="113">
                  <c:v>3606</c:v>
                </c:pt>
                <c:pt idx="114">
                  <c:v>3673</c:v>
                </c:pt>
                <c:pt idx="115">
                  <c:v>3772</c:v>
                </c:pt>
                <c:pt idx="116">
                  <c:v>3745</c:v>
                </c:pt>
                <c:pt idx="117">
                  <c:v>3763</c:v>
                </c:pt>
                <c:pt idx="118">
                  <c:v>3976</c:v>
                </c:pt>
                <c:pt idx="119">
                  <c:v>4077</c:v>
                </c:pt>
                <c:pt idx="120">
                  <c:v>4202</c:v>
                </c:pt>
                <c:pt idx="121">
                  <c:v>4197</c:v>
                </c:pt>
                <c:pt idx="122">
                  <c:v>4262</c:v>
                </c:pt>
                <c:pt idx="123">
                  <c:v>4259</c:v>
                </c:pt>
                <c:pt idx="124">
                  <c:v>4411</c:v>
                </c:pt>
                <c:pt idx="125">
                  <c:v>4440</c:v>
                </c:pt>
                <c:pt idx="126">
                  <c:v>4442</c:v>
                </c:pt>
                <c:pt idx="127">
                  <c:v>4582</c:v>
                </c:pt>
                <c:pt idx="128">
                  <c:v>4722</c:v>
                </c:pt>
                <c:pt idx="129">
                  <c:v>4882</c:v>
                </c:pt>
                <c:pt idx="130">
                  <c:v>4764</c:v>
                </c:pt>
                <c:pt idx="131">
                  <c:v>4835</c:v>
                </c:pt>
                <c:pt idx="132">
                  <c:v>5102</c:v>
                </c:pt>
                <c:pt idx="133">
                  <c:v>5343</c:v>
                </c:pt>
                <c:pt idx="134">
                  <c:v>5491</c:v>
                </c:pt>
                <c:pt idx="135">
                  <c:v>5616</c:v>
                </c:pt>
                <c:pt idx="136">
                  <c:v>5648</c:v>
                </c:pt>
                <c:pt idx="137">
                  <c:v>5691</c:v>
                </c:pt>
                <c:pt idx="138">
                  <c:v>6038</c:v>
                </c:pt>
                <c:pt idx="139">
                  <c:v>6310</c:v>
                </c:pt>
                <c:pt idx="140">
                  <c:v>6371</c:v>
                </c:pt>
                <c:pt idx="141">
                  <c:v>6362</c:v>
                </c:pt>
                <c:pt idx="142">
                  <c:v>6530</c:v>
                </c:pt>
                <c:pt idx="143">
                  <c:v>6796</c:v>
                </c:pt>
                <c:pt idx="144">
                  <c:v>6779</c:v>
                </c:pt>
                <c:pt idx="145">
                  <c:v>6873</c:v>
                </c:pt>
                <c:pt idx="146">
                  <c:v>7166</c:v>
                </c:pt>
                <c:pt idx="147">
                  <c:v>7356</c:v>
                </c:pt>
                <c:pt idx="148">
                  <c:v>7403</c:v>
                </c:pt>
                <c:pt idx="149">
                  <c:v>7518</c:v>
                </c:pt>
                <c:pt idx="150">
                  <c:v>7706</c:v>
                </c:pt>
                <c:pt idx="151">
                  <c:v>7632</c:v>
                </c:pt>
                <c:pt idx="152">
                  <c:v>7681</c:v>
                </c:pt>
                <c:pt idx="153">
                  <c:v>7745</c:v>
                </c:pt>
                <c:pt idx="154">
                  <c:v>7940</c:v>
                </c:pt>
                <c:pt idx="155">
                  <c:v>8155</c:v>
                </c:pt>
                <c:pt idx="156">
                  <c:v>8195</c:v>
                </c:pt>
                <c:pt idx="157">
                  <c:v>8299</c:v>
                </c:pt>
                <c:pt idx="158">
                  <c:v>8562</c:v>
                </c:pt>
                <c:pt idx="159">
                  <c:v>8609</c:v>
                </c:pt>
                <c:pt idx="160">
                  <c:v>8713</c:v>
                </c:pt>
                <c:pt idx="161">
                  <c:v>8927</c:v>
                </c:pt>
                <c:pt idx="162">
                  <c:v>8926</c:v>
                </c:pt>
                <c:pt idx="163">
                  <c:v>9243</c:v>
                </c:pt>
                <c:pt idx="164">
                  <c:v>9267</c:v>
                </c:pt>
                <c:pt idx="165">
                  <c:v>9526</c:v>
                </c:pt>
                <c:pt idx="166">
                  <c:v>9558</c:v>
                </c:pt>
                <c:pt idx="167">
                  <c:v>9345</c:v>
                </c:pt>
                <c:pt idx="168">
                  <c:v>9426</c:v>
                </c:pt>
                <c:pt idx="169">
                  <c:v>9644</c:v>
                </c:pt>
                <c:pt idx="170">
                  <c:v>9619</c:v>
                </c:pt>
                <c:pt idx="171">
                  <c:v>9849</c:v>
                </c:pt>
                <c:pt idx="172">
                  <c:v>10024</c:v>
                </c:pt>
                <c:pt idx="173">
                  <c:v>10011</c:v>
                </c:pt>
                <c:pt idx="174">
                  <c:v>10233</c:v>
                </c:pt>
                <c:pt idx="175">
                  <c:v>10026</c:v>
                </c:pt>
                <c:pt idx="176">
                  <c:v>10032</c:v>
                </c:pt>
                <c:pt idx="177">
                  <c:v>10045</c:v>
                </c:pt>
                <c:pt idx="178">
                  <c:v>10199</c:v>
                </c:pt>
                <c:pt idx="179">
                  <c:v>10226</c:v>
                </c:pt>
                <c:pt idx="180">
                  <c:v>10379</c:v>
                </c:pt>
                <c:pt idx="181">
                  <c:v>10364</c:v>
                </c:pt>
                <c:pt idx="182">
                  <c:v>10051</c:v>
                </c:pt>
                <c:pt idx="183">
                  <c:v>10265</c:v>
                </c:pt>
                <c:pt idx="184">
                  <c:v>10317</c:v>
                </c:pt>
                <c:pt idx="185">
                  <c:v>10469</c:v>
                </c:pt>
                <c:pt idx="186">
                  <c:v>10731</c:v>
                </c:pt>
                <c:pt idx="187">
                  <c:v>10867</c:v>
                </c:pt>
                <c:pt idx="188">
                  <c:v>11073</c:v>
                </c:pt>
                <c:pt idx="189">
                  <c:v>11052</c:v>
                </c:pt>
                <c:pt idx="190">
                  <c:v>11192</c:v>
                </c:pt>
                <c:pt idx="191">
                  <c:v>11629</c:v>
                </c:pt>
                <c:pt idx="192">
                  <c:v>12274</c:v>
                </c:pt>
                <c:pt idx="193">
                  <c:v>12369</c:v>
                </c:pt>
                <c:pt idx="194">
                  <c:v>12845</c:v>
                </c:pt>
                <c:pt idx="195">
                  <c:v>12959</c:v>
                </c:pt>
                <c:pt idx="196">
                  <c:v>12945</c:v>
                </c:pt>
                <c:pt idx="197">
                  <c:v>13078</c:v>
                </c:pt>
                <c:pt idx="198">
                  <c:v>12800</c:v>
                </c:pt>
                <c:pt idx="199">
                  <c:v>12862</c:v>
                </c:pt>
                <c:pt idx="200">
                  <c:v>13272</c:v>
                </c:pt>
                <c:pt idx="201">
                  <c:v>13847</c:v>
                </c:pt>
                <c:pt idx="202">
                  <c:v>13874</c:v>
                </c:pt>
                <c:pt idx="203">
                  <c:v>13754</c:v>
                </c:pt>
                <c:pt idx="204">
                  <c:v>13881</c:v>
                </c:pt>
                <c:pt idx="205">
                  <c:v>14032</c:v>
                </c:pt>
                <c:pt idx="206">
                  <c:v>14236</c:v>
                </c:pt>
                <c:pt idx="207">
                  <c:v>14345</c:v>
                </c:pt>
                <c:pt idx="208">
                  <c:v>14634</c:v>
                </c:pt>
                <c:pt idx="209">
                  <c:v>14918</c:v>
                </c:pt>
                <c:pt idx="210">
                  <c:v>14866</c:v>
                </c:pt>
                <c:pt idx="211">
                  <c:v>15154</c:v>
                </c:pt>
                <c:pt idx="212">
                  <c:v>14976</c:v>
                </c:pt>
                <c:pt idx="213">
                  <c:v>14854</c:v>
                </c:pt>
                <c:pt idx="214">
                  <c:v>14932</c:v>
                </c:pt>
                <c:pt idx="215">
                  <c:v>14783</c:v>
                </c:pt>
                <c:pt idx="216">
                  <c:v>14493</c:v>
                </c:pt>
                <c:pt idx="217">
                  <c:v>14780</c:v>
                </c:pt>
                <c:pt idx="218">
                  <c:v>14895</c:v>
                </c:pt>
                <c:pt idx="219">
                  <c:v>14879</c:v>
                </c:pt>
                <c:pt idx="220">
                  <c:v>15470</c:v>
                </c:pt>
                <c:pt idx="221">
                  <c:v>15673</c:v>
                </c:pt>
                <c:pt idx="222">
                  <c:v>16293</c:v>
                </c:pt>
                <c:pt idx="223">
                  <c:v>16656</c:v>
                </c:pt>
                <c:pt idx="224">
                  <c:v>17116</c:v>
                </c:pt>
                <c:pt idx="225">
                  <c:v>17060</c:v>
                </c:pt>
                <c:pt idx="226">
                  <c:v>17495</c:v>
                </c:pt>
                <c:pt idx="227">
                  <c:v>18224</c:v>
                </c:pt>
                <c:pt idx="228">
                  <c:v>18565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9-4BBE-8A61-70F00C75E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99936"/>
        <c:axId val="130201472"/>
      </c:lineChart>
      <c:dateAx>
        <c:axId val="1301999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0201472"/>
        <c:crosses val="autoZero"/>
        <c:auto val="1"/>
        <c:lblOffset val="100"/>
        <c:baseTimeUnit val="months"/>
        <c:majorUnit val="12"/>
        <c:majorTimeUnit val="months"/>
        <c:minorUnit val="12"/>
        <c:minorTimeUnit val="months"/>
      </c:dateAx>
      <c:valAx>
        <c:axId val="130201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199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buildings consented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257174103237096"/>
          <c:y val="0.14983459282354808"/>
          <c:w val="0.63587029746282331"/>
          <c:h val="0.60411597879124179"/>
        </c:manualLayout>
      </c:layout>
      <c:lineChart>
        <c:grouping val="standard"/>
        <c:varyColors val="0"/>
        <c:ser>
          <c:idx val="0"/>
          <c:order val="0"/>
          <c:tx>
            <c:v>Dwellings consented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Consents!$A$95:$A$239</c:f>
              <c:numCache>
                <c:formatCode>mmm\-yy</c:formatCode>
                <c:ptCount val="145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  <c:pt idx="12">
                  <c:v>40299</c:v>
                </c:pt>
                <c:pt idx="13">
                  <c:v>40330</c:v>
                </c:pt>
                <c:pt idx="14">
                  <c:v>40360</c:v>
                </c:pt>
                <c:pt idx="15">
                  <c:v>40391</c:v>
                </c:pt>
                <c:pt idx="16">
                  <c:v>40422</c:v>
                </c:pt>
                <c:pt idx="17">
                  <c:v>40452</c:v>
                </c:pt>
                <c:pt idx="18">
                  <c:v>40483</c:v>
                </c:pt>
                <c:pt idx="19">
                  <c:v>40513</c:v>
                </c:pt>
                <c:pt idx="20">
                  <c:v>40544</c:v>
                </c:pt>
                <c:pt idx="21">
                  <c:v>40575</c:v>
                </c:pt>
                <c:pt idx="22">
                  <c:v>40603</c:v>
                </c:pt>
                <c:pt idx="23">
                  <c:v>40634</c:v>
                </c:pt>
                <c:pt idx="24">
                  <c:v>40664</c:v>
                </c:pt>
                <c:pt idx="25">
                  <c:v>40695</c:v>
                </c:pt>
                <c:pt idx="26">
                  <c:v>40725</c:v>
                </c:pt>
                <c:pt idx="27">
                  <c:v>40756</c:v>
                </c:pt>
                <c:pt idx="28">
                  <c:v>40787</c:v>
                </c:pt>
                <c:pt idx="29">
                  <c:v>40817</c:v>
                </c:pt>
                <c:pt idx="30">
                  <c:v>40848</c:v>
                </c:pt>
                <c:pt idx="31">
                  <c:v>40878</c:v>
                </c:pt>
                <c:pt idx="32">
                  <c:v>40909</c:v>
                </c:pt>
                <c:pt idx="33">
                  <c:v>40940</c:v>
                </c:pt>
                <c:pt idx="34">
                  <c:v>40969</c:v>
                </c:pt>
                <c:pt idx="35">
                  <c:v>41000</c:v>
                </c:pt>
                <c:pt idx="36">
                  <c:v>41030</c:v>
                </c:pt>
                <c:pt idx="37">
                  <c:v>41061</c:v>
                </c:pt>
                <c:pt idx="38">
                  <c:v>41091</c:v>
                </c:pt>
                <c:pt idx="39">
                  <c:v>41122</c:v>
                </c:pt>
                <c:pt idx="40">
                  <c:v>41153</c:v>
                </c:pt>
                <c:pt idx="41">
                  <c:v>41183</c:v>
                </c:pt>
                <c:pt idx="42">
                  <c:v>41214</c:v>
                </c:pt>
                <c:pt idx="43">
                  <c:v>41244</c:v>
                </c:pt>
                <c:pt idx="44">
                  <c:v>41275</c:v>
                </c:pt>
                <c:pt idx="45">
                  <c:v>41306</c:v>
                </c:pt>
                <c:pt idx="46">
                  <c:v>41334</c:v>
                </c:pt>
                <c:pt idx="47">
                  <c:v>41365</c:v>
                </c:pt>
                <c:pt idx="48">
                  <c:v>41395</c:v>
                </c:pt>
                <c:pt idx="49">
                  <c:v>41426</c:v>
                </c:pt>
                <c:pt idx="50">
                  <c:v>41456</c:v>
                </c:pt>
                <c:pt idx="51">
                  <c:v>41487</c:v>
                </c:pt>
                <c:pt idx="52">
                  <c:v>41518</c:v>
                </c:pt>
                <c:pt idx="53">
                  <c:v>41548</c:v>
                </c:pt>
                <c:pt idx="54">
                  <c:v>41579</c:v>
                </c:pt>
                <c:pt idx="55">
                  <c:v>41609</c:v>
                </c:pt>
                <c:pt idx="56">
                  <c:v>41640</c:v>
                </c:pt>
                <c:pt idx="57">
                  <c:v>41671</c:v>
                </c:pt>
                <c:pt idx="58">
                  <c:v>41699</c:v>
                </c:pt>
                <c:pt idx="59">
                  <c:v>41730</c:v>
                </c:pt>
                <c:pt idx="60">
                  <c:v>41760</c:v>
                </c:pt>
                <c:pt idx="61">
                  <c:v>41791</c:v>
                </c:pt>
                <c:pt idx="62">
                  <c:v>41821</c:v>
                </c:pt>
                <c:pt idx="63">
                  <c:v>41852</c:v>
                </c:pt>
                <c:pt idx="64">
                  <c:v>41883</c:v>
                </c:pt>
                <c:pt idx="65">
                  <c:v>41913</c:v>
                </c:pt>
                <c:pt idx="66">
                  <c:v>41944</c:v>
                </c:pt>
                <c:pt idx="67">
                  <c:v>41974</c:v>
                </c:pt>
                <c:pt idx="68">
                  <c:v>42005</c:v>
                </c:pt>
                <c:pt idx="69">
                  <c:v>42036</c:v>
                </c:pt>
                <c:pt idx="70">
                  <c:v>42064</c:v>
                </c:pt>
                <c:pt idx="71">
                  <c:v>42095</c:v>
                </c:pt>
                <c:pt idx="72">
                  <c:v>42125</c:v>
                </c:pt>
                <c:pt idx="73">
                  <c:v>42156</c:v>
                </c:pt>
                <c:pt idx="74">
                  <c:v>42186</c:v>
                </c:pt>
                <c:pt idx="75">
                  <c:v>42217</c:v>
                </c:pt>
                <c:pt idx="76">
                  <c:v>42248</c:v>
                </c:pt>
                <c:pt idx="77">
                  <c:v>42278</c:v>
                </c:pt>
                <c:pt idx="78">
                  <c:v>42309</c:v>
                </c:pt>
                <c:pt idx="79">
                  <c:v>42339</c:v>
                </c:pt>
                <c:pt idx="80">
                  <c:v>42370</c:v>
                </c:pt>
                <c:pt idx="81">
                  <c:v>42401</c:v>
                </c:pt>
                <c:pt idx="82">
                  <c:v>42430</c:v>
                </c:pt>
                <c:pt idx="83">
                  <c:v>42461</c:v>
                </c:pt>
                <c:pt idx="84">
                  <c:v>42491</c:v>
                </c:pt>
                <c:pt idx="85">
                  <c:v>42522</c:v>
                </c:pt>
                <c:pt idx="86">
                  <c:v>42552</c:v>
                </c:pt>
                <c:pt idx="87">
                  <c:v>42583</c:v>
                </c:pt>
                <c:pt idx="88">
                  <c:v>42614</c:v>
                </c:pt>
                <c:pt idx="89">
                  <c:v>42644</c:v>
                </c:pt>
                <c:pt idx="90">
                  <c:v>42675</c:v>
                </c:pt>
                <c:pt idx="91">
                  <c:v>42705</c:v>
                </c:pt>
                <c:pt idx="92">
                  <c:v>42736</c:v>
                </c:pt>
                <c:pt idx="93">
                  <c:v>42767</c:v>
                </c:pt>
                <c:pt idx="94">
                  <c:v>42795</c:v>
                </c:pt>
                <c:pt idx="95">
                  <c:v>42826</c:v>
                </c:pt>
                <c:pt idx="96">
                  <c:v>42856</c:v>
                </c:pt>
                <c:pt idx="97">
                  <c:v>42887</c:v>
                </c:pt>
                <c:pt idx="98">
                  <c:v>42917</c:v>
                </c:pt>
                <c:pt idx="99">
                  <c:v>42948</c:v>
                </c:pt>
                <c:pt idx="100">
                  <c:v>42979</c:v>
                </c:pt>
                <c:pt idx="101">
                  <c:v>43009</c:v>
                </c:pt>
                <c:pt idx="102">
                  <c:v>43040</c:v>
                </c:pt>
                <c:pt idx="103">
                  <c:v>43070</c:v>
                </c:pt>
                <c:pt idx="104">
                  <c:v>43101</c:v>
                </c:pt>
                <c:pt idx="105">
                  <c:v>43132</c:v>
                </c:pt>
                <c:pt idx="106">
                  <c:v>43160</c:v>
                </c:pt>
                <c:pt idx="107">
                  <c:v>43191</c:v>
                </c:pt>
                <c:pt idx="108">
                  <c:v>43221</c:v>
                </c:pt>
                <c:pt idx="109">
                  <c:v>43252</c:v>
                </c:pt>
                <c:pt idx="110">
                  <c:v>43282</c:v>
                </c:pt>
                <c:pt idx="111">
                  <c:v>43313</c:v>
                </c:pt>
                <c:pt idx="112">
                  <c:v>43344</c:v>
                </c:pt>
                <c:pt idx="113">
                  <c:v>43374</c:v>
                </c:pt>
                <c:pt idx="114">
                  <c:v>43405</c:v>
                </c:pt>
                <c:pt idx="115">
                  <c:v>43435</c:v>
                </c:pt>
                <c:pt idx="116">
                  <c:v>43466</c:v>
                </c:pt>
                <c:pt idx="117">
                  <c:v>43497</c:v>
                </c:pt>
                <c:pt idx="118">
                  <c:v>43525</c:v>
                </c:pt>
                <c:pt idx="119">
                  <c:v>43556</c:v>
                </c:pt>
                <c:pt idx="120">
                  <c:v>43586</c:v>
                </c:pt>
                <c:pt idx="121">
                  <c:v>43617</c:v>
                </c:pt>
                <c:pt idx="122">
                  <c:v>43647</c:v>
                </c:pt>
                <c:pt idx="123">
                  <c:v>43678</c:v>
                </c:pt>
                <c:pt idx="124">
                  <c:v>43709</c:v>
                </c:pt>
                <c:pt idx="125">
                  <c:v>43739</c:v>
                </c:pt>
                <c:pt idx="126">
                  <c:v>43770</c:v>
                </c:pt>
                <c:pt idx="127">
                  <c:v>43800</c:v>
                </c:pt>
                <c:pt idx="128">
                  <c:v>43831</c:v>
                </c:pt>
                <c:pt idx="129">
                  <c:v>43862</c:v>
                </c:pt>
                <c:pt idx="130">
                  <c:v>43891</c:v>
                </c:pt>
                <c:pt idx="131">
                  <c:v>43922</c:v>
                </c:pt>
                <c:pt idx="132">
                  <c:v>43952</c:v>
                </c:pt>
                <c:pt idx="133">
                  <c:v>43983</c:v>
                </c:pt>
                <c:pt idx="134">
                  <c:v>44013</c:v>
                </c:pt>
                <c:pt idx="135">
                  <c:v>44044</c:v>
                </c:pt>
                <c:pt idx="136">
                  <c:v>44075</c:v>
                </c:pt>
                <c:pt idx="137">
                  <c:v>44105</c:v>
                </c:pt>
                <c:pt idx="138">
                  <c:v>44136</c:v>
                </c:pt>
                <c:pt idx="139">
                  <c:v>44166</c:v>
                </c:pt>
                <c:pt idx="140">
                  <c:v>44197</c:v>
                </c:pt>
                <c:pt idx="141">
                  <c:v>44228</c:v>
                </c:pt>
                <c:pt idx="142">
                  <c:v>44256</c:v>
                </c:pt>
                <c:pt idx="143">
                  <c:v>44287</c:v>
                </c:pt>
                <c:pt idx="144">
                  <c:v>44317</c:v>
                </c:pt>
              </c:numCache>
            </c:numRef>
          </c:cat>
          <c:val>
            <c:numRef>
              <c:f>Consents!$B$95:$B$239</c:f>
              <c:numCache>
                <c:formatCode>General</c:formatCode>
                <c:ptCount val="145"/>
                <c:pt idx="0">
                  <c:v>3400</c:v>
                </c:pt>
                <c:pt idx="1">
                  <c:v>3223</c:v>
                </c:pt>
                <c:pt idx="2">
                  <c:v>3215</c:v>
                </c:pt>
                <c:pt idx="3">
                  <c:v>3157</c:v>
                </c:pt>
                <c:pt idx="4">
                  <c:v>3315</c:v>
                </c:pt>
                <c:pt idx="5">
                  <c:v>3401</c:v>
                </c:pt>
                <c:pt idx="6">
                  <c:v>3407</c:v>
                </c:pt>
                <c:pt idx="7">
                  <c:v>3487</c:v>
                </c:pt>
                <c:pt idx="8">
                  <c:v>3546</c:v>
                </c:pt>
                <c:pt idx="9">
                  <c:v>3635</c:v>
                </c:pt>
                <c:pt idx="10">
                  <c:v>3646</c:v>
                </c:pt>
                <c:pt idx="11">
                  <c:v>3651</c:v>
                </c:pt>
                <c:pt idx="12">
                  <c:v>3540</c:v>
                </c:pt>
                <c:pt idx="13">
                  <c:v>3669</c:v>
                </c:pt>
                <c:pt idx="14">
                  <c:v>3733</c:v>
                </c:pt>
                <c:pt idx="15">
                  <c:v>3838</c:v>
                </c:pt>
                <c:pt idx="16">
                  <c:v>3718</c:v>
                </c:pt>
                <c:pt idx="17">
                  <c:v>3703</c:v>
                </c:pt>
                <c:pt idx="18">
                  <c:v>3733</c:v>
                </c:pt>
                <c:pt idx="19">
                  <c:v>3613</c:v>
                </c:pt>
                <c:pt idx="20">
                  <c:v>3626</c:v>
                </c:pt>
                <c:pt idx="21">
                  <c:v>3612</c:v>
                </c:pt>
                <c:pt idx="22">
                  <c:v>3583</c:v>
                </c:pt>
                <c:pt idx="23">
                  <c:v>3535</c:v>
                </c:pt>
                <c:pt idx="24">
                  <c:v>3450</c:v>
                </c:pt>
                <c:pt idx="25">
                  <c:v>3397</c:v>
                </c:pt>
                <c:pt idx="26">
                  <c:v>3422</c:v>
                </c:pt>
                <c:pt idx="27">
                  <c:v>3480</c:v>
                </c:pt>
                <c:pt idx="28">
                  <c:v>3478</c:v>
                </c:pt>
                <c:pt idx="29">
                  <c:v>3606</c:v>
                </c:pt>
                <c:pt idx="30">
                  <c:v>3673</c:v>
                </c:pt>
                <c:pt idx="31">
                  <c:v>3772</c:v>
                </c:pt>
                <c:pt idx="32">
                  <c:v>3745</c:v>
                </c:pt>
                <c:pt idx="33">
                  <c:v>3763</c:v>
                </c:pt>
                <c:pt idx="34">
                  <c:v>3976</c:v>
                </c:pt>
                <c:pt idx="35">
                  <c:v>4077</c:v>
                </c:pt>
                <c:pt idx="36">
                  <c:v>4202</c:v>
                </c:pt>
                <c:pt idx="37">
                  <c:v>4197</c:v>
                </c:pt>
                <c:pt idx="38">
                  <c:v>4262</c:v>
                </c:pt>
                <c:pt idx="39">
                  <c:v>4259</c:v>
                </c:pt>
                <c:pt idx="40">
                  <c:v>4411</c:v>
                </c:pt>
                <c:pt idx="41">
                  <c:v>4440</c:v>
                </c:pt>
                <c:pt idx="42">
                  <c:v>4442</c:v>
                </c:pt>
                <c:pt idx="43">
                  <c:v>4582</c:v>
                </c:pt>
                <c:pt idx="44">
                  <c:v>4722</c:v>
                </c:pt>
                <c:pt idx="45">
                  <c:v>4882</c:v>
                </c:pt>
                <c:pt idx="46">
                  <c:v>4764</c:v>
                </c:pt>
                <c:pt idx="47">
                  <c:v>4835</c:v>
                </c:pt>
                <c:pt idx="48">
                  <c:v>5102</c:v>
                </c:pt>
                <c:pt idx="49">
                  <c:v>5343</c:v>
                </c:pt>
                <c:pt idx="50">
                  <c:v>5491</c:v>
                </c:pt>
                <c:pt idx="51">
                  <c:v>5616</c:v>
                </c:pt>
                <c:pt idx="52">
                  <c:v>5648</c:v>
                </c:pt>
                <c:pt idx="53">
                  <c:v>5691</c:v>
                </c:pt>
                <c:pt idx="54">
                  <c:v>6038</c:v>
                </c:pt>
                <c:pt idx="55">
                  <c:v>6310</c:v>
                </c:pt>
                <c:pt idx="56">
                  <c:v>6371</c:v>
                </c:pt>
                <c:pt idx="57">
                  <c:v>6362</c:v>
                </c:pt>
                <c:pt idx="58">
                  <c:v>6530</c:v>
                </c:pt>
                <c:pt idx="59">
                  <c:v>6796</c:v>
                </c:pt>
                <c:pt idx="60">
                  <c:v>6779</c:v>
                </c:pt>
                <c:pt idx="61">
                  <c:v>6873</c:v>
                </c:pt>
                <c:pt idx="62">
                  <c:v>7166</c:v>
                </c:pt>
                <c:pt idx="63">
                  <c:v>7356</c:v>
                </c:pt>
                <c:pt idx="64">
                  <c:v>7403</c:v>
                </c:pt>
                <c:pt idx="65">
                  <c:v>7518</c:v>
                </c:pt>
                <c:pt idx="66">
                  <c:v>7706</c:v>
                </c:pt>
                <c:pt idx="67">
                  <c:v>7632</c:v>
                </c:pt>
                <c:pt idx="68">
                  <c:v>7681</c:v>
                </c:pt>
                <c:pt idx="69">
                  <c:v>7745</c:v>
                </c:pt>
                <c:pt idx="70">
                  <c:v>7940</c:v>
                </c:pt>
                <c:pt idx="71">
                  <c:v>8155</c:v>
                </c:pt>
                <c:pt idx="72">
                  <c:v>8195</c:v>
                </c:pt>
                <c:pt idx="73">
                  <c:v>8299</c:v>
                </c:pt>
                <c:pt idx="74">
                  <c:v>8562</c:v>
                </c:pt>
                <c:pt idx="75">
                  <c:v>8609</c:v>
                </c:pt>
                <c:pt idx="76">
                  <c:v>8713</c:v>
                </c:pt>
                <c:pt idx="77">
                  <c:v>8927</c:v>
                </c:pt>
                <c:pt idx="78">
                  <c:v>8926</c:v>
                </c:pt>
                <c:pt idx="79">
                  <c:v>9243</c:v>
                </c:pt>
                <c:pt idx="80">
                  <c:v>9267</c:v>
                </c:pt>
                <c:pt idx="81">
                  <c:v>9526</c:v>
                </c:pt>
                <c:pt idx="82">
                  <c:v>9558</c:v>
                </c:pt>
                <c:pt idx="83">
                  <c:v>9345</c:v>
                </c:pt>
                <c:pt idx="84">
                  <c:v>9426</c:v>
                </c:pt>
                <c:pt idx="85">
                  <c:v>9644</c:v>
                </c:pt>
                <c:pt idx="86">
                  <c:v>9619</c:v>
                </c:pt>
                <c:pt idx="87">
                  <c:v>9849</c:v>
                </c:pt>
                <c:pt idx="88">
                  <c:v>10024</c:v>
                </c:pt>
                <c:pt idx="89">
                  <c:v>10011</c:v>
                </c:pt>
                <c:pt idx="90">
                  <c:v>10233</c:v>
                </c:pt>
                <c:pt idx="91">
                  <c:v>10026</c:v>
                </c:pt>
                <c:pt idx="92">
                  <c:v>10032</c:v>
                </c:pt>
                <c:pt idx="93">
                  <c:v>10045</c:v>
                </c:pt>
                <c:pt idx="94">
                  <c:v>10199</c:v>
                </c:pt>
                <c:pt idx="95">
                  <c:v>10226</c:v>
                </c:pt>
                <c:pt idx="96">
                  <c:v>10379</c:v>
                </c:pt>
                <c:pt idx="97">
                  <c:v>10364</c:v>
                </c:pt>
                <c:pt idx="98">
                  <c:v>10051</c:v>
                </c:pt>
                <c:pt idx="99">
                  <c:v>10265</c:v>
                </c:pt>
                <c:pt idx="100">
                  <c:v>10317</c:v>
                </c:pt>
                <c:pt idx="101">
                  <c:v>10469</c:v>
                </c:pt>
                <c:pt idx="102">
                  <c:v>10731</c:v>
                </c:pt>
                <c:pt idx="103">
                  <c:v>10867</c:v>
                </c:pt>
                <c:pt idx="104">
                  <c:v>11073</c:v>
                </c:pt>
                <c:pt idx="105">
                  <c:v>11052</c:v>
                </c:pt>
                <c:pt idx="106">
                  <c:v>11192</c:v>
                </c:pt>
                <c:pt idx="107">
                  <c:v>11629</c:v>
                </c:pt>
                <c:pt idx="108">
                  <c:v>12274</c:v>
                </c:pt>
                <c:pt idx="109">
                  <c:v>12369</c:v>
                </c:pt>
                <c:pt idx="110">
                  <c:v>12845</c:v>
                </c:pt>
                <c:pt idx="111">
                  <c:v>12959</c:v>
                </c:pt>
                <c:pt idx="112">
                  <c:v>12945</c:v>
                </c:pt>
                <c:pt idx="113">
                  <c:v>13078</c:v>
                </c:pt>
                <c:pt idx="114">
                  <c:v>12800</c:v>
                </c:pt>
                <c:pt idx="115">
                  <c:v>12862</c:v>
                </c:pt>
                <c:pt idx="116">
                  <c:v>13272</c:v>
                </c:pt>
                <c:pt idx="117">
                  <c:v>13847</c:v>
                </c:pt>
                <c:pt idx="118">
                  <c:v>13874</c:v>
                </c:pt>
                <c:pt idx="119">
                  <c:v>13754</c:v>
                </c:pt>
                <c:pt idx="120">
                  <c:v>13881</c:v>
                </c:pt>
                <c:pt idx="121">
                  <c:v>14032</c:v>
                </c:pt>
                <c:pt idx="122">
                  <c:v>14236</c:v>
                </c:pt>
                <c:pt idx="123">
                  <c:v>14345</c:v>
                </c:pt>
                <c:pt idx="124">
                  <c:v>14634</c:v>
                </c:pt>
                <c:pt idx="125">
                  <c:v>14918</c:v>
                </c:pt>
                <c:pt idx="126">
                  <c:v>14866</c:v>
                </c:pt>
                <c:pt idx="127">
                  <c:v>15154</c:v>
                </c:pt>
                <c:pt idx="128">
                  <c:v>14976</c:v>
                </c:pt>
                <c:pt idx="129">
                  <c:v>14854</c:v>
                </c:pt>
                <c:pt idx="130">
                  <c:v>14932</c:v>
                </c:pt>
                <c:pt idx="131">
                  <c:v>14783</c:v>
                </c:pt>
                <c:pt idx="132">
                  <c:v>14493</c:v>
                </c:pt>
                <c:pt idx="133">
                  <c:v>14780</c:v>
                </c:pt>
                <c:pt idx="134">
                  <c:v>14895</c:v>
                </c:pt>
                <c:pt idx="135">
                  <c:v>14879</c:v>
                </c:pt>
                <c:pt idx="136">
                  <c:v>15470</c:v>
                </c:pt>
                <c:pt idx="137">
                  <c:v>15673</c:v>
                </c:pt>
                <c:pt idx="138">
                  <c:v>16293</c:v>
                </c:pt>
                <c:pt idx="139">
                  <c:v>16656</c:v>
                </c:pt>
                <c:pt idx="140">
                  <c:v>17116</c:v>
                </c:pt>
                <c:pt idx="141">
                  <c:v>17060</c:v>
                </c:pt>
                <c:pt idx="142">
                  <c:v>17495</c:v>
                </c:pt>
                <c:pt idx="143">
                  <c:v>18224</c:v>
                </c:pt>
                <c:pt idx="144">
                  <c:v>18565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2-4E9C-ADBE-5C32DE1F3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98560"/>
        <c:axId val="130500096"/>
      </c:lineChart>
      <c:lineChart>
        <c:grouping val="standard"/>
        <c:varyColors val="0"/>
        <c:ser>
          <c:idx val="1"/>
          <c:order val="1"/>
          <c:tx>
            <c:v>Real value of non-residential consents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Consents!$A$95:$A$239</c:f>
              <c:numCache>
                <c:formatCode>mmm\-yy</c:formatCode>
                <c:ptCount val="145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  <c:pt idx="12">
                  <c:v>40299</c:v>
                </c:pt>
                <c:pt idx="13">
                  <c:v>40330</c:v>
                </c:pt>
                <c:pt idx="14">
                  <c:v>40360</c:v>
                </c:pt>
                <c:pt idx="15">
                  <c:v>40391</c:v>
                </c:pt>
                <c:pt idx="16">
                  <c:v>40422</c:v>
                </c:pt>
                <c:pt idx="17">
                  <c:v>40452</c:v>
                </c:pt>
                <c:pt idx="18">
                  <c:v>40483</c:v>
                </c:pt>
                <c:pt idx="19">
                  <c:v>40513</c:v>
                </c:pt>
                <c:pt idx="20">
                  <c:v>40544</c:v>
                </c:pt>
                <c:pt idx="21">
                  <c:v>40575</c:v>
                </c:pt>
                <c:pt idx="22">
                  <c:v>40603</c:v>
                </c:pt>
                <c:pt idx="23">
                  <c:v>40634</c:v>
                </c:pt>
                <c:pt idx="24">
                  <c:v>40664</c:v>
                </c:pt>
                <c:pt idx="25">
                  <c:v>40695</c:v>
                </c:pt>
                <c:pt idx="26">
                  <c:v>40725</c:v>
                </c:pt>
                <c:pt idx="27">
                  <c:v>40756</c:v>
                </c:pt>
                <c:pt idx="28">
                  <c:v>40787</c:v>
                </c:pt>
                <c:pt idx="29">
                  <c:v>40817</c:v>
                </c:pt>
                <c:pt idx="30">
                  <c:v>40848</c:v>
                </c:pt>
                <c:pt idx="31">
                  <c:v>40878</c:v>
                </c:pt>
                <c:pt idx="32">
                  <c:v>40909</c:v>
                </c:pt>
                <c:pt idx="33">
                  <c:v>40940</c:v>
                </c:pt>
                <c:pt idx="34">
                  <c:v>40969</c:v>
                </c:pt>
                <c:pt idx="35">
                  <c:v>41000</c:v>
                </c:pt>
                <c:pt idx="36">
                  <c:v>41030</c:v>
                </c:pt>
                <c:pt idx="37">
                  <c:v>41061</c:v>
                </c:pt>
                <c:pt idx="38">
                  <c:v>41091</c:v>
                </c:pt>
                <c:pt idx="39">
                  <c:v>41122</c:v>
                </c:pt>
                <c:pt idx="40">
                  <c:v>41153</c:v>
                </c:pt>
                <c:pt idx="41">
                  <c:v>41183</c:v>
                </c:pt>
                <c:pt idx="42">
                  <c:v>41214</c:v>
                </c:pt>
                <c:pt idx="43">
                  <c:v>41244</c:v>
                </c:pt>
                <c:pt idx="44">
                  <c:v>41275</c:v>
                </c:pt>
                <c:pt idx="45">
                  <c:v>41306</c:v>
                </c:pt>
                <c:pt idx="46">
                  <c:v>41334</c:v>
                </c:pt>
                <c:pt idx="47">
                  <c:v>41365</c:v>
                </c:pt>
                <c:pt idx="48">
                  <c:v>41395</c:v>
                </c:pt>
                <c:pt idx="49">
                  <c:v>41426</c:v>
                </c:pt>
                <c:pt idx="50">
                  <c:v>41456</c:v>
                </c:pt>
                <c:pt idx="51">
                  <c:v>41487</c:v>
                </c:pt>
                <c:pt idx="52">
                  <c:v>41518</c:v>
                </c:pt>
                <c:pt idx="53">
                  <c:v>41548</c:v>
                </c:pt>
                <c:pt idx="54">
                  <c:v>41579</c:v>
                </c:pt>
                <c:pt idx="55">
                  <c:v>41609</c:v>
                </c:pt>
                <c:pt idx="56">
                  <c:v>41640</c:v>
                </c:pt>
                <c:pt idx="57">
                  <c:v>41671</c:v>
                </c:pt>
                <c:pt idx="58">
                  <c:v>41699</c:v>
                </c:pt>
                <c:pt idx="59">
                  <c:v>41730</c:v>
                </c:pt>
                <c:pt idx="60">
                  <c:v>41760</c:v>
                </c:pt>
                <c:pt idx="61">
                  <c:v>41791</c:v>
                </c:pt>
                <c:pt idx="62">
                  <c:v>41821</c:v>
                </c:pt>
                <c:pt idx="63">
                  <c:v>41852</c:v>
                </c:pt>
                <c:pt idx="64">
                  <c:v>41883</c:v>
                </c:pt>
                <c:pt idx="65">
                  <c:v>41913</c:v>
                </c:pt>
                <c:pt idx="66">
                  <c:v>41944</c:v>
                </c:pt>
                <c:pt idx="67">
                  <c:v>41974</c:v>
                </c:pt>
                <c:pt idx="68">
                  <c:v>42005</c:v>
                </c:pt>
                <c:pt idx="69">
                  <c:v>42036</c:v>
                </c:pt>
                <c:pt idx="70">
                  <c:v>42064</c:v>
                </c:pt>
                <c:pt idx="71">
                  <c:v>42095</c:v>
                </c:pt>
                <c:pt idx="72">
                  <c:v>42125</c:v>
                </c:pt>
                <c:pt idx="73">
                  <c:v>42156</c:v>
                </c:pt>
                <c:pt idx="74">
                  <c:v>42186</c:v>
                </c:pt>
                <c:pt idx="75">
                  <c:v>42217</c:v>
                </c:pt>
                <c:pt idx="76">
                  <c:v>42248</c:v>
                </c:pt>
                <c:pt idx="77">
                  <c:v>42278</c:v>
                </c:pt>
                <c:pt idx="78">
                  <c:v>42309</c:v>
                </c:pt>
                <c:pt idx="79">
                  <c:v>42339</c:v>
                </c:pt>
                <c:pt idx="80">
                  <c:v>42370</c:v>
                </c:pt>
                <c:pt idx="81">
                  <c:v>42401</c:v>
                </c:pt>
                <c:pt idx="82">
                  <c:v>42430</c:v>
                </c:pt>
                <c:pt idx="83">
                  <c:v>42461</c:v>
                </c:pt>
                <c:pt idx="84">
                  <c:v>42491</c:v>
                </c:pt>
                <c:pt idx="85">
                  <c:v>42522</c:v>
                </c:pt>
                <c:pt idx="86">
                  <c:v>42552</c:v>
                </c:pt>
                <c:pt idx="87">
                  <c:v>42583</c:v>
                </c:pt>
                <c:pt idx="88">
                  <c:v>42614</c:v>
                </c:pt>
                <c:pt idx="89">
                  <c:v>42644</c:v>
                </c:pt>
                <c:pt idx="90">
                  <c:v>42675</c:v>
                </c:pt>
                <c:pt idx="91">
                  <c:v>42705</c:v>
                </c:pt>
                <c:pt idx="92">
                  <c:v>42736</c:v>
                </c:pt>
                <c:pt idx="93">
                  <c:v>42767</c:v>
                </c:pt>
                <c:pt idx="94">
                  <c:v>42795</c:v>
                </c:pt>
                <c:pt idx="95">
                  <c:v>42826</c:v>
                </c:pt>
                <c:pt idx="96">
                  <c:v>42856</c:v>
                </c:pt>
                <c:pt idx="97">
                  <c:v>42887</c:v>
                </c:pt>
                <c:pt idx="98">
                  <c:v>42917</c:v>
                </c:pt>
                <c:pt idx="99">
                  <c:v>42948</c:v>
                </c:pt>
                <c:pt idx="100">
                  <c:v>42979</c:v>
                </c:pt>
                <c:pt idx="101">
                  <c:v>43009</c:v>
                </c:pt>
                <c:pt idx="102">
                  <c:v>43040</c:v>
                </c:pt>
                <c:pt idx="103">
                  <c:v>43070</c:v>
                </c:pt>
                <c:pt idx="104">
                  <c:v>43101</c:v>
                </c:pt>
                <c:pt idx="105">
                  <c:v>43132</c:v>
                </c:pt>
                <c:pt idx="106">
                  <c:v>43160</c:v>
                </c:pt>
                <c:pt idx="107">
                  <c:v>43191</c:v>
                </c:pt>
                <c:pt idx="108">
                  <c:v>43221</c:v>
                </c:pt>
                <c:pt idx="109">
                  <c:v>43252</c:v>
                </c:pt>
                <c:pt idx="110">
                  <c:v>43282</c:v>
                </c:pt>
                <c:pt idx="111">
                  <c:v>43313</c:v>
                </c:pt>
                <c:pt idx="112">
                  <c:v>43344</c:v>
                </c:pt>
                <c:pt idx="113">
                  <c:v>43374</c:v>
                </c:pt>
                <c:pt idx="114">
                  <c:v>43405</c:v>
                </c:pt>
                <c:pt idx="115">
                  <c:v>43435</c:v>
                </c:pt>
                <c:pt idx="116">
                  <c:v>43466</c:v>
                </c:pt>
                <c:pt idx="117">
                  <c:v>43497</c:v>
                </c:pt>
                <c:pt idx="118">
                  <c:v>43525</c:v>
                </c:pt>
                <c:pt idx="119">
                  <c:v>43556</c:v>
                </c:pt>
                <c:pt idx="120">
                  <c:v>43586</c:v>
                </c:pt>
                <c:pt idx="121">
                  <c:v>43617</c:v>
                </c:pt>
                <c:pt idx="122">
                  <c:v>43647</c:v>
                </c:pt>
                <c:pt idx="123">
                  <c:v>43678</c:v>
                </c:pt>
                <c:pt idx="124">
                  <c:v>43709</c:v>
                </c:pt>
                <c:pt idx="125">
                  <c:v>43739</c:v>
                </c:pt>
                <c:pt idx="126">
                  <c:v>43770</c:v>
                </c:pt>
                <c:pt idx="127">
                  <c:v>43800</c:v>
                </c:pt>
                <c:pt idx="128">
                  <c:v>43831</c:v>
                </c:pt>
                <c:pt idx="129">
                  <c:v>43862</c:v>
                </c:pt>
                <c:pt idx="130">
                  <c:v>43891</c:v>
                </c:pt>
                <c:pt idx="131">
                  <c:v>43922</c:v>
                </c:pt>
                <c:pt idx="132">
                  <c:v>43952</c:v>
                </c:pt>
                <c:pt idx="133">
                  <c:v>43983</c:v>
                </c:pt>
                <c:pt idx="134">
                  <c:v>44013</c:v>
                </c:pt>
                <c:pt idx="135">
                  <c:v>44044</c:v>
                </c:pt>
                <c:pt idx="136">
                  <c:v>44075</c:v>
                </c:pt>
                <c:pt idx="137">
                  <c:v>44105</c:v>
                </c:pt>
                <c:pt idx="138">
                  <c:v>44136</c:v>
                </c:pt>
                <c:pt idx="139">
                  <c:v>44166</c:v>
                </c:pt>
                <c:pt idx="140">
                  <c:v>44197</c:v>
                </c:pt>
                <c:pt idx="141">
                  <c:v>44228</c:v>
                </c:pt>
                <c:pt idx="142">
                  <c:v>44256</c:v>
                </c:pt>
                <c:pt idx="143">
                  <c:v>44287</c:v>
                </c:pt>
                <c:pt idx="144">
                  <c:v>44317</c:v>
                </c:pt>
              </c:numCache>
            </c:numRef>
          </c:cat>
          <c:val>
            <c:numRef>
              <c:f>Nonresidential!$B$95:$B$239</c:f>
              <c:numCache>
                <c:formatCode>0</c:formatCode>
                <c:ptCount val="145"/>
                <c:pt idx="0">
                  <c:v>1682.5585156226248</c:v>
                </c:pt>
                <c:pt idx="1">
                  <c:v>1628.5458500867078</c:v>
                </c:pt>
                <c:pt idx="2">
                  <c:v>1618.3355774490556</c:v>
                </c:pt>
                <c:pt idx="3">
                  <c:v>1632.4309528265467</c:v>
                </c:pt>
                <c:pt idx="4">
                  <c:v>1524.1321437481313</c:v>
                </c:pt>
                <c:pt idx="5">
                  <c:v>1539.9067279262908</c:v>
                </c:pt>
                <c:pt idx="6">
                  <c:v>1558.3000802345873</c:v>
                </c:pt>
                <c:pt idx="7">
                  <c:v>1553.3693125968546</c:v>
                </c:pt>
                <c:pt idx="8">
                  <c:v>1544.9528202281078</c:v>
                </c:pt>
                <c:pt idx="9">
                  <c:v>1423.9282059216127</c:v>
                </c:pt>
                <c:pt idx="10">
                  <c:v>1484.4312732751355</c:v>
                </c:pt>
                <c:pt idx="11">
                  <c:v>1479.7854529410436</c:v>
                </c:pt>
                <c:pt idx="12">
                  <c:v>1284.3252856880667</c:v>
                </c:pt>
                <c:pt idx="13">
                  <c:v>1283.2036542050987</c:v>
                </c:pt>
                <c:pt idx="14">
                  <c:v>1188.5983275148651</c:v>
                </c:pt>
                <c:pt idx="15">
                  <c:v>1206.2985003033434</c:v>
                </c:pt>
                <c:pt idx="16">
                  <c:v>1189.9877289985241</c:v>
                </c:pt>
                <c:pt idx="17">
                  <c:v>1139.9224408125206</c:v>
                </c:pt>
                <c:pt idx="18">
                  <c:v>1248.57470307567</c:v>
                </c:pt>
                <c:pt idx="19">
                  <c:v>1201.6659915230819</c:v>
                </c:pt>
                <c:pt idx="20">
                  <c:v>1189.7360240754572</c:v>
                </c:pt>
                <c:pt idx="21">
                  <c:v>1164.0600794669829</c:v>
                </c:pt>
                <c:pt idx="22">
                  <c:v>1203.4682549416289</c:v>
                </c:pt>
                <c:pt idx="23">
                  <c:v>1212.2606872853828</c:v>
                </c:pt>
                <c:pt idx="24">
                  <c:v>1199.33953724821</c:v>
                </c:pt>
                <c:pt idx="25">
                  <c:v>1172.7058874874979</c:v>
                </c:pt>
                <c:pt idx="26">
                  <c:v>1309.0583585462202</c:v>
                </c:pt>
                <c:pt idx="27">
                  <c:v>1280.5747503671216</c:v>
                </c:pt>
                <c:pt idx="28">
                  <c:v>1310.5596998148133</c:v>
                </c:pt>
                <c:pt idx="29">
                  <c:v>1321.1601705873315</c:v>
                </c:pt>
                <c:pt idx="30">
                  <c:v>1209.860553013317</c:v>
                </c:pt>
                <c:pt idx="31">
                  <c:v>1379.783223295927</c:v>
                </c:pt>
                <c:pt idx="32">
                  <c:v>1402.2009778829517</c:v>
                </c:pt>
                <c:pt idx="33">
                  <c:v>1421.2472381046873</c:v>
                </c:pt>
                <c:pt idx="34">
                  <c:v>1329.7344885979642</c:v>
                </c:pt>
                <c:pt idx="35">
                  <c:v>1340.6004296722303</c:v>
                </c:pt>
                <c:pt idx="36">
                  <c:v>1337.281413993202</c:v>
                </c:pt>
                <c:pt idx="37">
                  <c:v>1341.2344604156483</c:v>
                </c:pt>
                <c:pt idx="38">
                  <c:v>1274.2473594840076</c:v>
                </c:pt>
                <c:pt idx="39">
                  <c:v>1263.645125977504</c:v>
                </c:pt>
                <c:pt idx="40">
                  <c:v>1311.4373405451697</c:v>
                </c:pt>
                <c:pt idx="41">
                  <c:v>1345.9638458325735</c:v>
                </c:pt>
                <c:pt idx="42">
                  <c:v>1328.0161530319031</c:v>
                </c:pt>
                <c:pt idx="43">
                  <c:v>1211.2611097471311</c:v>
                </c:pt>
                <c:pt idx="44">
                  <c:v>1208.2125015717138</c:v>
                </c:pt>
                <c:pt idx="45">
                  <c:v>1148.6773828739581</c:v>
                </c:pt>
                <c:pt idx="46">
                  <c:v>1288.2252896960842</c:v>
                </c:pt>
                <c:pt idx="47">
                  <c:v>1307.22798448962</c:v>
                </c:pt>
                <c:pt idx="48">
                  <c:v>1338.1353325659168</c:v>
                </c:pt>
                <c:pt idx="49">
                  <c:v>1373.2906884127433</c:v>
                </c:pt>
                <c:pt idx="50">
                  <c:v>1351.3691514181926</c:v>
                </c:pt>
                <c:pt idx="51">
                  <c:v>1380.6700107640704</c:v>
                </c:pt>
                <c:pt idx="52">
                  <c:v>1375.5447013314076</c:v>
                </c:pt>
                <c:pt idx="53">
                  <c:v>1417.8473509256469</c:v>
                </c:pt>
                <c:pt idx="54">
                  <c:v>1321.8641201479747</c:v>
                </c:pt>
                <c:pt idx="55">
                  <c:v>1264.686139220209</c:v>
                </c:pt>
                <c:pt idx="56">
                  <c:v>1265.7150369712906</c:v>
                </c:pt>
                <c:pt idx="57">
                  <c:v>1337.716865384037</c:v>
                </c:pt>
                <c:pt idx="58">
                  <c:v>1272.7128882561526</c:v>
                </c:pt>
                <c:pt idx="59">
                  <c:v>1281.0547278831762</c:v>
                </c:pt>
                <c:pt idx="60">
                  <c:v>1256.6900952631786</c:v>
                </c:pt>
                <c:pt idx="61">
                  <c:v>1350.3894848349166</c:v>
                </c:pt>
                <c:pt idx="62">
                  <c:v>1299.3406749132002</c:v>
                </c:pt>
                <c:pt idx="63">
                  <c:v>1362.6097567252675</c:v>
                </c:pt>
                <c:pt idx="64">
                  <c:v>1447.0998990364515</c:v>
                </c:pt>
                <c:pt idx="65">
                  <c:v>1447.2168972111047</c:v>
                </c:pt>
                <c:pt idx="66">
                  <c:v>1500.2322557499297</c:v>
                </c:pt>
                <c:pt idx="67">
                  <c:v>1508.4352966118606</c:v>
                </c:pt>
                <c:pt idx="68">
                  <c:v>1484.4412356629064</c:v>
                </c:pt>
                <c:pt idx="69">
                  <c:v>1550.7658089683644</c:v>
                </c:pt>
                <c:pt idx="70">
                  <c:v>1459.9645657456215</c:v>
                </c:pt>
                <c:pt idx="71">
                  <c:v>1436.3745234279734</c:v>
                </c:pt>
                <c:pt idx="72">
                  <c:v>1492.7915640546287</c:v>
                </c:pt>
                <c:pt idx="73">
                  <c:v>1402.4394877569434</c:v>
                </c:pt>
                <c:pt idx="74">
                  <c:v>1488.2532600350323</c:v>
                </c:pt>
                <c:pt idx="75">
                  <c:v>1374.6817772576755</c:v>
                </c:pt>
                <c:pt idx="76">
                  <c:v>1307.2428320281099</c:v>
                </c:pt>
                <c:pt idx="77">
                  <c:v>1333.3294984664599</c:v>
                </c:pt>
                <c:pt idx="78">
                  <c:v>1457.0046521521479</c:v>
                </c:pt>
                <c:pt idx="79">
                  <c:v>1602.5938441048459</c:v>
                </c:pt>
                <c:pt idx="80">
                  <c:v>1663.1356822896671</c:v>
                </c:pt>
                <c:pt idx="81">
                  <c:v>1569.7487873252339</c:v>
                </c:pt>
                <c:pt idx="82">
                  <c:v>1671.3813877355155</c:v>
                </c:pt>
                <c:pt idx="83">
                  <c:v>1701.9945045260304</c:v>
                </c:pt>
                <c:pt idx="84">
                  <c:v>1712.1377114949134</c:v>
                </c:pt>
                <c:pt idx="85">
                  <c:v>1889.0611599055464</c:v>
                </c:pt>
                <c:pt idx="86">
                  <c:v>1995.4787403763794</c:v>
                </c:pt>
                <c:pt idx="87">
                  <c:v>2091.6624604713465</c:v>
                </c:pt>
                <c:pt idx="88">
                  <c:v>2126.3572393597337</c:v>
                </c:pt>
                <c:pt idx="89">
                  <c:v>2106.0823606258109</c:v>
                </c:pt>
                <c:pt idx="90">
                  <c:v>1989.275817918176</c:v>
                </c:pt>
                <c:pt idx="91">
                  <c:v>1964.6876803416203</c:v>
                </c:pt>
                <c:pt idx="92">
                  <c:v>1946.4766350603329</c:v>
                </c:pt>
                <c:pt idx="93">
                  <c:v>1944.5355955819484</c:v>
                </c:pt>
                <c:pt idx="94">
                  <c:v>2186.7733124564147</c:v>
                </c:pt>
                <c:pt idx="95">
                  <c:v>2227.2827651073826</c:v>
                </c:pt>
                <c:pt idx="96">
                  <c:v>2305.1835328116922</c:v>
                </c:pt>
                <c:pt idx="97">
                  <c:v>2076.8371542190885</c:v>
                </c:pt>
                <c:pt idx="98">
                  <c:v>1984.9349287543166</c:v>
                </c:pt>
                <c:pt idx="99">
                  <c:v>2112.146737687809</c:v>
                </c:pt>
                <c:pt idx="100">
                  <c:v>2193.4774700988619</c:v>
                </c:pt>
                <c:pt idx="101">
                  <c:v>2329.9849889966522</c:v>
                </c:pt>
                <c:pt idx="102">
                  <c:v>2414.8193661065216</c:v>
                </c:pt>
                <c:pt idx="103">
                  <c:v>2313.8141591826911</c:v>
                </c:pt>
                <c:pt idx="104">
                  <c:v>2375.5321989436143</c:v>
                </c:pt>
                <c:pt idx="105">
                  <c:v>2414.1053275836052</c:v>
                </c:pt>
                <c:pt idx="106">
                  <c:v>2299.8940237991064</c:v>
                </c:pt>
                <c:pt idx="107">
                  <c:v>2328.5346726548064</c:v>
                </c:pt>
                <c:pt idx="108">
                  <c:v>2281.1338205635134</c:v>
                </c:pt>
                <c:pt idx="109">
                  <c:v>2461.44575889921</c:v>
                </c:pt>
                <c:pt idx="110">
                  <c:v>2503.1314162605013</c:v>
                </c:pt>
                <c:pt idx="111">
                  <c:v>2436.5052484410753</c:v>
                </c:pt>
                <c:pt idx="112">
                  <c:v>2417.1064887825228</c:v>
                </c:pt>
                <c:pt idx="113">
                  <c:v>2301.1176024387532</c:v>
                </c:pt>
                <c:pt idx="114">
                  <c:v>2393.8470546243643</c:v>
                </c:pt>
                <c:pt idx="115">
                  <c:v>2490.0425947840226</c:v>
                </c:pt>
                <c:pt idx="116">
                  <c:v>2566.1066884593693</c:v>
                </c:pt>
                <c:pt idx="117">
                  <c:v>2679.5478015892031</c:v>
                </c:pt>
                <c:pt idx="118">
                  <c:v>2592.8007217276045</c:v>
                </c:pt>
                <c:pt idx="119">
                  <c:v>2630.4898264741196</c:v>
                </c:pt>
                <c:pt idx="120">
                  <c:v>2645.1773961693707</c:v>
                </c:pt>
                <c:pt idx="121">
                  <c:v>2544.2600432806034</c:v>
                </c:pt>
                <c:pt idx="122">
                  <c:v>2563.3843779738263</c:v>
                </c:pt>
                <c:pt idx="123">
                  <c:v>2499.492793406996</c:v>
                </c:pt>
                <c:pt idx="124">
                  <c:v>2448.4783360220408</c:v>
                </c:pt>
                <c:pt idx="125">
                  <c:v>2461.5373876362596</c:v>
                </c:pt>
                <c:pt idx="126">
                  <c:v>2357.2645230716903</c:v>
                </c:pt>
                <c:pt idx="127">
                  <c:v>2381.3970807784881</c:v>
                </c:pt>
                <c:pt idx="128">
                  <c:v>2281.8318732914249</c:v>
                </c:pt>
                <c:pt idx="129">
                  <c:v>2161.3852896308545</c:v>
                </c:pt>
                <c:pt idx="130">
                  <c:v>2066.0015511992929</c:v>
                </c:pt>
                <c:pt idx="131">
                  <c:v>1947.4569803346596</c:v>
                </c:pt>
                <c:pt idx="132">
                  <c:v>1845.6884878173439</c:v>
                </c:pt>
                <c:pt idx="133">
                  <c:v>1866.8493445727547</c:v>
                </c:pt>
                <c:pt idx="134">
                  <c:v>1768.9164208304201</c:v>
                </c:pt>
                <c:pt idx="135">
                  <c:v>1865.590515552446</c:v>
                </c:pt>
                <c:pt idx="136">
                  <c:v>1975.5207395609486</c:v>
                </c:pt>
                <c:pt idx="137">
                  <c:v>1915.2990863349389</c:v>
                </c:pt>
                <c:pt idx="138">
                  <c:v>2047.8801465519821</c:v>
                </c:pt>
                <c:pt idx="139">
                  <c:v>2051.1346199413974</c:v>
                </c:pt>
                <c:pt idx="140">
                  <c:v>2042.2469630552803</c:v>
                </c:pt>
                <c:pt idx="141">
                  <c:v>2029.4907122168872</c:v>
                </c:pt>
                <c:pt idx="142">
                  <c:v>2071.0986454813051</c:v>
                </c:pt>
                <c:pt idx="143">
                  <c:v>2118.6972804976272</c:v>
                </c:pt>
                <c:pt idx="144">
                  <c:v>2346.4988616652008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2-4E9C-ADBE-5C32DE1F3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20576"/>
        <c:axId val="130502016"/>
      </c:lineChart>
      <c:catAx>
        <c:axId val="130498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50009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30500096"/>
        <c:scaling>
          <c:orientation val="minMax"/>
          <c:max val="2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r>
                  <a:rPr lang="en-US" baseline="0">
                    <a:solidFill>
                      <a:schemeClr val="tx2"/>
                    </a:solidFill>
                  </a:rPr>
                  <a:t>Moving annual total (number)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0498560"/>
        <c:crosses val="autoZero"/>
        <c:crossBetween val="midCat"/>
        <c:majorUnit val="2000"/>
      </c:valAx>
      <c:valAx>
        <c:axId val="130502016"/>
        <c:scaling>
          <c:orientation val="minMax"/>
          <c:max val="4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B0F0"/>
                    </a:solidFill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Moving annual total ($2021m)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0520576"/>
        <c:crosses val="max"/>
        <c:crossBetween val="between"/>
        <c:majorUnit val="400"/>
      </c:valAx>
      <c:dateAx>
        <c:axId val="1305205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050201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86728783902012263"/>
          <c:w val="1"/>
          <c:h val="0.1049343832020997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Real value of non-residential building construction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65667403243353"/>
          <c:y val="0.27314182680073579"/>
          <c:w val="0.792943353849903"/>
          <c:h val="0.50001345053474966"/>
        </c:manualLayout>
      </c:layout>
      <c:lineChart>
        <c:grouping val="standard"/>
        <c:varyColors val="0"/>
        <c:ser>
          <c:idx val="0"/>
          <c:order val="0"/>
          <c:tx>
            <c:strRef>
              <c:f>Nonresidential!$B$5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Nonresidential!$A$95:$A$239</c:f>
              <c:numCache>
                <c:formatCode>mmm\-yy</c:formatCode>
                <c:ptCount val="145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  <c:pt idx="12">
                  <c:v>40299</c:v>
                </c:pt>
                <c:pt idx="13">
                  <c:v>40330</c:v>
                </c:pt>
                <c:pt idx="14">
                  <c:v>40360</c:v>
                </c:pt>
                <c:pt idx="15">
                  <c:v>40391</c:v>
                </c:pt>
                <c:pt idx="16">
                  <c:v>40422</c:v>
                </c:pt>
                <c:pt idx="17">
                  <c:v>40452</c:v>
                </c:pt>
                <c:pt idx="18">
                  <c:v>40483</c:v>
                </c:pt>
                <c:pt idx="19">
                  <c:v>40513</c:v>
                </c:pt>
                <c:pt idx="20">
                  <c:v>40544</c:v>
                </c:pt>
                <c:pt idx="21">
                  <c:v>40575</c:v>
                </c:pt>
                <c:pt idx="22">
                  <c:v>40603</c:v>
                </c:pt>
                <c:pt idx="23">
                  <c:v>40634</c:v>
                </c:pt>
                <c:pt idx="24">
                  <c:v>40664</c:v>
                </c:pt>
                <c:pt idx="25">
                  <c:v>40695</c:v>
                </c:pt>
                <c:pt idx="26">
                  <c:v>40725</c:v>
                </c:pt>
                <c:pt idx="27">
                  <c:v>40756</c:v>
                </c:pt>
                <c:pt idx="28">
                  <c:v>40787</c:v>
                </c:pt>
                <c:pt idx="29">
                  <c:v>40817</c:v>
                </c:pt>
                <c:pt idx="30">
                  <c:v>40848</c:v>
                </c:pt>
                <c:pt idx="31">
                  <c:v>40878</c:v>
                </c:pt>
                <c:pt idx="32">
                  <c:v>40909</c:v>
                </c:pt>
                <c:pt idx="33">
                  <c:v>40940</c:v>
                </c:pt>
                <c:pt idx="34">
                  <c:v>40969</c:v>
                </c:pt>
                <c:pt idx="35">
                  <c:v>41000</c:v>
                </c:pt>
                <c:pt idx="36">
                  <c:v>41030</c:v>
                </c:pt>
                <c:pt idx="37">
                  <c:v>41061</c:v>
                </c:pt>
                <c:pt idx="38">
                  <c:v>41091</c:v>
                </c:pt>
                <c:pt idx="39">
                  <c:v>41122</c:v>
                </c:pt>
                <c:pt idx="40">
                  <c:v>41153</c:v>
                </c:pt>
                <c:pt idx="41">
                  <c:v>41183</c:v>
                </c:pt>
                <c:pt idx="42">
                  <c:v>41214</c:v>
                </c:pt>
                <c:pt idx="43">
                  <c:v>41244</c:v>
                </c:pt>
                <c:pt idx="44">
                  <c:v>41275</c:v>
                </c:pt>
                <c:pt idx="45">
                  <c:v>41306</c:v>
                </c:pt>
                <c:pt idx="46">
                  <c:v>41334</c:v>
                </c:pt>
                <c:pt idx="47">
                  <c:v>41365</c:v>
                </c:pt>
                <c:pt idx="48">
                  <c:v>41395</c:v>
                </c:pt>
                <c:pt idx="49">
                  <c:v>41426</c:v>
                </c:pt>
                <c:pt idx="50">
                  <c:v>41456</c:v>
                </c:pt>
                <c:pt idx="51">
                  <c:v>41487</c:v>
                </c:pt>
                <c:pt idx="52">
                  <c:v>41518</c:v>
                </c:pt>
                <c:pt idx="53">
                  <c:v>41548</c:v>
                </c:pt>
                <c:pt idx="54">
                  <c:v>41579</c:v>
                </c:pt>
                <c:pt idx="55">
                  <c:v>41609</c:v>
                </c:pt>
                <c:pt idx="56">
                  <c:v>41640</c:v>
                </c:pt>
                <c:pt idx="57">
                  <c:v>41671</c:v>
                </c:pt>
                <c:pt idx="58">
                  <c:v>41699</c:v>
                </c:pt>
                <c:pt idx="59">
                  <c:v>41730</c:v>
                </c:pt>
                <c:pt idx="60">
                  <c:v>41760</c:v>
                </c:pt>
                <c:pt idx="61">
                  <c:v>41791</c:v>
                </c:pt>
                <c:pt idx="62">
                  <c:v>41821</c:v>
                </c:pt>
                <c:pt idx="63">
                  <c:v>41852</c:v>
                </c:pt>
                <c:pt idx="64">
                  <c:v>41883</c:v>
                </c:pt>
                <c:pt idx="65">
                  <c:v>41913</c:v>
                </c:pt>
                <c:pt idx="66">
                  <c:v>41944</c:v>
                </c:pt>
                <c:pt idx="67">
                  <c:v>41974</c:v>
                </c:pt>
                <c:pt idx="68">
                  <c:v>42005</c:v>
                </c:pt>
                <c:pt idx="69">
                  <c:v>42036</c:v>
                </c:pt>
                <c:pt idx="70">
                  <c:v>42064</c:v>
                </c:pt>
                <c:pt idx="71">
                  <c:v>42095</c:v>
                </c:pt>
                <c:pt idx="72">
                  <c:v>42125</c:v>
                </c:pt>
                <c:pt idx="73">
                  <c:v>42156</c:v>
                </c:pt>
                <c:pt idx="74">
                  <c:v>42186</c:v>
                </c:pt>
                <c:pt idx="75">
                  <c:v>42217</c:v>
                </c:pt>
                <c:pt idx="76">
                  <c:v>42248</c:v>
                </c:pt>
                <c:pt idx="77">
                  <c:v>42278</c:v>
                </c:pt>
                <c:pt idx="78">
                  <c:v>42309</c:v>
                </c:pt>
                <c:pt idx="79">
                  <c:v>42339</c:v>
                </c:pt>
                <c:pt idx="80">
                  <c:v>42370</c:v>
                </c:pt>
                <c:pt idx="81">
                  <c:v>42401</c:v>
                </c:pt>
                <c:pt idx="82">
                  <c:v>42430</c:v>
                </c:pt>
                <c:pt idx="83">
                  <c:v>42461</c:v>
                </c:pt>
                <c:pt idx="84">
                  <c:v>42491</c:v>
                </c:pt>
                <c:pt idx="85">
                  <c:v>42522</c:v>
                </c:pt>
                <c:pt idx="86">
                  <c:v>42552</c:v>
                </c:pt>
                <c:pt idx="87">
                  <c:v>42583</c:v>
                </c:pt>
                <c:pt idx="88">
                  <c:v>42614</c:v>
                </c:pt>
                <c:pt idx="89">
                  <c:v>42644</c:v>
                </c:pt>
                <c:pt idx="90">
                  <c:v>42675</c:v>
                </c:pt>
                <c:pt idx="91">
                  <c:v>42705</c:v>
                </c:pt>
                <c:pt idx="92">
                  <c:v>42736</c:v>
                </c:pt>
                <c:pt idx="93">
                  <c:v>42767</c:v>
                </c:pt>
                <c:pt idx="94">
                  <c:v>42795</c:v>
                </c:pt>
                <c:pt idx="95">
                  <c:v>42826</c:v>
                </c:pt>
                <c:pt idx="96">
                  <c:v>42856</c:v>
                </c:pt>
                <c:pt idx="97">
                  <c:v>42887</c:v>
                </c:pt>
                <c:pt idx="98">
                  <c:v>42917</c:v>
                </c:pt>
                <c:pt idx="99">
                  <c:v>42948</c:v>
                </c:pt>
                <c:pt idx="100">
                  <c:v>42979</c:v>
                </c:pt>
                <c:pt idx="101">
                  <c:v>43009</c:v>
                </c:pt>
                <c:pt idx="102">
                  <c:v>43040</c:v>
                </c:pt>
                <c:pt idx="103">
                  <c:v>43070</c:v>
                </c:pt>
                <c:pt idx="104">
                  <c:v>43101</c:v>
                </c:pt>
                <c:pt idx="105">
                  <c:v>43132</c:v>
                </c:pt>
                <c:pt idx="106">
                  <c:v>43160</c:v>
                </c:pt>
                <c:pt idx="107">
                  <c:v>43191</c:v>
                </c:pt>
                <c:pt idx="108">
                  <c:v>43221</c:v>
                </c:pt>
                <c:pt idx="109">
                  <c:v>43252</c:v>
                </c:pt>
                <c:pt idx="110">
                  <c:v>43282</c:v>
                </c:pt>
                <c:pt idx="111">
                  <c:v>43313</c:v>
                </c:pt>
                <c:pt idx="112">
                  <c:v>43344</c:v>
                </c:pt>
                <c:pt idx="113">
                  <c:v>43374</c:v>
                </c:pt>
                <c:pt idx="114">
                  <c:v>43405</c:v>
                </c:pt>
                <c:pt idx="115">
                  <c:v>43435</c:v>
                </c:pt>
                <c:pt idx="116">
                  <c:v>43466</c:v>
                </c:pt>
                <c:pt idx="117">
                  <c:v>43497</c:v>
                </c:pt>
                <c:pt idx="118">
                  <c:v>43525</c:v>
                </c:pt>
                <c:pt idx="119">
                  <c:v>43556</c:v>
                </c:pt>
                <c:pt idx="120">
                  <c:v>43586</c:v>
                </c:pt>
                <c:pt idx="121">
                  <c:v>43617</c:v>
                </c:pt>
                <c:pt idx="122">
                  <c:v>43647</c:v>
                </c:pt>
                <c:pt idx="123">
                  <c:v>43678</c:v>
                </c:pt>
                <c:pt idx="124">
                  <c:v>43709</c:v>
                </c:pt>
                <c:pt idx="125">
                  <c:v>43739</c:v>
                </c:pt>
                <c:pt idx="126">
                  <c:v>43770</c:v>
                </c:pt>
                <c:pt idx="127">
                  <c:v>43800</c:v>
                </c:pt>
                <c:pt idx="128">
                  <c:v>43831</c:v>
                </c:pt>
                <c:pt idx="129">
                  <c:v>43862</c:v>
                </c:pt>
                <c:pt idx="130">
                  <c:v>43891</c:v>
                </c:pt>
                <c:pt idx="131">
                  <c:v>43922</c:v>
                </c:pt>
                <c:pt idx="132">
                  <c:v>43952</c:v>
                </c:pt>
                <c:pt idx="133">
                  <c:v>43983</c:v>
                </c:pt>
                <c:pt idx="134">
                  <c:v>44013</c:v>
                </c:pt>
                <c:pt idx="135">
                  <c:v>44044</c:v>
                </c:pt>
                <c:pt idx="136">
                  <c:v>44075</c:v>
                </c:pt>
                <c:pt idx="137">
                  <c:v>44105</c:v>
                </c:pt>
                <c:pt idx="138">
                  <c:v>44136</c:v>
                </c:pt>
                <c:pt idx="139">
                  <c:v>44166</c:v>
                </c:pt>
                <c:pt idx="140">
                  <c:v>44197</c:v>
                </c:pt>
                <c:pt idx="141">
                  <c:v>44228</c:v>
                </c:pt>
                <c:pt idx="142">
                  <c:v>44256</c:v>
                </c:pt>
                <c:pt idx="143">
                  <c:v>44287</c:v>
                </c:pt>
                <c:pt idx="144">
                  <c:v>44317</c:v>
                </c:pt>
              </c:numCache>
            </c:numRef>
          </c:cat>
          <c:val>
            <c:numRef>
              <c:f>Nonresidential!$B$95:$B$239</c:f>
              <c:numCache>
                <c:formatCode>0</c:formatCode>
                <c:ptCount val="145"/>
                <c:pt idx="0">
                  <c:v>1682.5585156226248</c:v>
                </c:pt>
                <c:pt idx="1">
                  <c:v>1628.5458500867078</c:v>
                </c:pt>
                <c:pt idx="2">
                  <c:v>1618.3355774490556</c:v>
                </c:pt>
                <c:pt idx="3">
                  <c:v>1632.4309528265467</c:v>
                </c:pt>
                <c:pt idx="4">
                  <c:v>1524.1321437481313</c:v>
                </c:pt>
                <c:pt idx="5">
                  <c:v>1539.9067279262908</c:v>
                </c:pt>
                <c:pt idx="6">
                  <c:v>1558.3000802345873</c:v>
                </c:pt>
                <c:pt idx="7">
                  <c:v>1553.3693125968546</c:v>
                </c:pt>
                <c:pt idx="8">
                  <c:v>1544.9528202281078</c:v>
                </c:pt>
                <c:pt idx="9">
                  <c:v>1423.9282059216127</c:v>
                </c:pt>
                <c:pt idx="10">
                  <c:v>1484.4312732751355</c:v>
                </c:pt>
                <c:pt idx="11">
                  <c:v>1479.7854529410436</c:v>
                </c:pt>
                <c:pt idx="12">
                  <c:v>1284.3252856880667</c:v>
                </c:pt>
                <c:pt idx="13">
                  <c:v>1283.2036542050987</c:v>
                </c:pt>
                <c:pt idx="14">
                  <c:v>1188.5983275148651</c:v>
                </c:pt>
                <c:pt idx="15">
                  <c:v>1206.2985003033434</c:v>
                </c:pt>
                <c:pt idx="16">
                  <c:v>1189.9877289985241</c:v>
                </c:pt>
                <c:pt idx="17">
                  <c:v>1139.9224408125206</c:v>
                </c:pt>
                <c:pt idx="18">
                  <c:v>1248.57470307567</c:v>
                </c:pt>
                <c:pt idx="19">
                  <c:v>1201.6659915230819</c:v>
                </c:pt>
                <c:pt idx="20">
                  <c:v>1189.7360240754572</c:v>
                </c:pt>
                <c:pt idx="21">
                  <c:v>1164.0600794669829</c:v>
                </c:pt>
                <c:pt idx="22">
                  <c:v>1203.4682549416289</c:v>
                </c:pt>
                <c:pt idx="23">
                  <c:v>1212.2606872853828</c:v>
                </c:pt>
                <c:pt idx="24">
                  <c:v>1199.33953724821</c:v>
                </c:pt>
                <c:pt idx="25">
                  <c:v>1172.7058874874979</c:v>
                </c:pt>
                <c:pt idx="26">
                  <c:v>1309.0583585462202</c:v>
                </c:pt>
                <c:pt idx="27">
                  <c:v>1280.5747503671216</c:v>
                </c:pt>
                <c:pt idx="28">
                  <c:v>1310.5596998148133</c:v>
                </c:pt>
                <c:pt idx="29">
                  <c:v>1321.1601705873315</c:v>
                </c:pt>
                <c:pt idx="30">
                  <c:v>1209.860553013317</c:v>
                </c:pt>
                <c:pt idx="31">
                  <c:v>1379.783223295927</c:v>
                </c:pt>
                <c:pt idx="32">
                  <c:v>1402.2009778829517</c:v>
                </c:pt>
                <c:pt idx="33">
                  <c:v>1421.2472381046873</c:v>
                </c:pt>
                <c:pt idx="34">
                  <c:v>1329.7344885979642</c:v>
                </c:pt>
                <c:pt idx="35">
                  <c:v>1340.6004296722303</c:v>
                </c:pt>
                <c:pt idx="36">
                  <c:v>1337.281413993202</c:v>
                </c:pt>
                <c:pt idx="37">
                  <c:v>1341.2344604156483</c:v>
                </c:pt>
                <c:pt idx="38">
                  <c:v>1274.2473594840076</c:v>
                </c:pt>
                <c:pt idx="39">
                  <c:v>1263.645125977504</c:v>
                </c:pt>
                <c:pt idx="40">
                  <c:v>1311.4373405451697</c:v>
                </c:pt>
                <c:pt idx="41">
                  <c:v>1345.9638458325735</c:v>
                </c:pt>
                <c:pt idx="42">
                  <c:v>1328.0161530319031</c:v>
                </c:pt>
                <c:pt idx="43">
                  <c:v>1211.2611097471311</c:v>
                </c:pt>
                <c:pt idx="44">
                  <c:v>1208.2125015717138</c:v>
                </c:pt>
                <c:pt idx="45">
                  <c:v>1148.6773828739581</c:v>
                </c:pt>
                <c:pt idx="46">
                  <c:v>1288.2252896960842</c:v>
                </c:pt>
                <c:pt idx="47">
                  <c:v>1307.22798448962</c:v>
                </c:pt>
                <c:pt idx="48">
                  <c:v>1338.1353325659168</c:v>
                </c:pt>
                <c:pt idx="49">
                  <c:v>1373.2906884127433</c:v>
                </c:pt>
                <c:pt idx="50">
                  <c:v>1351.3691514181926</c:v>
                </c:pt>
                <c:pt idx="51">
                  <c:v>1380.6700107640704</c:v>
                </c:pt>
                <c:pt idx="52">
                  <c:v>1375.5447013314076</c:v>
                </c:pt>
                <c:pt idx="53">
                  <c:v>1417.8473509256469</c:v>
                </c:pt>
                <c:pt idx="54">
                  <c:v>1321.8641201479747</c:v>
                </c:pt>
                <c:pt idx="55">
                  <c:v>1264.686139220209</c:v>
                </c:pt>
                <c:pt idx="56">
                  <c:v>1265.7150369712906</c:v>
                </c:pt>
                <c:pt idx="57">
                  <c:v>1337.716865384037</c:v>
                </c:pt>
                <c:pt idx="58">
                  <c:v>1272.7128882561526</c:v>
                </c:pt>
                <c:pt idx="59">
                  <c:v>1281.0547278831762</c:v>
                </c:pt>
                <c:pt idx="60">
                  <c:v>1256.6900952631786</c:v>
                </c:pt>
                <c:pt idx="61">
                  <c:v>1350.3894848349166</c:v>
                </c:pt>
                <c:pt idx="62">
                  <c:v>1299.3406749132002</c:v>
                </c:pt>
                <c:pt idx="63">
                  <c:v>1362.6097567252675</c:v>
                </c:pt>
                <c:pt idx="64">
                  <c:v>1447.0998990364515</c:v>
                </c:pt>
                <c:pt idx="65">
                  <c:v>1447.2168972111047</c:v>
                </c:pt>
                <c:pt idx="66">
                  <c:v>1500.2322557499297</c:v>
                </c:pt>
                <c:pt idx="67">
                  <c:v>1508.4352966118606</c:v>
                </c:pt>
                <c:pt idx="68">
                  <c:v>1484.4412356629064</c:v>
                </c:pt>
                <c:pt idx="69">
                  <c:v>1550.7658089683644</c:v>
                </c:pt>
                <c:pt idx="70">
                  <c:v>1459.9645657456215</c:v>
                </c:pt>
                <c:pt idx="71">
                  <c:v>1436.3745234279734</c:v>
                </c:pt>
                <c:pt idx="72">
                  <c:v>1492.7915640546287</c:v>
                </c:pt>
                <c:pt idx="73">
                  <c:v>1402.4394877569434</c:v>
                </c:pt>
                <c:pt idx="74">
                  <c:v>1488.2532600350323</c:v>
                </c:pt>
                <c:pt idx="75">
                  <c:v>1374.6817772576755</c:v>
                </c:pt>
                <c:pt idx="76">
                  <c:v>1307.2428320281099</c:v>
                </c:pt>
                <c:pt idx="77">
                  <c:v>1333.3294984664599</c:v>
                </c:pt>
                <c:pt idx="78">
                  <c:v>1457.0046521521479</c:v>
                </c:pt>
                <c:pt idx="79">
                  <c:v>1602.5938441048459</c:v>
                </c:pt>
                <c:pt idx="80">
                  <c:v>1663.1356822896671</c:v>
                </c:pt>
                <c:pt idx="81">
                  <c:v>1569.7487873252339</c:v>
                </c:pt>
                <c:pt idx="82">
                  <c:v>1671.3813877355155</c:v>
                </c:pt>
                <c:pt idx="83">
                  <c:v>1701.9945045260304</c:v>
                </c:pt>
                <c:pt idx="84">
                  <c:v>1712.1377114949134</c:v>
                </c:pt>
                <c:pt idx="85">
                  <c:v>1889.0611599055464</c:v>
                </c:pt>
                <c:pt idx="86">
                  <c:v>1995.4787403763794</c:v>
                </c:pt>
                <c:pt idx="87">
                  <c:v>2091.6624604713465</c:v>
                </c:pt>
                <c:pt idx="88">
                  <c:v>2126.3572393597337</c:v>
                </c:pt>
                <c:pt idx="89">
                  <c:v>2106.0823606258109</c:v>
                </c:pt>
                <c:pt idx="90">
                  <c:v>1989.275817918176</c:v>
                </c:pt>
                <c:pt idx="91">
                  <c:v>1964.6876803416203</c:v>
                </c:pt>
                <c:pt idx="92">
                  <c:v>1946.4766350603329</c:v>
                </c:pt>
                <c:pt idx="93">
                  <c:v>1944.5355955819484</c:v>
                </c:pt>
                <c:pt idx="94">
                  <c:v>2186.7733124564147</c:v>
                </c:pt>
                <c:pt idx="95">
                  <c:v>2227.2827651073826</c:v>
                </c:pt>
                <c:pt idx="96">
                  <c:v>2305.1835328116922</c:v>
                </c:pt>
                <c:pt idx="97">
                  <c:v>2076.8371542190885</c:v>
                </c:pt>
                <c:pt idx="98">
                  <c:v>1984.9349287543166</c:v>
                </c:pt>
                <c:pt idx="99">
                  <c:v>2112.146737687809</c:v>
                </c:pt>
                <c:pt idx="100">
                  <c:v>2193.4774700988619</c:v>
                </c:pt>
                <c:pt idx="101">
                  <c:v>2329.9849889966522</c:v>
                </c:pt>
                <c:pt idx="102">
                  <c:v>2414.8193661065216</c:v>
                </c:pt>
                <c:pt idx="103">
                  <c:v>2313.8141591826911</c:v>
                </c:pt>
                <c:pt idx="104">
                  <c:v>2375.5321989436143</c:v>
                </c:pt>
                <c:pt idx="105">
                  <c:v>2414.1053275836052</c:v>
                </c:pt>
                <c:pt idx="106">
                  <c:v>2299.8940237991064</c:v>
                </c:pt>
                <c:pt idx="107">
                  <c:v>2328.5346726548064</c:v>
                </c:pt>
                <c:pt idx="108">
                  <c:v>2281.1338205635134</c:v>
                </c:pt>
                <c:pt idx="109">
                  <c:v>2461.44575889921</c:v>
                </c:pt>
                <c:pt idx="110">
                  <c:v>2503.1314162605013</c:v>
                </c:pt>
                <c:pt idx="111">
                  <c:v>2436.5052484410753</c:v>
                </c:pt>
                <c:pt idx="112">
                  <c:v>2417.1064887825228</c:v>
                </c:pt>
                <c:pt idx="113">
                  <c:v>2301.1176024387532</c:v>
                </c:pt>
                <c:pt idx="114">
                  <c:v>2393.8470546243643</c:v>
                </c:pt>
                <c:pt idx="115">
                  <c:v>2490.0425947840226</c:v>
                </c:pt>
                <c:pt idx="116">
                  <c:v>2566.1066884593693</c:v>
                </c:pt>
                <c:pt idx="117">
                  <c:v>2679.5478015892031</c:v>
                </c:pt>
                <c:pt idx="118">
                  <c:v>2592.8007217276045</c:v>
                </c:pt>
                <c:pt idx="119">
                  <c:v>2630.4898264741196</c:v>
                </c:pt>
                <c:pt idx="120">
                  <c:v>2645.1773961693707</c:v>
                </c:pt>
                <c:pt idx="121">
                  <c:v>2544.2600432806034</c:v>
                </c:pt>
                <c:pt idx="122">
                  <c:v>2563.3843779738263</c:v>
                </c:pt>
                <c:pt idx="123">
                  <c:v>2499.492793406996</c:v>
                </c:pt>
                <c:pt idx="124">
                  <c:v>2448.4783360220408</c:v>
                </c:pt>
                <c:pt idx="125">
                  <c:v>2461.5373876362596</c:v>
                </c:pt>
                <c:pt idx="126">
                  <c:v>2357.2645230716903</c:v>
                </c:pt>
                <c:pt idx="127">
                  <c:v>2381.3970807784881</c:v>
                </c:pt>
                <c:pt idx="128">
                  <c:v>2281.8318732914249</c:v>
                </c:pt>
                <c:pt idx="129">
                  <c:v>2161.3852896308545</c:v>
                </c:pt>
                <c:pt idx="130">
                  <c:v>2066.0015511992929</c:v>
                </c:pt>
                <c:pt idx="131">
                  <c:v>1947.4569803346596</c:v>
                </c:pt>
                <c:pt idx="132">
                  <c:v>1845.6884878173439</c:v>
                </c:pt>
                <c:pt idx="133">
                  <c:v>1866.8493445727547</c:v>
                </c:pt>
                <c:pt idx="134">
                  <c:v>1768.9164208304201</c:v>
                </c:pt>
                <c:pt idx="135">
                  <c:v>1865.590515552446</c:v>
                </c:pt>
                <c:pt idx="136">
                  <c:v>1975.5207395609486</c:v>
                </c:pt>
                <c:pt idx="137">
                  <c:v>1915.2990863349389</c:v>
                </c:pt>
                <c:pt idx="138">
                  <c:v>2047.8801465519821</c:v>
                </c:pt>
                <c:pt idx="139">
                  <c:v>2051.1346199413974</c:v>
                </c:pt>
                <c:pt idx="140">
                  <c:v>2042.2469630552803</c:v>
                </c:pt>
                <c:pt idx="141">
                  <c:v>2029.4907122168872</c:v>
                </c:pt>
                <c:pt idx="142">
                  <c:v>2071.0986454813051</c:v>
                </c:pt>
                <c:pt idx="143">
                  <c:v>2118.6972804976272</c:v>
                </c:pt>
                <c:pt idx="144">
                  <c:v>2346.4988616652008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5-4306-9A91-9F37E8D74E43}"/>
            </c:ext>
          </c:extLst>
        </c:ser>
        <c:ser>
          <c:idx val="1"/>
          <c:order val="1"/>
          <c:tx>
            <c:strRef>
              <c:f>Nonresidential!$C$5</c:f>
              <c:strCache>
                <c:ptCount val="1"/>
                <c:pt idx="0">
                  <c:v>Canterbury</c:v>
                </c:pt>
              </c:strCache>
            </c:strRef>
          </c:tx>
          <c:marker>
            <c:symbol val="none"/>
          </c:marker>
          <c:cat>
            <c:numRef>
              <c:f>Nonresidential!$A$95:$A$239</c:f>
              <c:numCache>
                <c:formatCode>mmm\-yy</c:formatCode>
                <c:ptCount val="145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  <c:pt idx="12">
                  <c:v>40299</c:v>
                </c:pt>
                <c:pt idx="13">
                  <c:v>40330</c:v>
                </c:pt>
                <c:pt idx="14">
                  <c:v>40360</c:v>
                </c:pt>
                <c:pt idx="15">
                  <c:v>40391</c:v>
                </c:pt>
                <c:pt idx="16">
                  <c:v>40422</c:v>
                </c:pt>
                <c:pt idx="17">
                  <c:v>40452</c:v>
                </c:pt>
                <c:pt idx="18">
                  <c:v>40483</c:v>
                </c:pt>
                <c:pt idx="19">
                  <c:v>40513</c:v>
                </c:pt>
                <c:pt idx="20">
                  <c:v>40544</c:v>
                </c:pt>
                <c:pt idx="21">
                  <c:v>40575</c:v>
                </c:pt>
                <c:pt idx="22">
                  <c:v>40603</c:v>
                </c:pt>
                <c:pt idx="23">
                  <c:v>40634</c:v>
                </c:pt>
                <c:pt idx="24">
                  <c:v>40664</c:v>
                </c:pt>
                <c:pt idx="25">
                  <c:v>40695</c:v>
                </c:pt>
                <c:pt idx="26">
                  <c:v>40725</c:v>
                </c:pt>
                <c:pt idx="27">
                  <c:v>40756</c:v>
                </c:pt>
                <c:pt idx="28">
                  <c:v>40787</c:v>
                </c:pt>
                <c:pt idx="29">
                  <c:v>40817</c:v>
                </c:pt>
                <c:pt idx="30">
                  <c:v>40848</c:v>
                </c:pt>
                <c:pt idx="31">
                  <c:v>40878</c:v>
                </c:pt>
                <c:pt idx="32">
                  <c:v>40909</c:v>
                </c:pt>
                <c:pt idx="33">
                  <c:v>40940</c:v>
                </c:pt>
                <c:pt idx="34">
                  <c:v>40969</c:v>
                </c:pt>
                <c:pt idx="35">
                  <c:v>41000</c:v>
                </c:pt>
                <c:pt idx="36">
                  <c:v>41030</c:v>
                </c:pt>
                <c:pt idx="37">
                  <c:v>41061</c:v>
                </c:pt>
                <c:pt idx="38">
                  <c:v>41091</c:v>
                </c:pt>
                <c:pt idx="39">
                  <c:v>41122</c:v>
                </c:pt>
                <c:pt idx="40">
                  <c:v>41153</c:v>
                </c:pt>
                <c:pt idx="41">
                  <c:v>41183</c:v>
                </c:pt>
                <c:pt idx="42">
                  <c:v>41214</c:v>
                </c:pt>
                <c:pt idx="43">
                  <c:v>41244</c:v>
                </c:pt>
                <c:pt idx="44">
                  <c:v>41275</c:v>
                </c:pt>
                <c:pt idx="45">
                  <c:v>41306</c:v>
                </c:pt>
                <c:pt idx="46">
                  <c:v>41334</c:v>
                </c:pt>
                <c:pt idx="47">
                  <c:v>41365</c:v>
                </c:pt>
                <c:pt idx="48">
                  <c:v>41395</c:v>
                </c:pt>
                <c:pt idx="49">
                  <c:v>41426</c:v>
                </c:pt>
                <c:pt idx="50">
                  <c:v>41456</c:v>
                </c:pt>
                <c:pt idx="51">
                  <c:v>41487</c:v>
                </c:pt>
                <c:pt idx="52">
                  <c:v>41518</c:v>
                </c:pt>
                <c:pt idx="53">
                  <c:v>41548</c:v>
                </c:pt>
                <c:pt idx="54">
                  <c:v>41579</c:v>
                </c:pt>
                <c:pt idx="55">
                  <c:v>41609</c:v>
                </c:pt>
                <c:pt idx="56">
                  <c:v>41640</c:v>
                </c:pt>
                <c:pt idx="57">
                  <c:v>41671</c:v>
                </c:pt>
                <c:pt idx="58">
                  <c:v>41699</c:v>
                </c:pt>
                <c:pt idx="59">
                  <c:v>41730</c:v>
                </c:pt>
                <c:pt idx="60">
                  <c:v>41760</c:v>
                </c:pt>
                <c:pt idx="61">
                  <c:v>41791</c:v>
                </c:pt>
                <c:pt idx="62">
                  <c:v>41821</c:v>
                </c:pt>
                <c:pt idx="63">
                  <c:v>41852</c:v>
                </c:pt>
                <c:pt idx="64">
                  <c:v>41883</c:v>
                </c:pt>
                <c:pt idx="65">
                  <c:v>41913</c:v>
                </c:pt>
                <c:pt idx="66">
                  <c:v>41944</c:v>
                </c:pt>
                <c:pt idx="67">
                  <c:v>41974</c:v>
                </c:pt>
                <c:pt idx="68">
                  <c:v>42005</c:v>
                </c:pt>
                <c:pt idx="69">
                  <c:v>42036</c:v>
                </c:pt>
                <c:pt idx="70">
                  <c:v>42064</c:v>
                </c:pt>
                <c:pt idx="71">
                  <c:v>42095</c:v>
                </c:pt>
                <c:pt idx="72">
                  <c:v>42125</c:v>
                </c:pt>
                <c:pt idx="73">
                  <c:v>42156</c:v>
                </c:pt>
                <c:pt idx="74">
                  <c:v>42186</c:v>
                </c:pt>
                <c:pt idx="75">
                  <c:v>42217</c:v>
                </c:pt>
                <c:pt idx="76">
                  <c:v>42248</c:v>
                </c:pt>
                <c:pt idx="77">
                  <c:v>42278</c:v>
                </c:pt>
                <c:pt idx="78">
                  <c:v>42309</c:v>
                </c:pt>
                <c:pt idx="79">
                  <c:v>42339</c:v>
                </c:pt>
                <c:pt idx="80">
                  <c:v>42370</c:v>
                </c:pt>
                <c:pt idx="81">
                  <c:v>42401</c:v>
                </c:pt>
                <c:pt idx="82">
                  <c:v>42430</c:v>
                </c:pt>
                <c:pt idx="83">
                  <c:v>42461</c:v>
                </c:pt>
                <c:pt idx="84">
                  <c:v>42491</c:v>
                </c:pt>
                <c:pt idx="85">
                  <c:v>42522</c:v>
                </c:pt>
                <c:pt idx="86">
                  <c:v>42552</c:v>
                </c:pt>
                <c:pt idx="87">
                  <c:v>42583</c:v>
                </c:pt>
                <c:pt idx="88">
                  <c:v>42614</c:v>
                </c:pt>
                <c:pt idx="89">
                  <c:v>42644</c:v>
                </c:pt>
                <c:pt idx="90">
                  <c:v>42675</c:v>
                </c:pt>
                <c:pt idx="91">
                  <c:v>42705</c:v>
                </c:pt>
                <c:pt idx="92">
                  <c:v>42736</c:v>
                </c:pt>
                <c:pt idx="93">
                  <c:v>42767</c:v>
                </c:pt>
                <c:pt idx="94">
                  <c:v>42795</c:v>
                </c:pt>
                <c:pt idx="95">
                  <c:v>42826</c:v>
                </c:pt>
                <c:pt idx="96">
                  <c:v>42856</c:v>
                </c:pt>
                <c:pt idx="97">
                  <c:v>42887</c:v>
                </c:pt>
                <c:pt idx="98">
                  <c:v>42917</c:v>
                </c:pt>
                <c:pt idx="99">
                  <c:v>42948</c:v>
                </c:pt>
                <c:pt idx="100">
                  <c:v>42979</c:v>
                </c:pt>
                <c:pt idx="101">
                  <c:v>43009</c:v>
                </c:pt>
                <c:pt idx="102">
                  <c:v>43040</c:v>
                </c:pt>
                <c:pt idx="103">
                  <c:v>43070</c:v>
                </c:pt>
                <c:pt idx="104">
                  <c:v>43101</c:v>
                </c:pt>
                <c:pt idx="105">
                  <c:v>43132</c:v>
                </c:pt>
                <c:pt idx="106">
                  <c:v>43160</c:v>
                </c:pt>
                <c:pt idx="107">
                  <c:v>43191</c:v>
                </c:pt>
                <c:pt idx="108">
                  <c:v>43221</c:v>
                </c:pt>
                <c:pt idx="109">
                  <c:v>43252</c:v>
                </c:pt>
                <c:pt idx="110">
                  <c:v>43282</c:v>
                </c:pt>
                <c:pt idx="111">
                  <c:v>43313</c:v>
                </c:pt>
                <c:pt idx="112">
                  <c:v>43344</c:v>
                </c:pt>
                <c:pt idx="113">
                  <c:v>43374</c:v>
                </c:pt>
                <c:pt idx="114">
                  <c:v>43405</c:v>
                </c:pt>
                <c:pt idx="115">
                  <c:v>43435</c:v>
                </c:pt>
                <c:pt idx="116">
                  <c:v>43466</c:v>
                </c:pt>
                <c:pt idx="117">
                  <c:v>43497</c:v>
                </c:pt>
                <c:pt idx="118">
                  <c:v>43525</c:v>
                </c:pt>
                <c:pt idx="119">
                  <c:v>43556</c:v>
                </c:pt>
                <c:pt idx="120">
                  <c:v>43586</c:v>
                </c:pt>
                <c:pt idx="121">
                  <c:v>43617</c:v>
                </c:pt>
                <c:pt idx="122">
                  <c:v>43647</c:v>
                </c:pt>
                <c:pt idx="123">
                  <c:v>43678</c:v>
                </c:pt>
                <c:pt idx="124">
                  <c:v>43709</c:v>
                </c:pt>
                <c:pt idx="125">
                  <c:v>43739</c:v>
                </c:pt>
                <c:pt idx="126">
                  <c:v>43770</c:v>
                </c:pt>
                <c:pt idx="127">
                  <c:v>43800</c:v>
                </c:pt>
                <c:pt idx="128">
                  <c:v>43831</c:v>
                </c:pt>
                <c:pt idx="129">
                  <c:v>43862</c:v>
                </c:pt>
                <c:pt idx="130">
                  <c:v>43891</c:v>
                </c:pt>
                <c:pt idx="131">
                  <c:v>43922</c:v>
                </c:pt>
                <c:pt idx="132">
                  <c:v>43952</c:v>
                </c:pt>
                <c:pt idx="133">
                  <c:v>43983</c:v>
                </c:pt>
                <c:pt idx="134">
                  <c:v>44013</c:v>
                </c:pt>
                <c:pt idx="135">
                  <c:v>44044</c:v>
                </c:pt>
                <c:pt idx="136">
                  <c:v>44075</c:v>
                </c:pt>
                <c:pt idx="137">
                  <c:v>44105</c:v>
                </c:pt>
                <c:pt idx="138">
                  <c:v>44136</c:v>
                </c:pt>
                <c:pt idx="139">
                  <c:v>44166</c:v>
                </c:pt>
                <c:pt idx="140">
                  <c:v>44197</c:v>
                </c:pt>
                <c:pt idx="141">
                  <c:v>44228</c:v>
                </c:pt>
                <c:pt idx="142">
                  <c:v>44256</c:v>
                </c:pt>
                <c:pt idx="143">
                  <c:v>44287</c:v>
                </c:pt>
                <c:pt idx="144">
                  <c:v>44317</c:v>
                </c:pt>
              </c:numCache>
            </c:numRef>
          </c:cat>
          <c:val>
            <c:numRef>
              <c:f>Nonresidential!$C$95:$C$239</c:f>
              <c:numCache>
                <c:formatCode>0</c:formatCode>
                <c:ptCount val="145"/>
                <c:pt idx="0">
                  <c:v>959.48827702309018</c:v>
                </c:pt>
                <c:pt idx="1">
                  <c:v>949.11338985531279</c:v>
                </c:pt>
                <c:pt idx="2">
                  <c:v>966.01401082027678</c:v>
                </c:pt>
                <c:pt idx="3">
                  <c:v>925.26870483140476</c:v>
                </c:pt>
                <c:pt idx="4">
                  <c:v>915.25640288308171</c:v>
                </c:pt>
                <c:pt idx="5">
                  <c:v>862.18384490023834</c:v>
                </c:pt>
                <c:pt idx="6">
                  <c:v>827.86081813603266</c:v>
                </c:pt>
                <c:pt idx="7">
                  <c:v>833.91703345494261</c:v>
                </c:pt>
                <c:pt idx="8">
                  <c:v>853.6603173230867</c:v>
                </c:pt>
                <c:pt idx="9">
                  <c:v>868.47864804146195</c:v>
                </c:pt>
                <c:pt idx="10">
                  <c:v>872.46306486896015</c:v>
                </c:pt>
                <c:pt idx="11">
                  <c:v>576.80579616952093</c:v>
                </c:pt>
                <c:pt idx="12">
                  <c:v>537.61768066676052</c:v>
                </c:pt>
                <c:pt idx="13">
                  <c:v>518.58834352987901</c:v>
                </c:pt>
                <c:pt idx="14">
                  <c:v>484.59877303955977</c:v>
                </c:pt>
                <c:pt idx="15">
                  <c:v>459.98029865088506</c:v>
                </c:pt>
                <c:pt idx="16">
                  <c:v>460.5555399877602</c:v>
                </c:pt>
                <c:pt idx="17">
                  <c:v>488.19311986992477</c:v>
                </c:pt>
                <c:pt idx="18">
                  <c:v>501.83901335894899</c:v>
                </c:pt>
                <c:pt idx="19">
                  <c:v>487.2031601546168</c:v>
                </c:pt>
                <c:pt idx="20">
                  <c:v>454.7705876879985</c:v>
                </c:pt>
                <c:pt idx="21">
                  <c:v>408.34735053882673</c:v>
                </c:pt>
                <c:pt idx="22">
                  <c:v>388.07872345228429</c:v>
                </c:pt>
                <c:pt idx="23">
                  <c:v>393.68712561895023</c:v>
                </c:pt>
                <c:pt idx="24">
                  <c:v>412.45577682397834</c:v>
                </c:pt>
                <c:pt idx="25">
                  <c:v>424.14205976204772</c:v>
                </c:pt>
                <c:pt idx="26">
                  <c:v>450.40779727474893</c:v>
                </c:pt>
                <c:pt idx="27">
                  <c:v>436.2830740948404</c:v>
                </c:pt>
                <c:pt idx="28">
                  <c:v>419.56590676789182</c:v>
                </c:pt>
                <c:pt idx="29">
                  <c:v>439.09535567455515</c:v>
                </c:pt>
                <c:pt idx="30">
                  <c:v>495.42545268097103</c:v>
                </c:pt>
                <c:pt idx="31">
                  <c:v>504.61254858146634</c:v>
                </c:pt>
                <c:pt idx="32">
                  <c:v>538.26685577900139</c:v>
                </c:pt>
                <c:pt idx="33">
                  <c:v>618.09335021693357</c:v>
                </c:pt>
                <c:pt idx="34">
                  <c:v>632.36860593623476</c:v>
                </c:pt>
                <c:pt idx="35">
                  <c:v>646.61473828437829</c:v>
                </c:pt>
                <c:pt idx="36">
                  <c:v>654.17673710280974</c:v>
                </c:pt>
                <c:pt idx="37">
                  <c:v>714.21494963690839</c:v>
                </c:pt>
                <c:pt idx="38">
                  <c:v>759.26751798302359</c:v>
                </c:pt>
                <c:pt idx="39">
                  <c:v>797.51938071926918</c:v>
                </c:pt>
                <c:pt idx="40">
                  <c:v>845.47952954452614</c:v>
                </c:pt>
                <c:pt idx="41">
                  <c:v>913.88787344348634</c:v>
                </c:pt>
                <c:pt idx="42">
                  <c:v>967.11650369781705</c:v>
                </c:pt>
                <c:pt idx="43">
                  <c:v>996.29143700586383</c:v>
                </c:pt>
                <c:pt idx="44">
                  <c:v>985.68510651814427</c:v>
                </c:pt>
                <c:pt idx="45">
                  <c:v>960.30297802738914</c:v>
                </c:pt>
                <c:pt idx="46">
                  <c:v>957.40809188473315</c:v>
                </c:pt>
                <c:pt idx="47">
                  <c:v>991.35882194514807</c:v>
                </c:pt>
                <c:pt idx="48">
                  <c:v>1042.8110001108032</c:v>
                </c:pt>
                <c:pt idx="49">
                  <c:v>1020.5464972139524</c:v>
                </c:pt>
                <c:pt idx="50">
                  <c:v>1060.0475790513965</c:v>
                </c:pt>
                <c:pt idx="51">
                  <c:v>1114.1041136279875</c:v>
                </c:pt>
                <c:pt idx="52">
                  <c:v>1132.0125765031562</c:v>
                </c:pt>
                <c:pt idx="53">
                  <c:v>1135.966406722705</c:v>
                </c:pt>
                <c:pt idx="54">
                  <c:v>1037.1616254885494</c:v>
                </c:pt>
                <c:pt idx="55">
                  <c:v>1154.4789474832901</c:v>
                </c:pt>
                <c:pt idx="56">
                  <c:v>1178.165389843218</c:v>
                </c:pt>
                <c:pt idx="57">
                  <c:v>1194.3766145665227</c:v>
                </c:pt>
                <c:pt idx="58">
                  <c:v>1293.6956685267237</c:v>
                </c:pt>
                <c:pt idx="59">
                  <c:v>1373.2361752164275</c:v>
                </c:pt>
                <c:pt idx="60">
                  <c:v>1359.991627831874</c:v>
                </c:pt>
                <c:pt idx="61">
                  <c:v>1496.1568206631405</c:v>
                </c:pt>
                <c:pt idx="62">
                  <c:v>1602.6752823954541</c:v>
                </c:pt>
                <c:pt idx="63">
                  <c:v>1622.5041529336197</c:v>
                </c:pt>
                <c:pt idx="64">
                  <c:v>1641.5281349176619</c:v>
                </c:pt>
                <c:pt idx="65">
                  <c:v>1621.4566112483665</c:v>
                </c:pt>
                <c:pt idx="66">
                  <c:v>1678.2301661257263</c:v>
                </c:pt>
                <c:pt idx="67">
                  <c:v>1659.1347953320994</c:v>
                </c:pt>
                <c:pt idx="68">
                  <c:v>1726.8801741487134</c:v>
                </c:pt>
                <c:pt idx="69">
                  <c:v>1811.2486016861444</c:v>
                </c:pt>
                <c:pt idx="70">
                  <c:v>1864.5423297059115</c:v>
                </c:pt>
                <c:pt idx="71">
                  <c:v>1850.431361683907</c:v>
                </c:pt>
                <c:pt idx="72">
                  <c:v>1898.9339123474488</c:v>
                </c:pt>
                <c:pt idx="73">
                  <c:v>1820.6348831571279</c:v>
                </c:pt>
                <c:pt idx="74">
                  <c:v>1735.7366193108364</c:v>
                </c:pt>
                <c:pt idx="75">
                  <c:v>2062.2499378294669</c:v>
                </c:pt>
                <c:pt idx="76">
                  <c:v>2133.3570574975729</c:v>
                </c:pt>
                <c:pt idx="77">
                  <c:v>2100.7594049423165</c:v>
                </c:pt>
                <c:pt idx="78">
                  <c:v>2110.7377566835312</c:v>
                </c:pt>
                <c:pt idx="79">
                  <c:v>2063.6964781792199</c:v>
                </c:pt>
                <c:pt idx="80">
                  <c:v>1991.5701823298825</c:v>
                </c:pt>
                <c:pt idx="81">
                  <c:v>1916.498879138727</c:v>
                </c:pt>
                <c:pt idx="82">
                  <c:v>1805.9392194141833</c:v>
                </c:pt>
                <c:pt idx="83">
                  <c:v>1801.1631680965997</c:v>
                </c:pt>
                <c:pt idx="84">
                  <c:v>1793.3133693566506</c:v>
                </c:pt>
                <c:pt idx="85">
                  <c:v>1988.7708575635424</c:v>
                </c:pt>
                <c:pt idx="86">
                  <c:v>1968.2418539770024</c:v>
                </c:pt>
                <c:pt idx="87">
                  <c:v>1632.9916581955069</c:v>
                </c:pt>
                <c:pt idx="88">
                  <c:v>1530.0133721257014</c:v>
                </c:pt>
                <c:pt idx="89">
                  <c:v>1595.380190256637</c:v>
                </c:pt>
                <c:pt idx="90">
                  <c:v>1579.3600611869183</c:v>
                </c:pt>
                <c:pt idx="91">
                  <c:v>1564.4880835231747</c:v>
                </c:pt>
                <c:pt idx="92">
                  <c:v>1562.2286746560451</c:v>
                </c:pt>
                <c:pt idx="93">
                  <c:v>1539.1178442430048</c:v>
                </c:pt>
                <c:pt idx="94">
                  <c:v>1627.4977429608177</c:v>
                </c:pt>
                <c:pt idx="95">
                  <c:v>1574.7719835176549</c:v>
                </c:pt>
                <c:pt idx="96">
                  <c:v>1537.6297499514367</c:v>
                </c:pt>
                <c:pt idx="97">
                  <c:v>1372.9619756499096</c:v>
                </c:pt>
                <c:pt idx="98">
                  <c:v>1398.035714512702</c:v>
                </c:pt>
                <c:pt idx="99">
                  <c:v>1405.2234527833702</c:v>
                </c:pt>
                <c:pt idx="100">
                  <c:v>1427.1516835474004</c:v>
                </c:pt>
                <c:pt idx="101">
                  <c:v>1353.6788579426366</c:v>
                </c:pt>
                <c:pt idx="102">
                  <c:v>1359.8311435803128</c:v>
                </c:pt>
                <c:pt idx="103">
                  <c:v>1321.9913003722311</c:v>
                </c:pt>
                <c:pt idx="104">
                  <c:v>1383.8788426429496</c:v>
                </c:pt>
                <c:pt idx="105">
                  <c:v>1468.021875695779</c:v>
                </c:pt>
                <c:pt idx="106">
                  <c:v>1391.372034218517</c:v>
                </c:pt>
                <c:pt idx="107">
                  <c:v>1409.4545455330465</c:v>
                </c:pt>
                <c:pt idx="108">
                  <c:v>1447.8486548712608</c:v>
                </c:pt>
                <c:pt idx="109">
                  <c:v>1354.4751963640888</c:v>
                </c:pt>
                <c:pt idx="110">
                  <c:v>1240.9749754035058</c:v>
                </c:pt>
                <c:pt idx="111">
                  <c:v>1173.7224168462485</c:v>
                </c:pt>
                <c:pt idx="112">
                  <c:v>1175.156573877003</c:v>
                </c:pt>
                <c:pt idx="113">
                  <c:v>1272.5204518578082</c:v>
                </c:pt>
                <c:pt idx="114">
                  <c:v>1440.6266207480712</c:v>
                </c:pt>
                <c:pt idx="115">
                  <c:v>1515.8320518434418</c:v>
                </c:pt>
                <c:pt idx="116">
                  <c:v>1432.0961293782439</c:v>
                </c:pt>
                <c:pt idx="117">
                  <c:v>1322.002701362391</c:v>
                </c:pt>
                <c:pt idx="118">
                  <c:v>1293.3427137183182</c:v>
                </c:pt>
                <c:pt idx="119">
                  <c:v>1507.0055155127422</c:v>
                </c:pt>
                <c:pt idx="120">
                  <c:v>1437.4234097345225</c:v>
                </c:pt>
                <c:pt idx="121">
                  <c:v>1471.3831087013007</c:v>
                </c:pt>
                <c:pt idx="122">
                  <c:v>1599.5262867756455</c:v>
                </c:pt>
                <c:pt idx="123">
                  <c:v>1582.1479543736225</c:v>
                </c:pt>
                <c:pt idx="124">
                  <c:v>1553.501810849303</c:v>
                </c:pt>
                <c:pt idx="125">
                  <c:v>1459.3340722145813</c:v>
                </c:pt>
                <c:pt idx="126">
                  <c:v>1281.2298507271103</c:v>
                </c:pt>
                <c:pt idx="127">
                  <c:v>1247.3047669804787</c:v>
                </c:pt>
                <c:pt idx="128">
                  <c:v>1235.1758933841645</c:v>
                </c:pt>
                <c:pt idx="129">
                  <c:v>1230.0266678264527</c:v>
                </c:pt>
                <c:pt idx="130">
                  <c:v>1187.0478611081412</c:v>
                </c:pt>
                <c:pt idx="131">
                  <c:v>910.20893680677352</c:v>
                </c:pt>
                <c:pt idx="132">
                  <c:v>888.10562047255905</c:v>
                </c:pt>
                <c:pt idx="133">
                  <c:v>849.55225305609554</c:v>
                </c:pt>
                <c:pt idx="134">
                  <c:v>718.11108801849616</c:v>
                </c:pt>
                <c:pt idx="135">
                  <c:v>708.07594833040719</c:v>
                </c:pt>
                <c:pt idx="136">
                  <c:v>653.32697827259085</c:v>
                </c:pt>
                <c:pt idx="137">
                  <c:v>666.01558322728181</c:v>
                </c:pt>
                <c:pt idx="138">
                  <c:v>625.84038482384642</c:v>
                </c:pt>
                <c:pt idx="139">
                  <c:v>634.52641969390083</c:v>
                </c:pt>
                <c:pt idx="140">
                  <c:v>619.76738129649925</c:v>
                </c:pt>
                <c:pt idx="141">
                  <c:v>662.95227868814891</c:v>
                </c:pt>
                <c:pt idx="142">
                  <c:v>726.10723178825765</c:v>
                </c:pt>
                <c:pt idx="143">
                  <c:v>785.27593933232731</c:v>
                </c:pt>
                <c:pt idx="144">
                  <c:v>771.45696719086925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5-4306-9A91-9F37E8D74E43}"/>
            </c:ext>
          </c:extLst>
        </c:ser>
        <c:ser>
          <c:idx val="2"/>
          <c:order val="2"/>
          <c:tx>
            <c:strRef>
              <c:f>Nonresidential!$D$5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Nonresidential!$A$95:$A$239</c:f>
              <c:numCache>
                <c:formatCode>mmm\-yy</c:formatCode>
                <c:ptCount val="145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  <c:pt idx="12">
                  <c:v>40299</c:v>
                </c:pt>
                <c:pt idx="13">
                  <c:v>40330</c:v>
                </c:pt>
                <c:pt idx="14">
                  <c:v>40360</c:v>
                </c:pt>
                <c:pt idx="15">
                  <c:v>40391</c:v>
                </c:pt>
                <c:pt idx="16">
                  <c:v>40422</c:v>
                </c:pt>
                <c:pt idx="17">
                  <c:v>40452</c:v>
                </c:pt>
                <c:pt idx="18">
                  <c:v>40483</c:v>
                </c:pt>
                <c:pt idx="19">
                  <c:v>40513</c:v>
                </c:pt>
                <c:pt idx="20">
                  <c:v>40544</c:v>
                </c:pt>
                <c:pt idx="21">
                  <c:v>40575</c:v>
                </c:pt>
                <c:pt idx="22">
                  <c:v>40603</c:v>
                </c:pt>
                <c:pt idx="23">
                  <c:v>40634</c:v>
                </c:pt>
                <c:pt idx="24">
                  <c:v>40664</c:v>
                </c:pt>
                <c:pt idx="25">
                  <c:v>40695</c:v>
                </c:pt>
                <c:pt idx="26">
                  <c:v>40725</c:v>
                </c:pt>
                <c:pt idx="27">
                  <c:v>40756</c:v>
                </c:pt>
                <c:pt idx="28">
                  <c:v>40787</c:v>
                </c:pt>
                <c:pt idx="29">
                  <c:v>40817</c:v>
                </c:pt>
                <c:pt idx="30">
                  <c:v>40848</c:v>
                </c:pt>
                <c:pt idx="31">
                  <c:v>40878</c:v>
                </c:pt>
                <c:pt idx="32">
                  <c:v>40909</c:v>
                </c:pt>
                <c:pt idx="33">
                  <c:v>40940</c:v>
                </c:pt>
                <c:pt idx="34">
                  <c:v>40969</c:v>
                </c:pt>
                <c:pt idx="35">
                  <c:v>41000</c:v>
                </c:pt>
                <c:pt idx="36">
                  <c:v>41030</c:v>
                </c:pt>
                <c:pt idx="37">
                  <c:v>41061</c:v>
                </c:pt>
                <c:pt idx="38">
                  <c:v>41091</c:v>
                </c:pt>
                <c:pt idx="39">
                  <c:v>41122</c:v>
                </c:pt>
                <c:pt idx="40">
                  <c:v>41153</c:v>
                </c:pt>
                <c:pt idx="41">
                  <c:v>41183</c:v>
                </c:pt>
                <c:pt idx="42">
                  <c:v>41214</c:v>
                </c:pt>
                <c:pt idx="43">
                  <c:v>41244</c:v>
                </c:pt>
                <c:pt idx="44">
                  <c:v>41275</c:v>
                </c:pt>
                <c:pt idx="45">
                  <c:v>41306</c:v>
                </c:pt>
                <c:pt idx="46">
                  <c:v>41334</c:v>
                </c:pt>
                <c:pt idx="47">
                  <c:v>41365</c:v>
                </c:pt>
                <c:pt idx="48">
                  <c:v>41395</c:v>
                </c:pt>
                <c:pt idx="49">
                  <c:v>41426</c:v>
                </c:pt>
                <c:pt idx="50">
                  <c:v>41456</c:v>
                </c:pt>
                <c:pt idx="51">
                  <c:v>41487</c:v>
                </c:pt>
                <c:pt idx="52">
                  <c:v>41518</c:v>
                </c:pt>
                <c:pt idx="53">
                  <c:v>41548</c:v>
                </c:pt>
                <c:pt idx="54">
                  <c:v>41579</c:v>
                </c:pt>
                <c:pt idx="55">
                  <c:v>41609</c:v>
                </c:pt>
                <c:pt idx="56">
                  <c:v>41640</c:v>
                </c:pt>
                <c:pt idx="57">
                  <c:v>41671</c:v>
                </c:pt>
                <c:pt idx="58">
                  <c:v>41699</c:v>
                </c:pt>
                <c:pt idx="59">
                  <c:v>41730</c:v>
                </c:pt>
                <c:pt idx="60">
                  <c:v>41760</c:v>
                </c:pt>
                <c:pt idx="61">
                  <c:v>41791</c:v>
                </c:pt>
                <c:pt idx="62">
                  <c:v>41821</c:v>
                </c:pt>
                <c:pt idx="63">
                  <c:v>41852</c:v>
                </c:pt>
                <c:pt idx="64">
                  <c:v>41883</c:v>
                </c:pt>
                <c:pt idx="65">
                  <c:v>41913</c:v>
                </c:pt>
                <c:pt idx="66">
                  <c:v>41944</c:v>
                </c:pt>
                <c:pt idx="67">
                  <c:v>41974</c:v>
                </c:pt>
                <c:pt idx="68">
                  <c:v>42005</c:v>
                </c:pt>
                <c:pt idx="69">
                  <c:v>42036</c:v>
                </c:pt>
                <c:pt idx="70">
                  <c:v>42064</c:v>
                </c:pt>
                <c:pt idx="71">
                  <c:v>42095</c:v>
                </c:pt>
                <c:pt idx="72">
                  <c:v>42125</c:v>
                </c:pt>
                <c:pt idx="73">
                  <c:v>42156</c:v>
                </c:pt>
                <c:pt idx="74">
                  <c:v>42186</c:v>
                </c:pt>
                <c:pt idx="75">
                  <c:v>42217</c:v>
                </c:pt>
                <c:pt idx="76">
                  <c:v>42248</c:v>
                </c:pt>
                <c:pt idx="77">
                  <c:v>42278</c:v>
                </c:pt>
                <c:pt idx="78">
                  <c:v>42309</c:v>
                </c:pt>
                <c:pt idx="79">
                  <c:v>42339</c:v>
                </c:pt>
                <c:pt idx="80">
                  <c:v>42370</c:v>
                </c:pt>
                <c:pt idx="81">
                  <c:v>42401</c:v>
                </c:pt>
                <c:pt idx="82">
                  <c:v>42430</c:v>
                </c:pt>
                <c:pt idx="83">
                  <c:v>42461</c:v>
                </c:pt>
                <c:pt idx="84">
                  <c:v>42491</c:v>
                </c:pt>
                <c:pt idx="85">
                  <c:v>42522</c:v>
                </c:pt>
                <c:pt idx="86">
                  <c:v>42552</c:v>
                </c:pt>
                <c:pt idx="87">
                  <c:v>42583</c:v>
                </c:pt>
                <c:pt idx="88">
                  <c:v>42614</c:v>
                </c:pt>
                <c:pt idx="89">
                  <c:v>42644</c:v>
                </c:pt>
                <c:pt idx="90">
                  <c:v>42675</c:v>
                </c:pt>
                <c:pt idx="91">
                  <c:v>42705</c:v>
                </c:pt>
                <c:pt idx="92">
                  <c:v>42736</c:v>
                </c:pt>
                <c:pt idx="93">
                  <c:v>42767</c:v>
                </c:pt>
                <c:pt idx="94">
                  <c:v>42795</c:v>
                </c:pt>
                <c:pt idx="95">
                  <c:v>42826</c:v>
                </c:pt>
                <c:pt idx="96">
                  <c:v>42856</c:v>
                </c:pt>
                <c:pt idx="97">
                  <c:v>42887</c:v>
                </c:pt>
                <c:pt idx="98">
                  <c:v>42917</c:v>
                </c:pt>
                <c:pt idx="99">
                  <c:v>42948</c:v>
                </c:pt>
                <c:pt idx="100">
                  <c:v>42979</c:v>
                </c:pt>
                <c:pt idx="101">
                  <c:v>43009</c:v>
                </c:pt>
                <c:pt idx="102">
                  <c:v>43040</c:v>
                </c:pt>
                <c:pt idx="103">
                  <c:v>43070</c:v>
                </c:pt>
                <c:pt idx="104">
                  <c:v>43101</c:v>
                </c:pt>
                <c:pt idx="105">
                  <c:v>43132</c:v>
                </c:pt>
                <c:pt idx="106">
                  <c:v>43160</c:v>
                </c:pt>
                <c:pt idx="107">
                  <c:v>43191</c:v>
                </c:pt>
                <c:pt idx="108">
                  <c:v>43221</c:v>
                </c:pt>
                <c:pt idx="109">
                  <c:v>43252</c:v>
                </c:pt>
                <c:pt idx="110">
                  <c:v>43282</c:v>
                </c:pt>
                <c:pt idx="111">
                  <c:v>43313</c:v>
                </c:pt>
                <c:pt idx="112">
                  <c:v>43344</c:v>
                </c:pt>
                <c:pt idx="113">
                  <c:v>43374</c:v>
                </c:pt>
                <c:pt idx="114">
                  <c:v>43405</c:v>
                </c:pt>
                <c:pt idx="115">
                  <c:v>43435</c:v>
                </c:pt>
                <c:pt idx="116">
                  <c:v>43466</c:v>
                </c:pt>
                <c:pt idx="117">
                  <c:v>43497</c:v>
                </c:pt>
                <c:pt idx="118">
                  <c:v>43525</c:v>
                </c:pt>
                <c:pt idx="119">
                  <c:v>43556</c:v>
                </c:pt>
                <c:pt idx="120">
                  <c:v>43586</c:v>
                </c:pt>
                <c:pt idx="121">
                  <c:v>43617</c:v>
                </c:pt>
                <c:pt idx="122">
                  <c:v>43647</c:v>
                </c:pt>
                <c:pt idx="123">
                  <c:v>43678</c:v>
                </c:pt>
                <c:pt idx="124">
                  <c:v>43709</c:v>
                </c:pt>
                <c:pt idx="125">
                  <c:v>43739</c:v>
                </c:pt>
                <c:pt idx="126">
                  <c:v>43770</c:v>
                </c:pt>
                <c:pt idx="127">
                  <c:v>43800</c:v>
                </c:pt>
                <c:pt idx="128">
                  <c:v>43831</c:v>
                </c:pt>
                <c:pt idx="129">
                  <c:v>43862</c:v>
                </c:pt>
                <c:pt idx="130">
                  <c:v>43891</c:v>
                </c:pt>
                <c:pt idx="131">
                  <c:v>43922</c:v>
                </c:pt>
                <c:pt idx="132">
                  <c:v>43952</c:v>
                </c:pt>
                <c:pt idx="133">
                  <c:v>43983</c:v>
                </c:pt>
                <c:pt idx="134">
                  <c:v>44013</c:v>
                </c:pt>
                <c:pt idx="135">
                  <c:v>44044</c:v>
                </c:pt>
                <c:pt idx="136">
                  <c:v>44075</c:v>
                </c:pt>
                <c:pt idx="137">
                  <c:v>44105</c:v>
                </c:pt>
                <c:pt idx="138">
                  <c:v>44136</c:v>
                </c:pt>
                <c:pt idx="139">
                  <c:v>44166</c:v>
                </c:pt>
                <c:pt idx="140">
                  <c:v>44197</c:v>
                </c:pt>
                <c:pt idx="141">
                  <c:v>44228</c:v>
                </c:pt>
                <c:pt idx="142">
                  <c:v>44256</c:v>
                </c:pt>
                <c:pt idx="143">
                  <c:v>44287</c:v>
                </c:pt>
                <c:pt idx="144">
                  <c:v>44317</c:v>
                </c:pt>
              </c:numCache>
            </c:numRef>
          </c:cat>
          <c:val>
            <c:numRef>
              <c:f>Nonresidential!$D$95:$D$239</c:f>
              <c:numCache>
                <c:formatCode>0</c:formatCode>
                <c:ptCount val="145"/>
                <c:pt idx="0">
                  <c:v>2179.2764071375814</c:v>
                </c:pt>
                <c:pt idx="1">
                  <c:v>2212.5210159527755</c:v>
                </c:pt>
                <c:pt idx="2">
                  <c:v>2187.8309700474247</c:v>
                </c:pt>
                <c:pt idx="3">
                  <c:v>2268.6073205778689</c:v>
                </c:pt>
                <c:pt idx="4">
                  <c:v>2141.4498722547787</c:v>
                </c:pt>
                <c:pt idx="5">
                  <c:v>2147.9119866826645</c:v>
                </c:pt>
                <c:pt idx="6">
                  <c:v>2190.8023655234383</c:v>
                </c:pt>
                <c:pt idx="7">
                  <c:v>2169.6588189921672</c:v>
                </c:pt>
                <c:pt idx="8">
                  <c:v>1999.7842662959424</c:v>
                </c:pt>
                <c:pt idx="9">
                  <c:v>2005.2452392967657</c:v>
                </c:pt>
                <c:pt idx="10">
                  <c:v>1963.0308066107864</c:v>
                </c:pt>
                <c:pt idx="11">
                  <c:v>1981.0082550257512</c:v>
                </c:pt>
                <c:pt idx="12">
                  <c:v>2010.5736846319562</c:v>
                </c:pt>
                <c:pt idx="13">
                  <c:v>1914.1071407640025</c:v>
                </c:pt>
                <c:pt idx="14">
                  <c:v>1948.7675087820373</c:v>
                </c:pt>
                <c:pt idx="15">
                  <c:v>1848.6532835754156</c:v>
                </c:pt>
                <c:pt idx="16">
                  <c:v>2027.9450338608578</c:v>
                </c:pt>
                <c:pt idx="17">
                  <c:v>1986.1530865881698</c:v>
                </c:pt>
                <c:pt idx="18">
                  <c:v>1916.3711126927474</c:v>
                </c:pt>
                <c:pt idx="19">
                  <c:v>1887.6889251202711</c:v>
                </c:pt>
                <c:pt idx="20">
                  <c:v>1939.2686405648351</c:v>
                </c:pt>
                <c:pt idx="21">
                  <c:v>1936.3135209425275</c:v>
                </c:pt>
                <c:pt idx="22">
                  <c:v>1919.7854179494491</c:v>
                </c:pt>
                <c:pt idx="23">
                  <c:v>1781.8401348967352</c:v>
                </c:pt>
                <c:pt idx="24">
                  <c:v>1822.6664183284565</c:v>
                </c:pt>
                <c:pt idx="25">
                  <c:v>1846.2433176178115</c:v>
                </c:pt>
                <c:pt idx="26">
                  <c:v>1777.3479743105102</c:v>
                </c:pt>
                <c:pt idx="27">
                  <c:v>1794.1133773787078</c:v>
                </c:pt>
                <c:pt idx="28">
                  <c:v>1654.2342890031739</c:v>
                </c:pt>
                <c:pt idx="29">
                  <c:v>1617.7948975311945</c:v>
                </c:pt>
                <c:pt idx="30">
                  <c:v>1615.7959700852309</c:v>
                </c:pt>
                <c:pt idx="31">
                  <c:v>1601.0256666853811</c:v>
                </c:pt>
                <c:pt idx="32">
                  <c:v>1544.0948067746865</c:v>
                </c:pt>
                <c:pt idx="33">
                  <c:v>1603.6896130297657</c:v>
                </c:pt>
                <c:pt idx="34">
                  <c:v>1612.7473144771361</c:v>
                </c:pt>
                <c:pt idx="35">
                  <c:v>1594.2924158191934</c:v>
                </c:pt>
                <c:pt idx="36">
                  <c:v>1537.7305526995583</c:v>
                </c:pt>
                <c:pt idx="37">
                  <c:v>1515.3139023479537</c:v>
                </c:pt>
                <c:pt idx="38">
                  <c:v>1515.5326194885424</c:v>
                </c:pt>
                <c:pt idx="39">
                  <c:v>1522.6565670693017</c:v>
                </c:pt>
                <c:pt idx="40">
                  <c:v>1462.6435055592979</c:v>
                </c:pt>
                <c:pt idx="41">
                  <c:v>1491.3776074354932</c:v>
                </c:pt>
                <c:pt idx="42">
                  <c:v>1444.5975123461519</c:v>
                </c:pt>
                <c:pt idx="43">
                  <c:v>1444.0967205295096</c:v>
                </c:pt>
                <c:pt idx="44">
                  <c:v>1443.7185929585135</c:v>
                </c:pt>
                <c:pt idx="45">
                  <c:v>1417.9908932171741</c:v>
                </c:pt>
                <c:pt idx="46">
                  <c:v>1389.9575096933686</c:v>
                </c:pt>
                <c:pt idx="47">
                  <c:v>1407.2650488590768</c:v>
                </c:pt>
                <c:pt idx="48">
                  <c:v>1421.2466721925696</c:v>
                </c:pt>
                <c:pt idx="49">
                  <c:v>1457.7482243319957</c:v>
                </c:pt>
                <c:pt idx="50">
                  <c:v>1469.8255314320979</c:v>
                </c:pt>
                <c:pt idx="51">
                  <c:v>1424.7420592489766</c:v>
                </c:pt>
                <c:pt idx="52">
                  <c:v>1479.1203938888148</c:v>
                </c:pt>
                <c:pt idx="53">
                  <c:v>1512.2119921494514</c:v>
                </c:pt>
                <c:pt idx="54">
                  <c:v>1545.3815167617265</c:v>
                </c:pt>
                <c:pt idx="55">
                  <c:v>1530.2333885114169</c:v>
                </c:pt>
                <c:pt idx="56">
                  <c:v>1558.2122490935158</c:v>
                </c:pt>
                <c:pt idx="57">
                  <c:v>1557.1084017727617</c:v>
                </c:pt>
                <c:pt idx="58">
                  <c:v>1534.1097428219753</c:v>
                </c:pt>
                <c:pt idx="59">
                  <c:v>1582.3801199832874</c:v>
                </c:pt>
                <c:pt idx="60">
                  <c:v>1530.0048395499425</c:v>
                </c:pt>
                <c:pt idx="61">
                  <c:v>1521.8503478813063</c:v>
                </c:pt>
                <c:pt idx="62">
                  <c:v>1551.3789955216796</c:v>
                </c:pt>
                <c:pt idx="63">
                  <c:v>1574.5615438647378</c:v>
                </c:pt>
                <c:pt idx="64">
                  <c:v>1604.139521580584</c:v>
                </c:pt>
                <c:pt idx="65">
                  <c:v>1610.3252575548247</c:v>
                </c:pt>
                <c:pt idx="66">
                  <c:v>1638.856995882415</c:v>
                </c:pt>
                <c:pt idx="67">
                  <c:v>1695.4063910870379</c:v>
                </c:pt>
                <c:pt idx="68">
                  <c:v>1694.988818029525</c:v>
                </c:pt>
                <c:pt idx="69">
                  <c:v>1643.9117480853811</c:v>
                </c:pt>
                <c:pt idx="70">
                  <c:v>1670.6848546069609</c:v>
                </c:pt>
                <c:pt idx="71">
                  <c:v>1698.503747219298</c:v>
                </c:pt>
                <c:pt idx="72">
                  <c:v>1724.6298606242851</c:v>
                </c:pt>
                <c:pt idx="73">
                  <c:v>1784.4118267506196</c:v>
                </c:pt>
                <c:pt idx="74">
                  <c:v>1753.9771178944068</c:v>
                </c:pt>
                <c:pt idx="75">
                  <c:v>1786.5763231527981</c:v>
                </c:pt>
                <c:pt idx="76">
                  <c:v>1932.3214998934911</c:v>
                </c:pt>
                <c:pt idx="77">
                  <c:v>1911.2670804091217</c:v>
                </c:pt>
                <c:pt idx="78">
                  <c:v>1853.7254672761087</c:v>
                </c:pt>
                <c:pt idx="79">
                  <c:v>1873.7028991643162</c:v>
                </c:pt>
                <c:pt idx="80">
                  <c:v>1861.1965431412552</c:v>
                </c:pt>
                <c:pt idx="81">
                  <c:v>1863.4819651764935</c:v>
                </c:pt>
                <c:pt idx="82">
                  <c:v>1879.6367138695073</c:v>
                </c:pt>
                <c:pt idx="83">
                  <c:v>1840.4294554537184</c:v>
                </c:pt>
                <c:pt idx="84">
                  <c:v>1844.3057239646541</c:v>
                </c:pt>
                <c:pt idx="85">
                  <c:v>1839.5448077284236</c:v>
                </c:pt>
                <c:pt idx="86">
                  <c:v>1951.987522342745</c:v>
                </c:pt>
                <c:pt idx="87">
                  <c:v>1996.3553374314324</c:v>
                </c:pt>
                <c:pt idx="88">
                  <c:v>1865.0737356054065</c:v>
                </c:pt>
                <c:pt idx="89">
                  <c:v>1892.1950875086327</c:v>
                </c:pt>
                <c:pt idx="90">
                  <c:v>1931.7784993202888</c:v>
                </c:pt>
                <c:pt idx="91">
                  <c:v>2029.2357459399159</c:v>
                </c:pt>
                <c:pt idx="92">
                  <c:v>2032.0037611982016</c:v>
                </c:pt>
                <c:pt idx="93">
                  <c:v>2101.0512575762355</c:v>
                </c:pt>
                <c:pt idx="94">
                  <c:v>2203.6019045553066</c:v>
                </c:pt>
                <c:pt idx="95">
                  <c:v>2163.7322543975779</c:v>
                </c:pt>
                <c:pt idx="96">
                  <c:v>2199.4073126461276</c:v>
                </c:pt>
                <c:pt idx="97">
                  <c:v>2188.8886198547611</c:v>
                </c:pt>
                <c:pt idx="98">
                  <c:v>2158.3656419210874</c:v>
                </c:pt>
                <c:pt idx="99">
                  <c:v>2170.8712118395811</c:v>
                </c:pt>
                <c:pt idx="100">
                  <c:v>2141.6087782033101</c:v>
                </c:pt>
                <c:pt idx="101">
                  <c:v>2141.122833881861</c:v>
                </c:pt>
                <c:pt idx="102">
                  <c:v>2137.8580711365466</c:v>
                </c:pt>
                <c:pt idx="103">
                  <c:v>1997.0719993273931</c:v>
                </c:pt>
                <c:pt idx="104">
                  <c:v>2025.5811160256717</c:v>
                </c:pt>
                <c:pt idx="105">
                  <c:v>1975.6006953977117</c:v>
                </c:pt>
                <c:pt idx="106">
                  <c:v>1945.6969423369219</c:v>
                </c:pt>
                <c:pt idx="107">
                  <c:v>2024.2785720904217</c:v>
                </c:pt>
                <c:pt idx="108">
                  <c:v>2060.0210091688045</c:v>
                </c:pt>
                <c:pt idx="109">
                  <c:v>2063.9075268675629</c:v>
                </c:pt>
                <c:pt idx="110">
                  <c:v>2049.1654694121748</c:v>
                </c:pt>
                <c:pt idx="111">
                  <c:v>2019.2397004855184</c:v>
                </c:pt>
                <c:pt idx="112">
                  <c:v>2006.8195582689018</c:v>
                </c:pt>
                <c:pt idx="113">
                  <c:v>2012.9278246712622</c:v>
                </c:pt>
                <c:pt idx="114">
                  <c:v>2033.1104222799636</c:v>
                </c:pt>
                <c:pt idx="115">
                  <c:v>1996.7990582252403</c:v>
                </c:pt>
                <c:pt idx="116">
                  <c:v>2023.265700239891</c:v>
                </c:pt>
                <c:pt idx="117">
                  <c:v>2063.0534115711544</c:v>
                </c:pt>
                <c:pt idx="118">
                  <c:v>2106.7595797605309</c:v>
                </c:pt>
                <c:pt idx="119">
                  <c:v>2122.8634403543292</c:v>
                </c:pt>
                <c:pt idx="120">
                  <c:v>2072.383187896507</c:v>
                </c:pt>
                <c:pt idx="121">
                  <c:v>2079.6975422201645</c:v>
                </c:pt>
                <c:pt idx="122">
                  <c:v>2020.5234382584713</c:v>
                </c:pt>
                <c:pt idx="123">
                  <c:v>2039.6241601430049</c:v>
                </c:pt>
                <c:pt idx="124">
                  <c:v>2154.9364696201787</c:v>
                </c:pt>
                <c:pt idx="125">
                  <c:v>2155.8687128573843</c:v>
                </c:pt>
                <c:pt idx="126">
                  <c:v>2227.9778312320368</c:v>
                </c:pt>
                <c:pt idx="127">
                  <c:v>2258.852091296435</c:v>
                </c:pt>
                <c:pt idx="128">
                  <c:v>2334.924262025952</c:v>
                </c:pt>
                <c:pt idx="129">
                  <c:v>2346.7189910271845</c:v>
                </c:pt>
                <c:pt idx="130">
                  <c:v>2257.7297897325143</c:v>
                </c:pt>
                <c:pt idx="131">
                  <c:v>2173.3560327046857</c:v>
                </c:pt>
                <c:pt idx="132">
                  <c:v>2244.4894067585828</c:v>
                </c:pt>
                <c:pt idx="133">
                  <c:v>2519.8188955851956</c:v>
                </c:pt>
                <c:pt idx="134">
                  <c:v>2685.3069513442483</c:v>
                </c:pt>
                <c:pt idx="135">
                  <c:v>2737.4667088973738</c:v>
                </c:pt>
                <c:pt idx="136">
                  <c:v>2789.5551288823017</c:v>
                </c:pt>
                <c:pt idx="137">
                  <c:v>2769.0288670436848</c:v>
                </c:pt>
                <c:pt idx="138">
                  <c:v>2744.4327128689774</c:v>
                </c:pt>
                <c:pt idx="139">
                  <c:v>2827.8928073062834</c:v>
                </c:pt>
                <c:pt idx="140">
                  <c:v>2794.5382795203632</c:v>
                </c:pt>
                <c:pt idx="141">
                  <c:v>2898.0972559633151</c:v>
                </c:pt>
                <c:pt idx="142">
                  <c:v>3055.8774713392672</c:v>
                </c:pt>
                <c:pt idx="143">
                  <c:v>3134.813765024795</c:v>
                </c:pt>
                <c:pt idx="144">
                  <c:v>3154.567489015546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75-4306-9A91-9F37E8D74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22016"/>
        <c:axId val="129623552"/>
      </c:lineChart>
      <c:dateAx>
        <c:axId val="12962201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9623552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29623552"/>
        <c:scaling>
          <c:orientation val="minMax"/>
          <c:max val="4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 ($2020m)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9622016"/>
        <c:crosses val="autoZero"/>
        <c:crossBetween val="between"/>
        <c:majorUnit val="4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Annual employment growth</c:v>
          </c:tx>
          <c:spPr>
            <a:solidFill>
              <a:schemeClr val="tx2"/>
            </a:solidFill>
          </c:spPr>
          <c:invertIfNegative val="0"/>
          <c:cat>
            <c:numRef>
              <c:f>Unemployment!$A$37:$A$85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EmpGrowth!$C$37:$C$85</c:f>
              <c:numCache>
                <c:formatCode>0.0%</c:formatCode>
                <c:ptCount val="49"/>
                <c:pt idx="0">
                  <c:v>-1.3843763243395868E-2</c:v>
                </c:pt>
                <c:pt idx="1">
                  <c:v>-2.2720897615708391E-2</c:v>
                </c:pt>
                <c:pt idx="2">
                  <c:v>-2.2769056710507773E-2</c:v>
                </c:pt>
                <c:pt idx="3">
                  <c:v>-4.3829612381865446E-2</c:v>
                </c:pt>
                <c:pt idx="4">
                  <c:v>-1.2605643890560181E-2</c:v>
                </c:pt>
                <c:pt idx="5">
                  <c:v>-1.6216991963260541E-2</c:v>
                </c:pt>
                <c:pt idx="6">
                  <c:v>5.0651230101301792E-3</c:v>
                </c:pt>
                <c:pt idx="7">
                  <c:v>-3.0081650193382048E-3</c:v>
                </c:pt>
                <c:pt idx="8">
                  <c:v>2.6983896706804122E-2</c:v>
                </c:pt>
                <c:pt idx="9">
                  <c:v>3.5302698760029338E-2</c:v>
                </c:pt>
                <c:pt idx="10">
                  <c:v>3.9020878329733666E-2</c:v>
                </c:pt>
                <c:pt idx="11">
                  <c:v>4.9281609195402254E-2</c:v>
                </c:pt>
                <c:pt idx="12">
                  <c:v>2.7687526486791958E-2</c:v>
                </c:pt>
                <c:pt idx="13">
                  <c:v>2.268564182048749E-2</c:v>
                </c:pt>
                <c:pt idx="14">
                  <c:v>-5.8203991130820754E-3</c:v>
                </c:pt>
                <c:pt idx="15">
                  <c:v>-5.4772011502122186E-3</c:v>
                </c:pt>
                <c:pt idx="16">
                  <c:v>-7.1477663230241628E-3</c:v>
                </c:pt>
                <c:pt idx="17">
                  <c:v>-4.5467070818406841E-3</c:v>
                </c:pt>
                <c:pt idx="18">
                  <c:v>3.0387510454418898E-2</c:v>
                </c:pt>
                <c:pt idx="19">
                  <c:v>4.5711138647941629E-2</c:v>
                </c:pt>
                <c:pt idx="20">
                  <c:v>5.0256126263325651E-2</c:v>
                </c:pt>
                <c:pt idx="21">
                  <c:v>5.0380622837370215E-2</c:v>
                </c:pt>
                <c:pt idx="22">
                  <c:v>3.7337662337662225E-2</c:v>
                </c:pt>
                <c:pt idx="23">
                  <c:v>3.9499670836076417E-2</c:v>
                </c:pt>
                <c:pt idx="24">
                  <c:v>4.2578433957289663E-2</c:v>
                </c:pt>
                <c:pt idx="25">
                  <c:v>3.3074186322308741E-2</c:v>
                </c:pt>
                <c:pt idx="26">
                  <c:v>1.147626499739185E-2</c:v>
                </c:pt>
                <c:pt idx="27">
                  <c:v>2.1532615579480607E-2</c:v>
                </c:pt>
                <c:pt idx="28">
                  <c:v>1.9471488178024909E-2</c:v>
                </c:pt>
                <c:pt idx="29">
                  <c:v>5.5739795918367419E-2</c:v>
                </c:pt>
                <c:pt idx="30">
                  <c:v>7.7230531201650354E-2</c:v>
                </c:pt>
                <c:pt idx="31">
                  <c:v>6.8691878487290747E-2</c:v>
                </c:pt>
                <c:pt idx="32">
                  <c:v>6.8956963909214908E-2</c:v>
                </c:pt>
                <c:pt idx="33">
                  <c:v>3.6728283194394029E-2</c:v>
                </c:pt>
                <c:pt idx="34">
                  <c:v>4.9072411729503385E-2</c:v>
                </c:pt>
                <c:pt idx="35">
                  <c:v>3.1790230885253568E-2</c:v>
                </c:pt>
                <c:pt idx="36">
                  <c:v>3.3646594732567481E-2</c:v>
                </c:pt>
                <c:pt idx="37">
                  <c:v>4.0088567765994565E-2</c:v>
                </c:pt>
                <c:pt idx="38">
                  <c:v>3.5139760410724419E-2</c:v>
                </c:pt>
                <c:pt idx="39">
                  <c:v>1.2256831215562869E-2</c:v>
                </c:pt>
                <c:pt idx="40">
                  <c:v>2.2898192838702425E-2</c:v>
                </c:pt>
                <c:pt idx="41">
                  <c:v>2.0952380952381056E-2</c:v>
                </c:pt>
                <c:pt idx="42">
                  <c:v>1.1021712774161863E-4</c:v>
                </c:pt>
                <c:pt idx="43">
                  <c:v>2.0106642968229282E-2</c:v>
                </c:pt>
                <c:pt idx="44">
                  <c:v>1.5252935367058074E-2</c:v>
                </c:pt>
                <c:pt idx="45">
                  <c:v>7.0237050043897575E-3</c:v>
                </c:pt>
                <c:pt idx="46">
                  <c:v>-7.8245536698259288E-3</c:v>
                </c:pt>
                <c:pt idx="47">
                  <c:v>6.5338124795810693E-4</c:v>
                </c:pt>
                <c:pt idx="48">
                  <c:v>4.3233895373973041E-3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0-4366-BD69-090C280BF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769856"/>
        <c:axId val="129771392"/>
      </c:barChart>
      <c:lineChart>
        <c:grouping val="standard"/>
        <c:varyColors val="0"/>
        <c:ser>
          <c:idx val="1"/>
          <c:order val="1"/>
          <c:tx>
            <c:v>Unemployment rate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Unemployment!$A$37:$A$85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Unemployment!$B$37:$B$85</c:f>
              <c:numCache>
                <c:formatCode>0.0%</c:formatCode>
                <c:ptCount val="49"/>
                <c:pt idx="0">
                  <c:v>6.3E-2</c:v>
                </c:pt>
                <c:pt idx="1">
                  <c:v>6.0999999999999999E-2</c:v>
                </c:pt>
                <c:pt idx="2">
                  <c:v>6.2E-2</c:v>
                </c:pt>
                <c:pt idx="3">
                  <c:v>7.0999999999999994E-2</c:v>
                </c:pt>
                <c:pt idx="4">
                  <c:v>7.4999999999999997E-2</c:v>
                </c:pt>
                <c:pt idx="5">
                  <c:v>8.1000000000000003E-2</c:v>
                </c:pt>
                <c:pt idx="6">
                  <c:v>6.7000000000000004E-2</c:v>
                </c:pt>
                <c:pt idx="7">
                  <c:v>6.9000000000000006E-2</c:v>
                </c:pt>
                <c:pt idx="8">
                  <c:v>7.0000000000000007E-2</c:v>
                </c:pt>
                <c:pt idx="9">
                  <c:v>6.6000000000000003E-2</c:v>
                </c:pt>
                <c:pt idx="10">
                  <c:v>6.2E-2</c:v>
                </c:pt>
                <c:pt idx="11">
                  <c:v>6.2E-2</c:v>
                </c:pt>
                <c:pt idx="12">
                  <c:v>7.2999999999999995E-2</c:v>
                </c:pt>
                <c:pt idx="13">
                  <c:v>6.9000000000000006E-2</c:v>
                </c:pt>
                <c:pt idx="14">
                  <c:v>7.6999999999999999E-2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6.4000000000000001E-2</c:v>
                </c:pt>
                <c:pt idx="18">
                  <c:v>0.06</c:v>
                </c:pt>
                <c:pt idx="19">
                  <c:v>5.5999999999999994E-2</c:v>
                </c:pt>
                <c:pt idx="20">
                  <c:v>6.7000000000000004E-2</c:v>
                </c:pt>
                <c:pt idx="21">
                  <c:v>5.7999999999999996E-2</c:v>
                </c:pt>
                <c:pt idx="22">
                  <c:v>5.7000000000000002E-2</c:v>
                </c:pt>
                <c:pt idx="23">
                  <c:v>5.5999999999999994E-2</c:v>
                </c:pt>
                <c:pt idx="24">
                  <c:v>6.5000000000000002E-2</c:v>
                </c:pt>
                <c:pt idx="25">
                  <c:v>5.9000000000000004E-2</c:v>
                </c:pt>
                <c:pt idx="26">
                  <c:v>5.5999999999999994E-2</c:v>
                </c:pt>
                <c:pt idx="27">
                  <c:v>5.0999999999999997E-2</c:v>
                </c:pt>
                <c:pt idx="28">
                  <c:v>6.0999999999999999E-2</c:v>
                </c:pt>
                <c:pt idx="29">
                  <c:v>4.7E-2</c:v>
                </c:pt>
                <c:pt idx="30">
                  <c:v>5.2999999999999999E-2</c:v>
                </c:pt>
                <c:pt idx="31">
                  <c:v>5.0999999999999997E-2</c:v>
                </c:pt>
                <c:pt idx="32">
                  <c:v>0.05</c:v>
                </c:pt>
                <c:pt idx="33">
                  <c:v>4.4999999999999998E-2</c:v>
                </c:pt>
                <c:pt idx="34">
                  <c:v>4.5999999999999999E-2</c:v>
                </c:pt>
                <c:pt idx="35">
                  <c:v>4.0999999999999995E-2</c:v>
                </c:pt>
                <c:pt idx="36">
                  <c:v>4.4999999999999998E-2</c:v>
                </c:pt>
                <c:pt idx="37">
                  <c:v>4.2000000000000003E-2</c:v>
                </c:pt>
                <c:pt idx="38">
                  <c:v>3.7000000000000005E-2</c:v>
                </c:pt>
                <c:pt idx="39">
                  <c:v>4.2999999999999997E-2</c:v>
                </c:pt>
                <c:pt idx="40">
                  <c:v>4.4000000000000004E-2</c:v>
                </c:pt>
                <c:pt idx="41">
                  <c:v>4.2000000000000003E-2</c:v>
                </c:pt>
                <c:pt idx="42">
                  <c:v>4.2000000000000003E-2</c:v>
                </c:pt>
                <c:pt idx="43">
                  <c:v>4.0999999999999995E-2</c:v>
                </c:pt>
                <c:pt idx="44">
                  <c:v>4.8000000000000001E-2</c:v>
                </c:pt>
                <c:pt idx="45">
                  <c:v>0.04</c:v>
                </c:pt>
                <c:pt idx="46">
                  <c:v>5.5999999999999994E-2</c:v>
                </c:pt>
                <c:pt idx="47">
                  <c:v>5.2999999999999999E-2</c:v>
                </c:pt>
                <c:pt idx="48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0-4366-BD69-090C280BF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69856"/>
        <c:axId val="129771392"/>
      </c:lineChart>
      <c:catAx>
        <c:axId val="129769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25400"/>
        </c:spPr>
        <c:crossAx val="129771392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2977139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97698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4951881014831"/>
          <c:y val="5.1400554097404488E-2"/>
          <c:w val="0.86509492563429802"/>
          <c:h val="0.62191528142315755"/>
        </c:manualLayout>
      </c:layout>
      <c:barChart>
        <c:barDir val="col"/>
        <c:grouping val="clustered"/>
        <c:varyColors val="0"/>
        <c:ser>
          <c:idx val="0"/>
          <c:order val="0"/>
          <c:tx>
            <c:v>Annual employment growth</c:v>
          </c:tx>
          <c:spPr>
            <a:solidFill>
              <a:srgbClr val="00B0F0"/>
            </a:solidFill>
          </c:spPr>
          <c:invertIfNegative val="0"/>
          <c:cat>
            <c:numRef>
              <c:f>Unemployment!$A$37:$A$85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EmpGrowth!$C$37:$C$85</c:f>
              <c:numCache>
                <c:formatCode>0.0%</c:formatCode>
                <c:ptCount val="49"/>
                <c:pt idx="0">
                  <c:v>-1.3843763243395868E-2</c:v>
                </c:pt>
                <c:pt idx="1">
                  <c:v>-2.2720897615708391E-2</c:v>
                </c:pt>
                <c:pt idx="2">
                  <c:v>-2.2769056710507773E-2</c:v>
                </c:pt>
                <c:pt idx="3">
                  <c:v>-4.3829612381865446E-2</c:v>
                </c:pt>
                <c:pt idx="4">
                  <c:v>-1.2605643890560181E-2</c:v>
                </c:pt>
                <c:pt idx="5">
                  <c:v>-1.6216991963260541E-2</c:v>
                </c:pt>
                <c:pt idx="6">
                  <c:v>5.0651230101301792E-3</c:v>
                </c:pt>
                <c:pt idx="7">
                  <c:v>-3.0081650193382048E-3</c:v>
                </c:pt>
                <c:pt idx="8">
                  <c:v>2.6983896706804122E-2</c:v>
                </c:pt>
                <c:pt idx="9">
                  <c:v>3.5302698760029338E-2</c:v>
                </c:pt>
                <c:pt idx="10">
                  <c:v>3.9020878329733666E-2</c:v>
                </c:pt>
                <c:pt idx="11">
                  <c:v>4.9281609195402254E-2</c:v>
                </c:pt>
                <c:pt idx="12">
                  <c:v>2.7687526486791958E-2</c:v>
                </c:pt>
                <c:pt idx="13">
                  <c:v>2.268564182048749E-2</c:v>
                </c:pt>
                <c:pt idx="14">
                  <c:v>-5.8203991130820754E-3</c:v>
                </c:pt>
                <c:pt idx="15">
                  <c:v>-5.4772011502122186E-3</c:v>
                </c:pt>
                <c:pt idx="16">
                  <c:v>-7.1477663230241628E-3</c:v>
                </c:pt>
                <c:pt idx="17">
                  <c:v>-4.5467070818406841E-3</c:v>
                </c:pt>
                <c:pt idx="18">
                  <c:v>3.0387510454418898E-2</c:v>
                </c:pt>
                <c:pt idx="19">
                  <c:v>4.5711138647941629E-2</c:v>
                </c:pt>
                <c:pt idx="20">
                  <c:v>5.0256126263325651E-2</c:v>
                </c:pt>
                <c:pt idx="21">
                  <c:v>5.0380622837370215E-2</c:v>
                </c:pt>
                <c:pt idx="22">
                  <c:v>3.7337662337662225E-2</c:v>
                </c:pt>
                <c:pt idx="23">
                  <c:v>3.9499670836076417E-2</c:v>
                </c:pt>
                <c:pt idx="24">
                  <c:v>4.2578433957289663E-2</c:v>
                </c:pt>
                <c:pt idx="25">
                  <c:v>3.3074186322308741E-2</c:v>
                </c:pt>
                <c:pt idx="26">
                  <c:v>1.147626499739185E-2</c:v>
                </c:pt>
                <c:pt idx="27">
                  <c:v>2.1532615579480607E-2</c:v>
                </c:pt>
                <c:pt idx="28">
                  <c:v>1.9471488178024909E-2</c:v>
                </c:pt>
                <c:pt idx="29">
                  <c:v>5.5739795918367419E-2</c:v>
                </c:pt>
                <c:pt idx="30">
                  <c:v>7.7230531201650354E-2</c:v>
                </c:pt>
                <c:pt idx="31">
                  <c:v>6.8691878487290747E-2</c:v>
                </c:pt>
                <c:pt idx="32">
                  <c:v>6.8956963909214908E-2</c:v>
                </c:pt>
                <c:pt idx="33">
                  <c:v>3.6728283194394029E-2</c:v>
                </c:pt>
                <c:pt idx="34">
                  <c:v>4.9072411729503385E-2</c:v>
                </c:pt>
                <c:pt idx="35">
                  <c:v>3.1790230885253568E-2</c:v>
                </c:pt>
                <c:pt idx="36">
                  <c:v>3.3646594732567481E-2</c:v>
                </c:pt>
                <c:pt idx="37">
                  <c:v>4.0088567765994565E-2</c:v>
                </c:pt>
                <c:pt idx="38">
                  <c:v>3.5139760410724419E-2</c:v>
                </c:pt>
                <c:pt idx="39">
                  <c:v>1.2256831215562869E-2</c:v>
                </c:pt>
                <c:pt idx="40">
                  <c:v>2.2898192838702425E-2</c:v>
                </c:pt>
                <c:pt idx="41">
                  <c:v>2.0952380952381056E-2</c:v>
                </c:pt>
                <c:pt idx="42">
                  <c:v>1.1021712774161863E-4</c:v>
                </c:pt>
                <c:pt idx="43">
                  <c:v>2.0106642968229282E-2</c:v>
                </c:pt>
                <c:pt idx="44">
                  <c:v>1.5252935367058074E-2</c:v>
                </c:pt>
                <c:pt idx="45">
                  <c:v>7.0237050043897575E-3</c:v>
                </c:pt>
                <c:pt idx="46">
                  <c:v>-7.8245536698259288E-3</c:v>
                </c:pt>
                <c:pt idx="47">
                  <c:v>6.5338124795810693E-4</c:v>
                </c:pt>
                <c:pt idx="48">
                  <c:v>4.3233895373973041E-3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B-48C0-B3BE-022C0BB4A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813120"/>
        <c:axId val="129814912"/>
      </c:barChart>
      <c:lineChart>
        <c:grouping val="standard"/>
        <c:varyColors val="0"/>
        <c:ser>
          <c:idx val="1"/>
          <c:order val="1"/>
          <c:tx>
            <c:v>Unemployment rate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Unemployment!$A$37:$A$85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Unemployment!$B$37:$B$85</c:f>
              <c:numCache>
                <c:formatCode>0.0%</c:formatCode>
                <c:ptCount val="49"/>
                <c:pt idx="0">
                  <c:v>6.3E-2</c:v>
                </c:pt>
                <c:pt idx="1">
                  <c:v>6.0999999999999999E-2</c:v>
                </c:pt>
                <c:pt idx="2">
                  <c:v>6.2E-2</c:v>
                </c:pt>
                <c:pt idx="3">
                  <c:v>7.0999999999999994E-2</c:v>
                </c:pt>
                <c:pt idx="4">
                  <c:v>7.4999999999999997E-2</c:v>
                </c:pt>
                <c:pt idx="5">
                  <c:v>8.1000000000000003E-2</c:v>
                </c:pt>
                <c:pt idx="6">
                  <c:v>6.7000000000000004E-2</c:v>
                </c:pt>
                <c:pt idx="7">
                  <c:v>6.9000000000000006E-2</c:v>
                </c:pt>
                <c:pt idx="8">
                  <c:v>7.0000000000000007E-2</c:v>
                </c:pt>
                <c:pt idx="9">
                  <c:v>6.6000000000000003E-2</c:v>
                </c:pt>
                <c:pt idx="10">
                  <c:v>6.2E-2</c:v>
                </c:pt>
                <c:pt idx="11">
                  <c:v>6.2E-2</c:v>
                </c:pt>
                <c:pt idx="12">
                  <c:v>7.2999999999999995E-2</c:v>
                </c:pt>
                <c:pt idx="13">
                  <c:v>6.9000000000000006E-2</c:v>
                </c:pt>
                <c:pt idx="14">
                  <c:v>7.6999999999999999E-2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6.4000000000000001E-2</c:v>
                </c:pt>
                <c:pt idx="18">
                  <c:v>0.06</c:v>
                </c:pt>
                <c:pt idx="19">
                  <c:v>5.5999999999999994E-2</c:v>
                </c:pt>
                <c:pt idx="20">
                  <c:v>6.7000000000000004E-2</c:v>
                </c:pt>
                <c:pt idx="21">
                  <c:v>5.7999999999999996E-2</c:v>
                </c:pt>
                <c:pt idx="22">
                  <c:v>5.7000000000000002E-2</c:v>
                </c:pt>
                <c:pt idx="23">
                  <c:v>5.5999999999999994E-2</c:v>
                </c:pt>
                <c:pt idx="24">
                  <c:v>6.5000000000000002E-2</c:v>
                </c:pt>
                <c:pt idx="25">
                  <c:v>5.9000000000000004E-2</c:v>
                </c:pt>
                <c:pt idx="26">
                  <c:v>5.5999999999999994E-2</c:v>
                </c:pt>
                <c:pt idx="27">
                  <c:v>5.0999999999999997E-2</c:v>
                </c:pt>
                <c:pt idx="28">
                  <c:v>6.0999999999999999E-2</c:v>
                </c:pt>
                <c:pt idx="29">
                  <c:v>4.7E-2</c:v>
                </c:pt>
                <c:pt idx="30">
                  <c:v>5.2999999999999999E-2</c:v>
                </c:pt>
                <c:pt idx="31">
                  <c:v>5.0999999999999997E-2</c:v>
                </c:pt>
                <c:pt idx="32">
                  <c:v>0.05</c:v>
                </c:pt>
                <c:pt idx="33">
                  <c:v>4.4999999999999998E-2</c:v>
                </c:pt>
                <c:pt idx="34">
                  <c:v>4.5999999999999999E-2</c:v>
                </c:pt>
                <c:pt idx="35">
                  <c:v>4.0999999999999995E-2</c:v>
                </c:pt>
                <c:pt idx="36">
                  <c:v>4.4999999999999998E-2</c:v>
                </c:pt>
                <c:pt idx="37">
                  <c:v>4.2000000000000003E-2</c:v>
                </c:pt>
                <c:pt idx="38">
                  <c:v>3.7000000000000005E-2</c:v>
                </c:pt>
                <c:pt idx="39">
                  <c:v>4.2999999999999997E-2</c:v>
                </c:pt>
                <c:pt idx="40">
                  <c:v>4.4000000000000004E-2</c:v>
                </c:pt>
                <c:pt idx="41">
                  <c:v>4.2000000000000003E-2</c:v>
                </c:pt>
                <c:pt idx="42">
                  <c:v>4.2000000000000003E-2</c:v>
                </c:pt>
                <c:pt idx="43">
                  <c:v>4.0999999999999995E-2</c:v>
                </c:pt>
                <c:pt idx="44">
                  <c:v>4.8000000000000001E-2</c:v>
                </c:pt>
                <c:pt idx="45">
                  <c:v>0.04</c:v>
                </c:pt>
                <c:pt idx="46">
                  <c:v>5.5999999999999994E-2</c:v>
                </c:pt>
                <c:pt idx="47">
                  <c:v>5.2999999999999999E-2</c:v>
                </c:pt>
                <c:pt idx="48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B-48C0-B3BE-022C0BB4A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13120"/>
        <c:axId val="129814912"/>
      </c:lineChart>
      <c:catAx>
        <c:axId val="1298131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29814912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2981491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98131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2208223972003497E-2"/>
          <c:y val="0.8190605861767275"/>
          <c:w val="0.81558333333333333"/>
          <c:h val="8.3717191601050026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&amp; unemployment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Annual employment growth</c:v>
          </c:tx>
          <c:spPr>
            <a:solidFill>
              <a:schemeClr val="tx2"/>
            </a:solidFill>
          </c:spPr>
          <c:invertIfNegative val="0"/>
          <c:cat>
            <c:numRef>
              <c:f>Unemployment!$A$37:$A$85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EmpGrowth!$C$37:$C$85</c:f>
              <c:numCache>
                <c:formatCode>0.0%</c:formatCode>
                <c:ptCount val="49"/>
                <c:pt idx="0">
                  <c:v>-1.3843763243395868E-2</c:v>
                </c:pt>
                <c:pt idx="1">
                  <c:v>-2.2720897615708391E-2</c:v>
                </c:pt>
                <c:pt idx="2">
                  <c:v>-2.2769056710507773E-2</c:v>
                </c:pt>
                <c:pt idx="3">
                  <c:v>-4.3829612381865446E-2</c:v>
                </c:pt>
                <c:pt idx="4">
                  <c:v>-1.2605643890560181E-2</c:v>
                </c:pt>
                <c:pt idx="5">
                  <c:v>-1.6216991963260541E-2</c:v>
                </c:pt>
                <c:pt idx="6">
                  <c:v>5.0651230101301792E-3</c:v>
                </c:pt>
                <c:pt idx="7">
                  <c:v>-3.0081650193382048E-3</c:v>
                </c:pt>
                <c:pt idx="8">
                  <c:v>2.6983896706804122E-2</c:v>
                </c:pt>
                <c:pt idx="9">
                  <c:v>3.5302698760029338E-2</c:v>
                </c:pt>
                <c:pt idx="10">
                  <c:v>3.9020878329733666E-2</c:v>
                </c:pt>
                <c:pt idx="11">
                  <c:v>4.9281609195402254E-2</c:v>
                </c:pt>
                <c:pt idx="12">
                  <c:v>2.7687526486791958E-2</c:v>
                </c:pt>
                <c:pt idx="13">
                  <c:v>2.268564182048749E-2</c:v>
                </c:pt>
                <c:pt idx="14">
                  <c:v>-5.8203991130820754E-3</c:v>
                </c:pt>
                <c:pt idx="15">
                  <c:v>-5.4772011502122186E-3</c:v>
                </c:pt>
                <c:pt idx="16">
                  <c:v>-7.1477663230241628E-3</c:v>
                </c:pt>
                <c:pt idx="17">
                  <c:v>-4.5467070818406841E-3</c:v>
                </c:pt>
                <c:pt idx="18">
                  <c:v>3.0387510454418898E-2</c:v>
                </c:pt>
                <c:pt idx="19">
                  <c:v>4.5711138647941629E-2</c:v>
                </c:pt>
                <c:pt idx="20">
                  <c:v>5.0256126263325651E-2</c:v>
                </c:pt>
                <c:pt idx="21">
                  <c:v>5.0380622837370215E-2</c:v>
                </c:pt>
                <c:pt idx="22">
                  <c:v>3.7337662337662225E-2</c:v>
                </c:pt>
                <c:pt idx="23">
                  <c:v>3.9499670836076417E-2</c:v>
                </c:pt>
                <c:pt idx="24">
                  <c:v>4.2578433957289663E-2</c:v>
                </c:pt>
                <c:pt idx="25">
                  <c:v>3.3074186322308741E-2</c:v>
                </c:pt>
                <c:pt idx="26">
                  <c:v>1.147626499739185E-2</c:v>
                </c:pt>
                <c:pt idx="27">
                  <c:v>2.1532615579480607E-2</c:v>
                </c:pt>
                <c:pt idx="28">
                  <c:v>1.9471488178024909E-2</c:v>
                </c:pt>
                <c:pt idx="29">
                  <c:v>5.5739795918367419E-2</c:v>
                </c:pt>
                <c:pt idx="30">
                  <c:v>7.7230531201650354E-2</c:v>
                </c:pt>
                <c:pt idx="31">
                  <c:v>6.8691878487290747E-2</c:v>
                </c:pt>
                <c:pt idx="32">
                  <c:v>6.8956963909214908E-2</c:v>
                </c:pt>
                <c:pt idx="33">
                  <c:v>3.6728283194394029E-2</c:v>
                </c:pt>
                <c:pt idx="34">
                  <c:v>4.9072411729503385E-2</c:v>
                </c:pt>
                <c:pt idx="35">
                  <c:v>3.1790230885253568E-2</c:v>
                </c:pt>
                <c:pt idx="36">
                  <c:v>3.3646594732567481E-2</c:v>
                </c:pt>
                <c:pt idx="37">
                  <c:v>4.0088567765994565E-2</c:v>
                </c:pt>
                <c:pt idx="38">
                  <c:v>3.5139760410724419E-2</c:v>
                </c:pt>
                <c:pt idx="39">
                  <c:v>1.2256831215562869E-2</c:v>
                </c:pt>
                <c:pt idx="40">
                  <c:v>2.2898192838702425E-2</c:v>
                </c:pt>
                <c:pt idx="41">
                  <c:v>2.0952380952381056E-2</c:v>
                </c:pt>
                <c:pt idx="42">
                  <c:v>1.1021712774161863E-4</c:v>
                </c:pt>
                <c:pt idx="43">
                  <c:v>2.0106642968229282E-2</c:v>
                </c:pt>
                <c:pt idx="44">
                  <c:v>1.5252935367058074E-2</c:v>
                </c:pt>
                <c:pt idx="45">
                  <c:v>7.0237050043897575E-3</c:v>
                </c:pt>
                <c:pt idx="46">
                  <c:v>-7.8245536698259288E-3</c:v>
                </c:pt>
                <c:pt idx="47">
                  <c:v>6.5338124795810693E-4</c:v>
                </c:pt>
                <c:pt idx="48">
                  <c:v>4.3233895373973041E-3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E-43B4-A9B9-9978DCBAC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295296"/>
        <c:axId val="130296832"/>
      </c:barChart>
      <c:lineChart>
        <c:grouping val="standard"/>
        <c:varyColors val="0"/>
        <c:ser>
          <c:idx val="1"/>
          <c:order val="1"/>
          <c:tx>
            <c:v>Unemployment rate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Unemployment!$A$37:$A$85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Unemployment!$B$37:$B$85</c:f>
              <c:numCache>
                <c:formatCode>0.0%</c:formatCode>
                <c:ptCount val="49"/>
                <c:pt idx="0">
                  <c:v>6.3E-2</c:v>
                </c:pt>
                <c:pt idx="1">
                  <c:v>6.0999999999999999E-2</c:v>
                </c:pt>
                <c:pt idx="2">
                  <c:v>6.2E-2</c:v>
                </c:pt>
                <c:pt idx="3">
                  <c:v>7.0999999999999994E-2</c:v>
                </c:pt>
                <c:pt idx="4">
                  <c:v>7.4999999999999997E-2</c:v>
                </c:pt>
                <c:pt idx="5">
                  <c:v>8.1000000000000003E-2</c:v>
                </c:pt>
                <c:pt idx="6">
                  <c:v>6.7000000000000004E-2</c:v>
                </c:pt>
                <c:pt idx="7">
                  <c:v>6.9000000000000006E-2</c:v>
                </c:pt>
                <c:pt idx="8">
                  <c:v>7.0000000000000007E-2</c:v>
                </c:pt>
                <c:pt idx="9">
                  <c:v>6.6000000000000003E-2</c:v>
                </c:pt>
                <c:pt idx="10">
                  <c:v>6.2E-2</c:v>
                </c:pt>
                <c:pt idx="11">
                  <c:v>6.2E-2</c:v>
                </c:pt>
                <c:pt idx="12">
                  <c:v>7.2999999999999995E-2</c:v>
                </c:pt>
                <c:pt idx="13">
                  <c:v>6.9000000000000006E-2</c:v>
                </c:pt>
                <c:pt idx="14">
                  <c:v>7.6999999999999999E-2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6.4000000000000001E-2</c:v>
                </c:pt>
                <c:pt idx="18">
                  <c:v>0.06</c:v>
                </c:pt>
                <c:pt idx="19">
                  <c:v>5.5999999999999994E-2</c:v>
                </c:pt>
                <c:pt idx="20">
                  <c:v>6.7000000000000004E-2</c:v>
                </c:pt>
                <c:pt idx="21">
                  <c:v>5.7999999999999996E-2</c:v>
                </c:pt>
                <c:pt idx="22">
                  <c:v>5.7000000000000002E-2</c:v>
                </c:pt>
                <c:pt idx="23">
                  <c:v>5.5999999999999994E-2</c:v>
                </c:pt>
                <c:pt idx="24">
                  <c:v>6.5000000000000002E-2</c:v>
                </c:pt>
                <c:pt idx="25">
                  <c:v>5.9000000000000004E-2</c:v>
                </c:pt>
                <c:pt idx="26">
                  <c:v>5.5999999999999994E-2</c:v>
                </c:pt>
                <c:pt idx="27">
                  <c:v>5.0999999999999997E-2</c:v>
                </c:pt>
                <c:pt idx="28">
                  <c:v>6.0999999999999999E-2</c:v>
                </c:pt>
                <c:pt idx="29">
                  <c:v>4.7E-2</c:v>
                </c:pt>
                <c:pt idx="30">
                  <c:v>5.2999999999999999E-2</c:v>
                </c:pt>
                <c:pt idx="31">
                  <c:v>5.0999999999999997E-2</c:v>
                </c:pt>
                <c:pt idx="32">
                  <c:v>0.05</c:v>
                </c:pt>
                <c:pt idx="33">
                  <c:v>4.4999999999999998E-2</c:v>
                </c:pt>
                <c:pt idx="34">
                  <c:v>4.5999999999999999E-2</c:v>
                </c:pt>
                <c:pt idx="35">
                  <c:v>4.0999999999999995E-2</c:v>
                </c:pt>
                <c:pt idx="36">
                  <c:v>4.4999999999999998E-2</c:v>
                </c:pt>
                <c:pt idx="37">
                  <c:v>4.2000000000000003E-2</c:v>
                </c:pt>
                <c:pt idx="38">
                  <c:v>3.7000000000000005E-2</c:v>
                </c:pt>
                <c:pt idx="39">
                  <c:v>4.2999999999999997E-2</c:v>
                </c:pt>
                <c:pt idx="40">
                  <c:v>4.4000000000000004E-2</c:v>
                </c:pt>
                <c:pt idx="41">
                  <c:v>4.2000000000000003E-2</c:v>
                </c:pt>
                <c:pt idx="42">
                  <c:v>4.2000000000000003E-2</c:v>
                </c:pt>
                <c:pt idx="43">
                  <c:v>4.0999999999999995E-2</c:v>
                </c:pt>
                <c:pt idx="44">
                  <c:v>4.8000000000000001E-2</c:v>
                </c:pt>
                <c:pt idx="45">
                  <c:v>0.04</c:v>
                </c:pt>
                <c:pt idx="46">
                  <c:v>5.5999999999999994E-2</c:v>
                </c:pt>
                <c:pt idx="47">
                  <c:v>5.2999999999999999E-2</c:v>
                </c:pt>
                <c:pt idx="48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E-43B4-A9B9-9978DCBAC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95296"/>
        <c:axId val="130296832"/>
      </c:lineChart>
      <c:catAx>
        <c:axId val="130295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296832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29683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295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Unemployment!$B$4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Unemployment!$A$37:$A$85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Unemployment!$B$37:$B$85</c:f>
              <c:numCache>
                <c:formatCode>0.0%</c:formatCode>
                <c:ptCount val="49"/>
                <c:pt idx="0">
                  <c:v>6.3E-2</c:v>
                </c:pt>
                <c:pt idx="1">
                  <c:v>6.0999999999999999E-2</c:v>
                </c:pt>
                <c:pt idx="2">
                  <c:v>6.2E-2</c:v>
                </c:pt>
                <c:pt idx="3">
                  <c:v>7.0999999999999994E-2</c:v>
                </c:pt>
                <c:pt idx="4">
                  <c:v>7.4999999999999997E-2</c:v>
                </c:pt>
                <c:pt idx="5">
                  <c:v>8.1000000000000003E-2</c:v>
                </c:pt>
                <c:pt idx="6">
                  <c:v>6.7000000000000004E-2</c:v>
                </c:pt>
                <c:pt idx="7">
                  <c:v>6.9000000000000006E-2</c:v>
                </c:pt>
                <c:pt idx="8">
                  <c:v>7.0000000000000007E-2</c:v>
                </c:pt>
                <c:pt idx="9">
                  <c:v>6.6000000000000003E-2</c:v>
                </c:pt>
                <c:pt idx="10">
                  <c:v>6.2E-2</c:v>
                </c:pt>
                <c:pt idx="11">
                  <c:v>6.2E-2</c:v>
                </c:pt>
                <c:pt idx="12">
                  <c:v>7.2999999999999995E-2</c:v>
                </c:pt>
                <c:pt idx="13">
                  <c:v>6.9000000000000006E-2</c:v>
                </c:pt>
                <c:pt idx="14">
                  <c:v>7.6999999999999999E-2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6.4000000000000001E-2</c:v>
                </c:pt>
                <c:pt idx="18">
                  <c:v>0.06</c:v>
                </c:pt>
                <c:pt idx="19">
                  <c:v>5.5999999999999994E-2</c:v>
                </c:pt>
                <c:pt idx="20">
                  <c:v>6.7000000000000004E-2</c:v>
                </c:pt>
                <c:pt idx="21">
                  <c:v>5.7999999999999996E-2</c:v>
                </c:pt>
                <c:pt idx="22">
                  <c:v>5.7000000000000002E-2</c:v>
                </c:pt>
                <c:pt idx="23">
                  <c:v>5.5999999999999994E-2</c:v>
                </c:pt>
                <c:pt idx="24">
                  <c:v>6.5000000000000002E-2</c:v>
                </c:pt>
                <c:pt idx="25">
                  <c:v>5.9000000000000004E-2</c:v>
                </c:pt>
                <c:pt idx="26">
                  <c:v>5.5999999999999994E-2</c:v>
                </c:pt>
                <c:pt idx="27">
                  <c:v>5.0999999999999997E-2</c:v>
                </c:pt>
                <c:pt idx="28">
                  <c:v>6.0999999999999999E-2</c:v>
                </c:pt>
                <c:pt idx="29">
                  <c:v>4.7E-2</c:v>
                </c:pt>
                <c:pt idx="30">
                  <c:v>5.2999999999999999E-2</c:v>
                </c:pt>
                <c:pt idx="31">
                  <c:v>5.0999999999999997E-2</c:v>
                </c:pt>
                <c:pt idx="32">
                  <c:v>0.05</c:v>
                </c:pt>
                <c:pt idx="33">
                  <c:v>4.4999999999999998E-2</c:v>
                </c:pt>
                <c:pt idx="34">
                  <c:v>4.5999999999999999E-2</c:v>
                </c:pt>
                <c:pt idx="35">
                  <c:v>4.0999999999999995E-2</c:v>
                </c:pt>
                <c:pt idx="36">
                  <c:v>4.4999999999999998E-2</c:v>
                </c:pt>
                <c:pt idx="37">
                  <c:v>4.2000000000000003E-2</c:v>
                </c:pt>
                <c:pt idx="38">
                  <c:v>3.7000000000000005E-2</c:v>
                </c:pt>
                <c:pt idx="39">
                  <c:v>4.2999999999999997E-2</c:v>
                </c:pt>
                <c:pt idx="40">
                  <c:v>4.4000000000000004E-2</c:v>
                </c:pt>
                <c:pt idx="41">
                  <c:v>4.2000000000000003E-2</c:v>
                </c:pt>
                <c:pt idx="42">
                  <c:v>4.2000000000000003E-2</c:v>
                </c:pt>
                <c:pt idx="43">
                  <c:v>4.0999999999999995E-2</c:v>
                </c:pt>
                <c:pt idx="44">
                  <c:v>4.8000000000000001E-2</c:v>
                </c:pt>
                <c:pt idx="45">
                  <c:v>0.04</c:v>
                </c:pt>
                <c:pt idx="46">
                  <c:v>5.5999999999999994E-2</c:v>
                </c:pt>
                <c:pt idx="47">
                  <c:v>5.2999999999999999E-2</c:v>
                </c:pt>
                <c:pt idx="48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5-4D82-AF7E-EACF033EF7EB}"/>
            </c:ext>
          </c:extLst>
        </c:ser>
        <c:ser>
          <c:idx val="1"/>
          <c:order val="1"/>
          <c:tx>
            <c:strRef>
              <c:f>Unemployment!$C$4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Unemployment!$A$37:$A$85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Unemployment!$C$37:$C$85</c:f>
              <c:numCache>
                <c:formatCode>0.0%</c:formatCode>
                <c:ptCount val="49"/>
                <c:pt idx="0">
                  <c:v>4.9535401125507125E-2</c:v>
                </c:pt>
                <c:pt idx="1">
                  <c:v>5.3444102832472015E-2</c:v>
                </c:pt>
                <c:pt idx="2">
                  <c:v>5.9718198577824601E-2</c:v>
                </c:pt>
                <c:pt idx="3">
                  <c:v>6.0317460317460325E-2</c:v>
                </c:pt>
                <c:pt idx="4">
                  <c:v>5.8144811045569449E-2</c:v>
                </c:pt>
                <c:pt idx="5">
                  <c:v>5.6180505884647902E-2</c:v>
                </c:pt>
                <c:pt idx="6">
                  <c:v>5.6031128404669263E-2</c:v>
                </c:pt>
                <c:pt idx="7">
                  <c:v>5.7230651046667934E-2</c:v>
                </c:pt>
                <c:pt idx="8">
                  <c:v>6.1150391744697108E-2</c:v>
                </c:pt>
                <c:pt idx="9">
                  <c:v>5.5273148446045944E-2</c:v>
                </c:pt>
                <c:pt idx="10">
                  <c:v>5.7198443579766542E-2</c:v>
                </c:pt>
                <c:pt idx="11">
                  <c:v>5.8222023391065372E-2</c:v>
                </c:pt>
                <c:pt idx="12">
                  <c:v>6.4390803133558369E-2</c:v>
                </c:pt>
                <c:pt idx="13">
                  <c:v>5.9092666580744926E-2</c:v>
                </c:pt>
                <c:pt idx="14">
                  <c:v>6.1414271876009049E-2</c:v>
                </c:pt>
                <c:pt idx="15">
                  <c:v>6.2674910510901405E-2</c:v>
                </c:pt>
                <c:pt idx="16">
                  <c:v>5.8032013264460162E-2</c:v>
                </c:pt>
                <c:pt idx="17">
                  <c:v>5.6113634909463181E-2</c:v>
                </c:pt>
                <c:pt idx="18">
                  <c:v>5.6589393458240718E-2</c:v>
                </c:pt>
                <c:pt idx="19">
                  <c:v>5.6023457483311501E-2</c:v>
                </c:pt>
                <c:pt idx="20">
                  <c:v>5.4947771802954438E-2</c:v>
                </c:pt>
                <c:pt idx="21">
                  <c:v>4.8305560756412652E-2</c:v>
                </c:pt>
                <c:pt idx="22">
                  <c:v>4.9811040208165541E-2</c:v>
                </c:pt>
                <c:pt idx="23">
                  <c:v>5.4091456077015647E-2</c:v>
                </c:pt>
                <c:pt idx="24">
                  <c:v>5.4188371953775225E-2</c:v>
                </c:pt>
                <c:pt idx="25">
                  <c:v>5.130057803468209E-2</c:v>
                </c:pt>
                <c:pt idx="26">
                  <c:v>5.5006031363088063E-2</c:v>
                </c:pt>
                <c:pt idx="27">
                  <c:v>4.8604484732824423E-2</c:v>
                </c:pt>
                <c:pt idx="28">
                  <c:v>5.2757934184330724E-2</c:v>
                </c:pt>
                <c:pt idx="29">
                  <c:v>5.0698694999422561E-2</c:v>
                </c:pt>
                <c:pt idx="30">
                  <c:v>4.6614808412561215E-2</c:v>
                </c:pt>
                <c:pt idx="31">
                  <c:v>5.2898142937535163E-2</c:v>
                </c:pt>
                <c:pt idx="32">
                  <c:v>5.3213353330000566E-2</c:v>
                </c:pt>
                <c:pt idx="33">
                  <c:v>4.8195484488486019E-2</c:v>
                </c:pt>
                <c:pt idx="34">
                  <c:v>4.6161537606932562E-2</c:v>
                </c:pt>
                <c:pt idx="35">
                  <c:v>4.6171478469682913E-2</c:v>
                </c:pt>
                <c:pt idx="36">
                  <c:v>4.7383309759547382E-2</c:v>
                </c:pt>
                <c:pt idx="37">
                  <c:v>4.5496699579946544E-2</c:v>
                </c:pt>
                <c:pt idx="38">
                  <c:v>3.9860216228022279E-2</c:v>
                </c:pt>
                <c:pt idx="39">
                  <c:v>4.4016954678839253E-2</c:v>
                </c:pt>
                <c:pt idx="40">
                  <c:v>4.4509263760600652E-2</c:v>
                </c:pt>
                <c:pt idx="41">
                  <c:v>3.7593166857080682E-2</c:v>
                </c:pt>
                <c:pt idx="42">
                  <c:v>3.9365420812046255E-2</c:v>
                </c:pt>
                <c:pt idx="43">
                  <c:v>4.0557735128830451E-2</c:v>
                </c:pt>
                <c:pt idx="44">
                  <c:v>4.3015265173372494E-2</c:v>
                </c:pt>
                <c:pt idx="45">
                  <c:v>3.9264651187503316E-2</c:v>
                </c:pt>
                <c:pt idx="46">
                  <c:v>4.7902613827993247E-2</c:v>
                </c:pt>
                <c:pt idx="47">
                  <c:v>4.6653461217681401E-2</c:v>
                </c:pt>
                <c:pt idx="48">
                  <c:v>4.6804961951422912E-2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5-4D82-AF7E-EACF033EF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55968"/>
        <c:axId val="130357504"/>
      </c:lineChart>
      <c:catAx>
        <c:axId val="1303559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035750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35750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3559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unemployment rate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34951881014815"/>
          <c:y val="0.19480351414406533"/>
          <c:w val="0.82773381452319195"/>
          <c:h val="0.45999380285797631"/>
        </c:manualLayout>
      </c:layout>
      <c:lineChart>
        <c:grouping val="standard"/>
        <c:varyColors val="0"/>
        <c:ser>
          <c:idx val="0"/>
          <c:order val="0"/>
          <c:tx>
            <c:strRef>
              <c:f>Unemployment!$B$4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Unemployment!$A$37:$A$85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Unemployment!$B$37:$B$85</c:f>
              <c:numCache>
                <c:formatCode>0.0%</c:formatCode>
                <c:ptCount val="49"/>
                <c:pt idx="0">
                  <c:v>6.3E-2</c:v>
                </c:pt>
                <c:pt idx="1">
                  <c:v>6.0999999999999999E-2</c:v>
                </c:pt>
                <c:pt idx="2">
                  <c:v>6.2E-2</c:v>
                </c:pt>
                <c:pt idx="3">
                  <c:v>7.0999999999999994E-2</c:v>
                </c:pt>
                <c:pt idx="4">
                  <c:v>7.4999999999999997E-2</c:v>
                </c:pt>
                <c:pt idx="5">
                  <c:v>8.1000000000000003E-2</c:v>
                </c:pt>
                <c:pt idx="6">
                  <c:v>6.7000000000000004E-2</c:v>
                </c:pt>
                <c:pt idx="7">
                  <c:v>6.9000000000000006E-2</c:v>
                </c:pt>
                <c:pt idx="8">
                  <c:v>7.0000000000000007E-2</c:v>
                </c:pt>
                <c:pt idx="9">
                  <c:v>6.6000000000000003E-2</c:v>
                </c:pt>
                <c:pt idx="10">
                  <c:v>6.2E-2</c:v>
                </c:pt>
                <c:pt idx="11">
                  <c:v>6.2E-2</c:v>
                </c:pt>
                <c:pt idx="12">
                  <c:v>7.2999999999999995E-2</c:v>
                </c:pt>
                <c:pt idx="13">
                  <c:v>6.9000000000000006E-2</c:v>
                </c:pt>
                <c:pt idx="14">
                  <c:v>7.6999999999999999E-2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6.4000000000000001E-2</c:v>
                </c:pt>
                <c:pt idx="18">
                  <c:v>0.06</c:v>
                </c:pt>
                <c:pt idx="19">
                  <c:v>5.5999999999999994E-2</c:v>
                </c:pt>
                <c:pt idx="20">
                  <c:v>6.7000000000000004E-2</c:v>
                </c:pt>
                <c:pt idx="21">
                  <c:v>5.7999999999999996E-2</c:v>
                </c:pt>
                <c:pt idx="22">
                  <c:v>5.7000000000000002E-2</c:v>
                </c:pt>
                <c:pt idx="23">
                  <c:v>5.5999999999999994E-2</c:v>
                </c:pt>
                <c:pt idx="24">
                  <c:v>6.5000000000000002E-2</c:v>
                </c:pt>
                <c:pt idx="25">
                  <c:v>5.9000000000000004E-2</c:v>
                </c:pt>
                <c:pt idx="26">
                  <c:v>5.5999999999999994E-2</c:v>
                </c:pt>
                <c:pt idx="27">
                  <c:v>5.0999999999999997E-2</c:v>
                </c:pt>
                <c:pt idx="28">
                  <c:v>6.0999999999999999E-2</c:v>
                </c:pt>
                <c:pt idx="29">
                  <c:v>4.7E-2</c:v>
                </c:pt>
                <c:pt idx="30">
                  <c:v>5.2999999999999999E-2</c:v>
                </c:pt>
                <c:pt idx="31">
                  <c:v>5.0999999999999997E-2</c:v>
                </c:pt>
                <c:pt idx="32">
                  <c:v>0.05</c:v>
                </c:pt>
                <c:pt idx="33">
                  <c:v>4.4999999999999998E-2</c:v>
                </c:pt>
                <c:pt idx="34">
                  <c:v>4.5999999999999999E-2</c:v>
                </c:pt>
                <c:pt idx="35">
                  <c:v>4.0999999999999995E-2</c:v>
                </c:pt>
                <c:pt idx="36">
                  <c:v>4.4999999999999998E-2</c:v>
                </c:pt>
                <c:pt idx="37">
                  <c:v>4.2000000000000003E-2</c:v>
                </c:pt>
                <c:pt idx="38">
                  <c:v>3.7000000000000005E-2</c:v>
                </c:pt>
                <c:pt idx="39">
                  <c:v>4.2999999999999997E-2</c:v>
                </c:pt>
                <c:pt idx="40">
                  <c:v>4.4000000000000004E-2</c:v>
                </c:pt>
                <c:pt idx="41">
                  <c:v>4.2000000000000003E-2</c:v>
                </c:pt>
                <c:pt idx="42">
                  <c:v>4.2000000000000003E-2</c:v>
                </c:pt>
                <c:pt idx="43">
                  <c:v>4.0999999999999995E-2</c:v>
                </c:pt>
                <c:pt idx="44">
                  <c:v>4.8000000000000001E-2</c:v>
                </c:pt>
                <c:pt idx="45">
                  <c:v>0.04</c:v>
                </c:pt>
                <c:pt idx="46">
                  <c:v>5.5999999999999994E-2</c:v>
                </c:pt>
                <c:pt idx="47">
                  <c:v>5.2999999999999999E-2</c:v>
                </c:pt>
                <c:pt idx="48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B-4A3F-AD02-25F224362BD1}"/>
            </c:ext>
          </c:extLst>
        </c:ser>
        <c:ser>
          <c:idx val="1"/>
          <c:order val="1"/>
          <c:tx>
            <c:strRef>
              <c:f>Unemployment!$C$4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Unemployment!$A$37:$A$85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Unemployment!$C$37:$C$85</c:f>
              <c:numCache>
                <c:formatCode>0.0%</c:formatCode>
                <c:ptCount val="49"/>
                <c:pt idx="0">
                  <c:v>4.9535401125507125E-2</c:v>
                </c:pt>
                <c:pt idx="1">
                  <c:v>5.3444102832472015E-2</c:v>
                </c:pt>
                <c:pt idx="2">
                  <c:v>5.9718198577824601E-2</c:v>
                </c:pt>
                <c:pt idx="3">
                  <c:v>6.0317460317460325E-2</c:v>
                </c:pt>
                <c:pt idx="4">
                  <c:v>5.8144811045569449E-2</c:v>
                </c:pt>
                <c:pt idx="5">
                  <c:v>5.6180505884647902E-2</c:v>
                </c:pt>
                <c:pt idx="6">
                  <c:v>5.6031128404669263E-2</c:v>
                </c:pt>
                <c:pt idx="7">
                  <c:v>5.7230651046667934E-2</c:v>
                </c:pt>
                <c:pt idx="8">
                  <c:v>6.1150391744697108E-2</c:v>
                </c:pt>
                <c:pt idx="9">
                  <c:v>5.5273148446045944E-2</c:v>
                </c:pt>
                <c:pt idx="10">
                  <c:v>5.7198443579766542E-2</c:v>
                </c:pt>
                <c:pt idx="11">
                  <c:v>5.8222023391065372E-2</c:v>
                </c:pt>
                <c:pt idx="12">
                  <c:v>6.4390803133558369E-2</c:v>
                </c:pt>
                <c:pt idx="13">
                  <c:v>5.9092666580744926E-2</c:v>
                </c:pt>
                <c:pt idx="14">
                  <c:v>6.1414271876009049E-2</c:v>
                </c:pt>
                <c:pt idx="15">
                  <c:v>6.2674910510901405E-2</c:v>
                </c:pt>
                <c:pt idx="16">
                  <c:v>5.8032013264460162E-2</c:v>
                </c:pt>
                <c:pt idx="17">
                  <c:v>5.6113634909463181E-2</c:v>
                </c:pt>
                <c:pt idx="18">
                  <c:v>5.6589393458240718E-2</c:v>
                </c:pt>
                <c:pt idx="19">
                  <c:v>5.6023457483311501E-2</c:v>
                </c:pt>
                <c:pt idx="20">
                  <c:v>5.4947771802954438E-2</c:v>
                </c:pt>
                <c:pt idx="21">
                  <c:v>4.8305560756412652E-2</c:v>
                </c:pt>
                <c:pt idx="22">
                  <c:v>4.9811040208165541E-2</c:v>
                </c:pt>
                <c:pt idx="23">
                  <c:v>5.4091456077015647E-2</c:v>
                </c:pt>
                <c:pt idx="24">
                  <c:v>5.4188371953775225E-2</c:v>
                </c:pt>
                <c:pt idx="25">
                  <c:v>5.130057803468209E-2</c:v>
                </c:pt>
                <c:pt idx="26">
                  <c:v>5.5006031363088063E-2</c:v>
                </c:pt>
                <c:pt idx="27">
                  <c:v>4.8604484732824423E-2</c:v>
                </c:pt>
                <c:pt idx="28">
                  <c:v>5.2757934184330724E-2</c:v>
                </c:pt>
                <c:pt idx="29">
                  <c:v>5.0698694999422561E-2</c:v>
                </c:pt>
                <c:pt idx="30">
                  <c:v>4.6614808412561215E-2</c:v>
                </c:pt>
                <c:pt idx="31">
                  <c:v>5.2898142937535163E-2</c:v>
                </c:pt>
                <c:pt idx="32">
                  <c:v>5.3213353330000566E-2</c:v>
                </c:pt>
                <c:pt idx="33">
                  <c:v>4.8195484488486019E-2</c:v>
                </c:pt>
                <c:pt idx="34">
                  <c:v>4.6161537606932562E-2</c:v>
                </c:pt>
                <c:pt idx="35">
                  <c:v>4.6171478469682913E-2</c:v>
                </c:pt>
                <c:pt idx="36">
                  <c:v>4.7383309759547382E-2</c:v>
                </c:pt>
                <c:pt idx="37">
                  <c:v>4.5496699579946544E-2</c:v>
                </c:pt>
                <c:pt idx="38">
                  <c:v>3.9860216228022279E-2</c:v>
                </c:pt>
                <c:pt idx="39">
                  <c:v>4.4016954678839253E-2</c:v>
                </c:pt>
                <c:pt idx="40">
                  <c:v>4.4509263760600652E-2</c:v>
                </c:pt>
                <c:pt idx="41">
                  <c:v>3.7593166857080682E-2</c:v>
                </c:pt>
                <c:pt idx="42">
                  <c:v>3.9365420812046255E-2</c:v>
                </c:pt>
                <c:pt idx="43">
                  <c:v>4.0557735128830451E-2</c:v>
                </c:pt>
                <c:pt idx="44">
                  <c:v>4.3015265173372494E-2</c:v>
                </c:pt>
                <c:pt idx="45">
                  <c:v>3.9264651187503316E-2</c:v>
                </c:pt>
                <c:pt idx="46">
                  <c:v>4.7902613827993247E-2</c:v>
                </c:pt>
                <c:pt idx="47">
                  <c:v>4.6653461217681401E-2</c:v>
                </c:pt>
                <c:pt idx="48">
                  <c:v>4.6804961951422912E-2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B-4A3F-AD02-25F224362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90656"/>
        <c:axId val="130400640"/>
      </c:lineChart>
      <c:catAx>
        <c:axId val="1303906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040064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40064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3906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823337707786689"/>
          <c:y val="0.8190605861767275"/>
          <c:w val="0.42353324584426982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Tourism - guest nights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Guestnights!$K$4</c:f>
              <c:strCache>
                <c:ptCount val="1"/>
                <c:pt idx="0">
                  <c:v>Domestic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Guestnights!$K$110:$K$254</c:f>
              <c:numCache>
                <c:formatCode>0.00</c:formatCode>
                <c:ptCount val="145"/>
                <c:pt idx="12">
                  <c:v>2.9279999999999999</c:v>
                </c:pt>
                <c:pt idx="13">
                  <c:v>2.9849999999999999</c:v>
                </c:pt>
                <c:pt idx="14">
                  <c:v>2.9830000000000001</c:v>
                </c:pt>
                <c:pt idx="15">
                  <c:v>3.0110000000000001</c:v>
                </c:pt>
                <c:pt idx="16">
                  <c:v>3.032</c:v>
                </c:pt>
                <c:pt idx="17">
                  <c:v>3.0409999999999999</c:v>
                </c:pt>
                <c:pt idx="18">
                  <c:v>3.0579999999999998</c:v>
                </c:pt>
                <c:pt idx="19">
                  <c:v>3.0510000000000002</c:v>
                </c:pt>
                <c:pt idx="20">
                  <c:v>3.0430000000000001</c:v>
                </c:pt>
                <c:pt idx="21">
                  <c:v>3.0259999999999998</c:v>
                </c:pt>
                <c:pt idx="22">
                  <c:v>3.0529999999999999</c:v>
                </c:pt>
                <c:pt idx="23">
                  <c:v>3.0379999999999998</c:v>
                </c:pt>
                <c:pt idx="24">
                  <c:v>3.0249999999999999</c:v>
                </c:pt>
                <c:pt idx="25">
                  <c:v>3.03</c:v>
                </c:pt>
                <c:pt idx="26">
                  <c:v>3.0179999999999998</c:v>
                </c:pt>
                <c:pt idx="27">
                  <c:v>3.0049999999999999</c:v>
                </c:pt>
                <c:pt idx="28">
                  <c:v>3.004</c:v>
                </c:pt>
                <c:pt idx="29">
                  <c:v>3.0030000000000001</c:v>
                </c:pt>
                <c:pt idx="30">
                  <c:v>3.0030000000000001</c:v>
                </c:pt>
                <c:pt idx="31">
                  <c:v>3.0289999999999999</c:v>
                </c:pt>
                <c:pt idx="32">
                  <c:v>3.03</c:v>
                </c:pt>
                <c:pt idx="33">
                  <c:v>3.0489999999999999</c:v>
                </c:pt>
                <c:pt idx="34">
                  <c:v>3.048</c:v>
                </c:pt>
                <c:pt idx="35">
                  <c:v>3.073</c:v>
                </c:pt>
                <c:pt idx="36">
                  <c:v>3.097</c:v>
                </c:pt>
                <c:pt idx="37">
                  <c:v>3.0979999999999999</c:v>
                </c:pt>
                <c:pt idx="38">
                  <c:v>3.149</c:v>
                </c:pt>
                <c:pt idx="39">
                  <c:v>3.1760000000000002</c:v>
                </c:pt>
                <c:pt idx="40">
                  <c:v>3.2080000000000002</c:v>
                </c:pt>
                <c:pt idx="41">
                  <c:v>3.2320000000000002</c:v>
                </c:pt>
                <c:pt idx="42">
                  <c:v>3.27</c:v>
                </c:pt>
                <c:pt idx="43">
                  <c:v>3.3039999999999998</c:v>
                </c:pt>
                <c:pt idx="44">
                  <c:v>3.351</c:v>
                </c:pt>
                <c:pt idx="45">
                  <c:v>3.383</c:v>
                </c:pt>
                <c:pt idx="46">
                  <c:v>3.4380000000000002</c:v>
                </c:pt>
                <c:pt idx="47">
                  <c:v>3.4769999999999999</c:v>
                </c:pt>
                <c:pt idx="48">
                  <c:v>3.4620000000000002</c:v>
                </c:pt>
                <c:pt idx="49">
                  <c:v>3.4609999999999999</c:v>
                </c:pt>
                <c:pt idx="50">
                  <c:v>3.4249999999999998</c:v>
                </c:pt>
                <c:pt idx="51">
                  <c:v>3.4580000000000002</c:v>
                </c:pt>
                <c:pt idx="52">
                  <c:v>3.45</c:v>
                </c:pt>
                <c:pt idx="53">
                  <c:v>3.4809999999999999</c:v>
                </c:pt>
                <c:pt idx="54">
                  <c:v>3.5030000000000001</c:v>
                </c:pt>
                <c:pt idx="55">
                  <c:v>3.5139999999999998</c:v>
                </c:pt>
                <c:pt idx="56">
                  <c:v>3.508</c:v>
                </c:pt>
                <c:pt idx="57">
                  <c:v>3.5339999999999998</c:v>
                </c:pt>
                <c:pt idx="58">
                  <c:v>3.4860000000000002</c:v>
                </c:pt>
                <c:pt idx="59">
                  <c:v>3.4889999999999999</c:v>
                </c:pt>
                <c:pt idx="60">
                  <c:v>3.5179999999999998</c:v>
                </c:pt>
                <c:pt idx="61">
                  <c:v>3.5459999999999998</c:v>
                </c:pt>
                <c:pt idx="62">
                  <c:v>3.6139999999999999</c:v>
                </c:pt>
                <c:pt idx="63">
                  <c:v>3.6179999999999999</c:v>
                </c:pt>
                <c:pt idx="64">
                  <c:v>3.6339999999999999</c:v>
                </c:pt>
                <c:pt idx="65">
                  <c:v>3.63</c:v>
                </c:pt>
                <c:pt idx="66">
                  <c:v>3.641</c:v>
                </c:pt>
                <c:pt idx="67">
                  <c:v>3.629</c:v>
                </c:pt>
                <c:pt idx="68">
                  <c:v>3.6349999999999998</c:v>
                </c:pt>
                <c:pt idx="69">
                  <c:v>3.6259999999999999</c:v>
                </c:pt>
                <c:pt idx="70">
                  <c:v>3.6509999999999998</c:v>
                </c:pt>
                <c:pt idx="71">
                  <c:v>3.6429999999999998</c:v>
                </c:pt>
                <c:pt idx="72">
                  <c:v>3.6760000000000002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3.718</c:v>
                </c:pt>
                <c:pt idx="76">
                  <c:v>3.7309999999999999</c:v>
                </c:pt>
                <c:pt idx="77">
                  <c:v>3.76</c:v>
                </c:pt>
                <c:pt idx="78">
                  <c:v>3.762</c:v>
                </c:pt>
                <c:pt idx="79">
                  <c:v>3.79</c:v>
                </c:pt>
                <c:pt idx="80">
                  <c:v>3.84</c:v>
                </c:pt>
                <c:pt idx="81">
                  <c:v>3.8610000000000002</c:v>
                </c:pt>
                <c:pt idx="82">
                  <c:v>3.8879999999999999</c:v>
                </c:pt>
                <c:pt idx="83">
                  <c:v>3.911</c:v>
                </c:pt>
                <c:pt idx="84">
                  <c:v>3.9430000000000001</c:v>
                </c:pt>
                <c:pt idx="85">
                  <c:v>3.9489999999999998</c:v>
                </c:pt>
                <c:pt idx="86">
                  <c:v>3.9590000000000001</c:v>
                </c:pt>
                <c:pt idx="87">
                  <c:v>3.9710000000000001</c:v>
                </c:pt>
                <c:pt idx="88">
                  <c:v>3.9990000000000001</c:v>
                </c:pt>
                <c:pt idx="89">
                  <c:v>4.0069999999999997</c:v>
                </c:pt>
                <c:pt idx="90">
                  <c:v>4.032</c:v>
                </c:pt>
                <c:pt idx="91">
                  <c:v>4.0599999999999996</c:v>
                </c:pt>
                <c:pt idx="92">
                  <c:v>4.0510000000000002</c:v>
                </c:pt>
                <c:pt idx="93">
                  <c:v>4.0430000000000001</c:v>
                </c:pt>
                <c:pt idx="94">
                  <c:v>4.05</c:v>
                </c:pt>
                <c:pt idx="95">
                  <c:v>4.0620000000000003</c:v>
                </c:pt>
                <c:pt idx="96">
                  <c:v>4.0549999999999997</c:v>
                </c:pt>
                <c:pt idx="97">
                  <c:v>4.0449999999999999</c:v>
                </c:pt>
                <c:pt idx="98">
                  <c:v>4.0540000000000003</c:v>
                </c:pt>
                <c:pt idx="99">
                  <c:v>4.0720000000000001</c:v>
                </c:pt>
                <c:pt idx="100">
                  <c:v>4.0839999999999996</c:v>
                </c:pt>
                <c:pt idx="101">
                  <c:v>4.0819999999999999</c:v>
                </c:pt>
                <c:pt idx="102">
                  <c:v>4.077</c:v>
                </c:pt>
                <c:pt idx="103">
                  <c:v>4.0709999999999997</c:v>
                </c:pt>
                <c:pt idx="104">
                  <c:v>4.077</c:v>
                </c:pt>
                <c:pt idx="105">
                  <c:v>4.1050000000000004</c:v>
                </c:pt>
                <c:pt idx="106">
                  <c:v>4.117</c:v>
                </c:pt>
                <c:pt idx="107">
                  <c:v>4.1289999999999996</c:v>
                </c:pt>
                <c:pt idx="108">
                  <c:v>4.13</c:v>
                </c:pt>
                <c:pt idx="109">
                  <c:v>4.149</c:v>
                </c:pt>
                <c:pt idx="110">
                  <c:v>4.141</c:v>
                </c:pt>
                <c:pt idx="111">
                  <c:v>4.1280000000000001</c:v>
                </c:pt>
                <c:pt idx="112">
                  <c:v>4.0890000000000004</c:v>
                </c:pt>
                <c:pt idx="113">
                  <c:v>4.0739999999999998</c:v>
                </c:pt>
                <c:pt idx="114">
                  <c:v>4.0709999999999997</c:v>
                </c:pt>
                <c:pt idx="115">
                  <c:v>4.0529999999999999</c:v>
                </c:pt>
                <c:pt idx="116">
                  <c:v>4.0540000000000003</c:v>
                </c:pt>
                <c:pt idx="117">
                  <c:v>4.0369999999999999</c:v>
                </c:pt>
                <c:pt idx="118">
                  <c:v>4.0309999999999997</c:v>
                </c:pt>
                <c:pt idx="119">
                  <c:v>4.0010000000000003</c:v>
                </c:pt>
                <c:pt idx="120">
                  <c:v>3.9769999999999999</c:v>
                </c:pt>
                <c:pt idx="121">
                  <c:v>3.9390000000000001</c:v>
                </c:pt>
                <c:pt idx="122">
                  <c:v>3.9220000000000002</c:v>
                </c:pt>
                <c:pt idx="123">
                  <c:v>3.9089999999999998</c:v>
                </c:pt>
                <c:pt idx="124">
                  <c:v>3.911</c:v>
                </c:pt>
                <c:pt idx="125">
                  <c:v>3.899</c:v>
                </c:pt>
                <c:pt idx="126">
                  <c:v>3.8839999999999999</c:v>
                </c:pt>
                <c:pt idx="127">
                  <c:v>3.8570000000000002</c:v>
                </c:pt>
                <c:pt idx="128">
                  <c:v>3.8359999999999999</c:v>
                </c:pt>
                <c:pt idx="129">
                  <c:v>3.82</c:v>
                </c:pt>
                <c:pt idx="130">
                  <c:v>3.8090000000000002</c:v>
                </c:pt>
                <c:pt idx="131">
                  <c:v>3.8290000000000002</c:v>
                </c:pt>
                <c:pt idx="132">
                  <c:v>3.8380000000000001</c:v>
                </c:pt>
                <c:pt idx="133">
                  <c:v>3.8559999999999999</c:v>
                </c:pt>
                <c:pt idx="134">
                  <c:v>3.8860000000000001</c:v>
                </c:pt>
                <c:pt idx="135">
                  <c:v>3.8809999999999998</c:v>
                </c:pt>
                <c:pt idx="136">
                  <c:v>3.8809999999999998</c:v>
                </c:pt>
                <c:pt idx="137">
                  <c:v>3.8690000000000002</c:v>
                </c:pt>
                <c:pt idx="138">
                  <c:v>3.8740000000000001</c:v>
                </c:pt>
                <c:pt idx="139">
                  <c:v>3.8969999999999998</c:v>
                </c:pt>
                <c:pt idx="140">
                  <c:v>3.9289999999999998</c:v>
                </c:pt>
                <c:pt idx="141">
                  <c:v>3.956</c:v>
                </c:pt>
                <c:pt idx="142">
                  <c:v>3.9660000000000002</c:v>
                </c:pt>
                <c:pt idx="143">
                  <c:v>3.9809999999999999</c:v>
                </c:pt>
                <c:pt idx="144" formatCode="0.000">
                  <c:v>4.0250000000000004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7-4CEC-8BCA-35397BCADF1C}"/>
            </c:ext>
          </c:extLst>
        </c:ser>
        <c:ser>
          <c:idx val="1"/>
          <c:order val="1"/>
          <c:tx>
            <c:strRef>
              <c:f>Guestnights!$L$4</c:f>
              <c:strCache>
                <c:ptCount val="1"/>
                <c:pt idx="0">
                  <c:v>International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Guestnights!$L$110:$L$254</c:f>
              <c:numCache>
                <c:formatCode>0.00</c:formatCode>
                <c:ptCount val="145"/>
                <c:pt idx="12">
                  <c:v>2.7349999999999999</c:v>
                </c:pt>
                <c:pt idx="13">
                  <c:v>2.7040000000000002</c:v>
                </c:pt>
                <c:pt idx="14">
                  <c:v>2.6739999999999999</c:v>
                </c:pt>
                <c:pt idx="15">
                  <c:v>2.6520000000000001</c:v>
                </c:pt>
                <c:pt idx="16">
                  <c:v>2.5960000000000001</c:v>
                </c:pt>
                <c:pt idx="17">
                  <c:v>2.5459999999999998</c:v>
                </c:pt>
                <c:pt idx="18">
                  <c:v>2.5</c:v>
                </c:pt>
                <c:pt idx="19">
                  <c:v>2.4780000000000002</c:v>
                </c:pt>
                <c:pt idx="20">
                  <c:v>2.4510000000000001</c:v>
                </c:pt>
                <c:pt idx="21">
                  <c:v>2.4289999999999998</c:v>
                </c:pt>
                <c:pt idx="22">
                  <c:v>2.427</c:v>
                </c:pt>
                <c:pt idx="23">
                  <c:v>2.4089999999999998</c:v>
                </c:pt>
                <c:pt idx="24">
                  <c:v>2.4220000000000002</c:v>
                </c:pt>
                <c:pt idx="25">
                  <c:v>2.4220000000000002</c:v>
                </c:pt>
                <c:pt idx="26">
                  <c:v>2.4169999999999998</c:v>
                </c:pt>
                <c:pt idx="27">
                  <c:v>2.4350000000000001</c:v>
                </c:pt>
                <c:pt idx="28">
                  <c:v>2.4500000000000002</c:v>
                </c:pt>
                <c:pt idx="29">
                  <c:v>2.46</c:v>
                </c:pt>
                <c:pt idx="30">
                  <c:v>2.464</c:v>
                </c:pt>
                <c:pt idx="31">
                  <c:v>2.4630000000000001</c:v>
                </c:pt>
                <c:pt idx="32">
                  <c:v>2.4849999999999999</c:v>
                </c:pt>
                <c:pt idx="33">
                  <c:v>2.4889999999999999</c:v>
                </c:pt>
                <c:pt idx="34">
                  <c:v>2.4849999999999999</c:v>
                </c:pt>
                <c:pt idx="35">
                  <c:v>2.504</c:v>
                </c:pt>
                <c:pt idx="36">
                  <c:v>2.5049999999999999</c:v>
                </c:pt>
                <c:pt idx="37">
                  <c:v>2.5129999999999999</c:v>
                </c:pt>
                <c:pt idx="38">
                  <c:v>2.5190000000000001</c:v>
                </c:pt>
                <c:pt idx="39">
                  <c:v>2.516</c:v>
                </c:pt>
                <c:pt idx="40">
                  <c:v>2.5270000000000001</c:v>
                </c:pt>
                <c:pt idx="41">
                  <c:v>2.5350000000000001</c:v>
                </c:pt>
                <c:pt idx="42">
                  <c:v>2.54</c:v>
                </c:pt>
                <c:pt idx="43">
                  <c:v>2.5459999999999998</c:v>
                </c:pt>
                <c:pt idx="44">
                  <c:v>2.5529999999999999</c:v>
                </c:pt>
                <c:pt idx="45">
                  <c:v>2.5670000000000002</c:v>
                </c:pt>
                <c:pt idx="46">
                  <c:v>2.581</c:v>
                </c:pt>
                <c:pt idx="47">
                  <c:v>2.6070000000000002</c:v>
                </c:pt>
                <c:pt idx="48">
                  <c:v>2.6720000000000002</c:v>
                </c:pt>
                <c:pt idx="49">
                  <c:v>2.7389999999999999</c:v>
                </c:pt>
                <c:pt idx="50">
                  <c:v>2.7650000000000001</c:v>
                </c:pt>
                <c:pt idx="51">
                  <c:v>2.7959999999999998</c:v>
                </c:pt>
                <c:pt idx="52">
                  <c:v>2.8050000000000002</c:v>
                </c:pt>
                <c:pt idx="53">
                  <c:v>2.8</c:v>
                </c:pt>
                <c:pt idx="54">
                  <c:v>2.8159999999999998</c:v>
                </c:pt>
                <c:pt idx="55">
                  <c:v>2.8330000000000002</c:v>
                </c:pt>
                <c:pt idx="56">
                  <c:v>2.8380000000000001</c:v>
                </c:pt>
                <c:pt idx="57">
                  <c:v>2.863</c:v>
                </c:pt>
                <c:pt idx="58">
                  <c:v>2.8730000000000002</c:v>
                </c:pt>
                <c:pt idx="59">
                  <c:v>2.8530000000000002</c:v>
                </c:pt>
                <c:pt idx="60">
                  <c:v>2.8050000000000002</c:v>
                </c:pt>
                <c:pt idx="61">
                  <c:v>2.7930000000000001</c:v>
                </c:pt>
                <c:pt idx="62">
                  <c:v>2.7850000000000001</c:v>
                </c:pt>
                <c:pt idx="63">
                  <c:v>2.8029999999999999</c:v>
                </c:pt>
                <c:pt idx="64">
                  <c:v>2.8109999999999999</c:v>
                </c:pt>
                <c:pt idx="65">
                  <c:v>2.8370000000000002</c:v>
                </c:pt>
                <c:pt idx="66">
                  <c:v>2.8610000000000002</c:v>
                </c:pt>
                <c:pt idx="67">
                  <c:v>2.883</c:v>
                </c:pt>
                <c:pt idx="68">
                  <c:v>2.9159999999999999</c:v>
                </c:pt>
                <c:pt idx="69">
                  <c:v>2.915</c:v>
                </c:pt>
                <c:pt idx="70">
                  <c:v>2.9319999999999999</c:v>
                </c:pt>
                <c:pt idx="71">
                  <c:v>2.9550000000000001</c:v>
                </c:pt>
                <c:pt idx="72">
                  <c:v>2.9750000000000001</c:v>
                </c:pt>
                <c:pt idx="73">
                  <c:v>2.9449999999999998</c:v>
                </c:pt>
                <c:pt idx="74">
                  <c:v>2.9660000000000002</c:v>
                </c:pt>
                <c:pt idx="75">
                  <c:v>2.9529999999999998</c:v>
                </c:pt>
                <c:pt idx="76">
                  <c:v>2.972</c:v>
                </c:pt>
                <c:pt idx="77">
                  <c:v>2.9910000000000001</c:v>
                </c:pt>
                <c:pt idx="78">
                  <c:v>2.9729999999999999</c:v>
                </c:pt>
                <c:pt idx="79">
                  <c:v>2.9660000000000002</c:v>
                </c:pt>
                <c:pt idx="80">
                  <c:v>2.9569999999999999</c:v>
                </c:pt>
                <c:pt idx="81">
                  <c:v>2.9660000000000002</c:v>
                </c:pt>
                <c:pt idx="82">
                  <c:v>2.9550000000000001</c:v>
                </c:pt>
                <c:pt idx="83">
                  <c:v>2.9670000000000001</c:v>
                </c:pt>
                <c:pt idx="84">
                  <c:v>2.97</c:v>
                </c:pt>
                <c:pt idx="85">
                  <c:v>2.9870000000000001</c:v>
                </c:pt>
                <c:pt idx="86">
                  <c:v>3.0019999999999998</c:v>
                </c:pt>
                <c:pt idx="87">
                  <c:v>3.0209999999999999</c:v>
                </c:pt>
                <c:pt idx="88">
                  <c:v>3.0139999999999998</c:v>
                </c:pt>
                <c:pt idx="89">
                  <c:v>3.0150000000000001</c:v>
                </c:pt>
                <c:pt idx="90">
                  <c:v>3.0270000000000001</c:v>
                </c:pt>
                <c:pt idx="91">
                  <c:v>3.0310000000000001</c:v>
                </c:pt>
                <c:pt idx="92">
                  <c:v>3.0379999999999998</c:v>
                </c:pt>
                <c:pt idx="93">
                  <c:v>3.0430000000000001</c:v>
                </c:pt>
                <c:pt idx="94">
                  <c:v>3.0489999999999999</c:v>
                </c:pt>
                <c:pt idx="95">
                  <c:v>3.048</c:v>
                </c:pt>
                <c:pt idx="96">
                  <c:v>3.06</c:v>
                </c:pt>
                <c:pt idx="97">
                  <c:v>3.0630000000000002</c:v>
                </c:pt>
                <c:pt idx="98">
                  <c:v>3.0459999999999998</c:v>
                </c:pt>
                <c:pt idx="99">
                  <c:v>3.0459999999999998</c:v>
                </c:pt>
                <c:pt idx="100">
                  <c:v>3.06</c:v>
                </c:pt>
                <c:pt idx="101">
                  <c:v>3.081</c:v>
                </c:pt>
                <c:pt idx="102">
                  <c:v>3.0990000000000002</c:v>
                </c:pt>
                <c:pt idx="103">
                  <c:v>3.14</c:v>
                </c:pt>
                <c:pt idx="104">
                  <c:v>3.1579999999999999</c:v>
                </c:pt>
                <c:pt idx="105">
                  <c:v>3.169</c:v>
                </c:pt>
                <c:pt idx="106">
                  <c:v>3.2</c:v>
                </c:pt>
                <c:pt idx="107">
                  <c:v>3.2189999999999999</c:v>
                </c:pt>
                <c:pt idx="108">
                  <c:v>3.23</c:v>
                </c:pt>
                <c:pt idx="109">
                  <c:v>3.2639999999999998</c:v>
                </c:pt>
                <c:pt idx="110">
                  <c:v>3.2810000000000001</c:v>
                </c:pt>
                <c:pt idx="111">
                  <c:v>3.3050000000000002</c:v>
                </c:pt>
                <c:pt idx="112">
                  <c:v>3.3239999999999998</c:v>
                </c:pt>
                <c:pt idx="113">
                  <c:v>3.3220000000000001</c:v>
                </c:pt>
                <c:pt idx="114">
                  <c:v>3.33</c:v>
                </c:pt>
                <c:pt idx="115">
                  <c:v>3.36</c:v>
                </c:pt>
                <c:pt idx="116">
                  <c:v>3.3759999999999999</c:v>
                </c:pt>
                <c:pt idx="117">
                  <c:v>3.403</c:v>
                </c:pt>
                <c:pt idx="118">
                  <c:v>3.41</c:v>
                </c:pt>
                <c:pt idx="119">
                  <c:v>3.41</c:v>
                </c:pt>
                <c:pt idx="120">
                  <c:v>3.4119999999999999</c:v>
                </c:pt>
                <c:pt idx="121">
                  <c:v>3.41</c:v>
                </c:pt>
                <c:pt idx="122">
                  <c:v>3.4430000000000001</c:v>
                </c:pt>
                <c:pt idx="123">
                  <c:v>3.4569999999999999</c:v>
                </c:pt>
                <c:pt idx="124">
                  <c:v>3.4649999999999999</c:v>
                </c:pt>
                <c:pt idx="125">
                  <c:v>3.4769999999999999</c:v>
                </c:pt>
                <c:pt idx="126">
                  <c:v>3.5030000000000001</c:v>
                </c:pt>
                <c:pt idx="127">
                  <c:v>3.4820000000000002</c:v>
                </c:pt>
                <c:pt idx="128">
                  <c:v>3.4830000000000001</c:v>
                </c:pt>
                <c:pt idx="129">
                  <c:v>3.4689999999999999</c:v>
                </c:pt>
                <c:pt idx="130">
                  <c:v>3.4660000000000002</c:v>
                </c:pt>
                <c:pt idx="131">
                  <c:v>3.4780000000000002</c:v>
                </c:pt>
                <c:pt idx="132">
                  <c:v>3.5019999999999998</c:v>
                </c:pt>
                <c:pt idx="133">
                  <c:v>3.5270000000000001</c:v>
                </c:pt>
                <c:pt idx="134">
                  <c:v>3.532</c:v>
                </c:pt>
                <c:pt idx="135">
                  <c:v>3.544</c:v>
                </c:pt>
                <c:pt idx="136">
                  <c:v>3.5640000000000001</c:v>
                </c:pt>
                <c:pt idx="137">
                  <c:v>3.577</c:v>
                </c:pt>
                <c:pt idx="138">
                  <c:v>3.5670000000000002</c:v>
                </c:pt>
                <c:pt idx="139">
                  <c:v>3.5619999999999998</c:v>
                </c:pt>
                <c:pt idx="140">
                  <c:v>3.5430000000000001</c:v>
                </c:pt>
                <c:pt idx="141">
                  <c:v>3.5350000000000001</c:v>
                </c:pt>
                <c:pt idx="142">
                  <c:v>3.536</c:v>
                </c:pt>
                <c:pt idx="143">
                  <c:v>3.5409999999999999</c:v>
                </c:pt>
                <c:pt idx="144" formatCode="0.000">
                  <c:v>3.5310000000000001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7-4CEC-8BCA-35397BCAD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51040"/>
        <c:axId val="123352576"/>
      </c:lineChart>
      <c:catAx>
        <c:axId val="12335104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crossAx val="123352576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335257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Moving annual total (million)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123351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AnnualUE!$B$4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AnnualUE!$A$34:$A$82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AnnualUE!$B$34:$B$82</c:f>
              <c:numCache>
                <c:formatCode>0.0%</c:formatCode>
                <c:ptCount val="49"/>
                <c:pt idx="0">
                  <c:v>5.0749999999999997E-2</c:v>
                </c:pt>
                <c:pt idx="1">
                  <c:v>5.525E-2</c:v>
                </c:pt>
                <c:pt idx="2">
                  <c:v>5.9749999999999998E-2</c:v>
                </c:pt>
                <c:pt idx="3">
                  <c:v>6.4250000000000002E-2</c:v>
                </c:pt>
                <c:pt idx="4">
                  <c:v>6.7250000000000004E-2</c:v>
                </c:pt>
                <c:pt idx="5">
                  <c:v>7.2250000000000009E-2</c:v>
                </c:pt>
                <c:pt idx="6">
                  <c:v>7.3499999999999996E-2</c:v>
                </c:pt>
                <c:pt idx="7">
                  <c:v>7.3000000000000009E-2</c:v>
                </c:pt>
                <c:pt idx="8">
                  <c:v>7.1750000000000008E-2</c:v>
                </c:pt>
                <c:pt idx="9">
                  <c:v>6.8000000000000005E-2</c:v>
                </c:pt>
                <c:pt idx="10">
                  <c:v>6.6750000000000004E-2</c:v>
                </c:pt>
                <c:pt idx="11">
                  <c:v>6.5000000000000002E-2</c:v>
                </c:pt>
                <c:pt idx="12">
                  <c:v>6.5750000000000003E-2</c:v>
                </c:pt>
                <c:pt idx="13">
                  <c:v>6.6500000000000004E-2</c:v>
                </c:pt>
                <c:pt idx="14">
                  <c:v>7.0250000000000007E-2</c:v>
                </c:pt>
                <c:pt idx="15">
                  <c:v>7.0750000000000007E-2</c:v>
                </c:pt>
                <c:pt idx="16">
                  <c:v>6.9500000000000006E-2</c:v>
                </c:pt>
                <c:pt idx="17">
                  <c:v>6.8250000000000005E-2</c:v>
                </c:pt>
                <c:pt idx="18">
                  <c:v>6.4000000000000001E-2</c:v>
                </c:pt>
                <c:pt idx="19">
                  <c:v>6.2E-2</c:v>
                </c:pt>
                <c:pt idx="20">
                  <c:v>6.1749999999999999E-2</c:v>
                </c:pt>
                <c:pt idx="21">
                  <c:v>6.0249999999999998E-2</c:v>
                </c:pt>
                <c:pt idx="22">
                  <c:v>5.9499999999999997E-2</c:v>
                </c:pt>
                <c:pt idx="23">
                  <c:v>5.9499999999999997E-2</c:v>
                </c:pt>
                <c:pt idx="24">
                  <c:v>5.8999999999999997E-2</c:v>
                </c:pt>
                <c:pt idx="25">
                  <c:v>5.9249999999999997E-2</c:v>
                </c:pt>
                <c:pt idx="26">
                  <c:v>5.8999999999999997E-2</c:v>
                </c:pt>
                <c:pt idx="27">
                  <c:v>5.7749999999999996E-2</c:v>
                </c:pt>
                <c:pt idx="28">
                  <c:v>5.6749999999999995E-2</c:v>
                </c:pt>
                <c:pt idx="29">
                  <c:v>5.3749999999999992E-2</c:v>
                </c:pt>
                <c:pt idx="30">
                  <c:v>5.2999999999999992E-2</c:v>
                </c:pt>
                <c:pt idx="31">
                  <c:v>5.2999999999999999E-2</c:v>
                </c:pt>
                <c:pt idx="32">
                  <c:v>5.0250000000000003E-2</c:v>
                </c:pt>
                <c:pt idx="33">
                  <c:v>4.9750000000000003E-2</c:v>
                </c:pt>
                <c:pt idx="34">
                  <c:v>4.8000000000000001E-2</c:v>
                </c:pt>
                <c:pt idx="35">
                  <c:v>4.5499999999999999E-2</c:v>
                </c:pt>
                <c:pt idx="36">
                  <c:v>4.4249999999999998E-2</c:v>
                </c:pt>
                <c:pt idx="37">
                  <c:v>4.3500000000000004E-2</c:v>
                </c:pt>
                <c:pt idx="38">
                  <c:v>4.1250000000000002E-2</c:v>
                </c:pt>
                <c:pt idx="39">
                  <c:v>4.1749999999999995E-2</c:v>
                </c:pt>
                <c:pt idx="40">
                  <c:v>4.1500000000000002E-2</c:v>
                </c:pt>
                <c:pt idx="41">
                  <c:v>4.1500000000000002E-2</c:v>
                </c:pt>
                <c:pt idx="42">
                  <c:v>4.2750000000000003E-2</c:v>
                </c:pt>
                <c:pt idx="43">
                  <c:v>4.2249999999999996E-2</c:v>
                </c:pt>
                <c:pt idx="44">
                  <c:v>4.3249999999999997E-2</c:v>
                </c:pt>
                <c:pt idx="45">
                  <c:v>4.2750000000000003E-2</c:v>
                </c:pt>
                <c:pt idx="46">
                  <c:v>4.6249999999999999E-2</c:v>
                </c:pt>
                <c:pt idx="47">
                  <c:v>4.9249999999999995E-2</c:v>
                </c:pt>
                <c:pt idx="48">
                  <c:v>5.0499999999999996E-2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C-4450-BE76-D894A28AFA67}"/>
            </c:ext>
          </c:extLst>
        </c:ser>
        <c:ser>
          <c:idx val="1"/>
          <c:order val="1"/>
          <c:tx>
            <c:strRef>
              <c:f>AnnualUE!$C$4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AnnualUE!$A$34:$A$82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AnnualUE!$C$34:$C$82</c:f>
              <c:numCache>
                <c:formatCode>0.0%</c:formatCode>
                <c:ptCount val="49"/>
                <c:pt idx="0">
                  <c:v>3.97132801812458E-2</c:v>
                </c:pt>
                <c:pt idx="1">
                  <c:v>4.4537073610337215E-2</c:v>
                </c:pt>
                <c:pt idx="2">
                  <c:v>5.0185383558123402E-2</c:v>
                </c:pt>
                <c:pt idx="3">
                  <c:v>5.5753790713316015E-2</c:v>
                </c:pt>
                <c:pt idx="4">
                  <c:v>5.7906143193331601E-2</c:v>
                </c:pt>
                <c:pt idx="5">
                  <c:v>5.8590243956375569E-2</c:v>
                </c:pt>
                <c:pt idx="6">
                  <c:v>5.7668476413086735E-2</c:v>
                </c:pt>
                <c:pt idx="7">
                  <c:v>5.6896774095388639E-2</c:v>
                </c:pt>
                <c:pt idx="8">
                  <c:v>5.7648169270170552E-2</c:v>
                </c:pt>
                <c:pt idx="9">
                  <c:v>5.7421329910520062E-2</c:v>
                </c:pt>
                <c:pt idx="10">
                  <c:v>5.7713158704294387E-2</c:v>
                </c:pt>
                <c:pt idx="11">
                  <c:v>5.7961001790393735E-2</c:v>
                </c:pt>
                <c:pt idx="12">
                  <c:v>5.8771104637609053E-2</c:v>
                </c:pt>
                <c:pt idx="13">
                  <c:v>5.9725984171283802E-2</c:v>
                </c:pt>
                <c:pt idx="14">
                  <c:v>6.0779941245344429E-2</c:v>
                </c:pt>
                <c:pt idx="15">
                  <c:v>6.1893163025303441E-2</c:v>
                </c:pt>
                <c:pt idx="16">
                  <c:v>6.0303465558028888E-2</c:v>
                </c:pt>
                <c:pt idx="17">
                  <c:v>5.9558707640208444E-2</c:v>
                </c:pt>
                <c:pt idx="18">
                  <c:v>5.835248803576637E-2</c:v>
                </c:pt>
                <c:pt idx="19">
                  <c:v>5.6689624778868887E-2</c:v>
                </c:pt>
                <c:pt idx="20">
                  <c:v>5.5918564413492459E-2</c:v>
                </c:pt>
                <c:pt idx="21">
                  <c:v>5.3966545875229824E-2</c:v>
                </c:pt>
                <c:pt idx="22">
                  <c:v>5.2271957562711031E-2</c:v>
                </c:pt>
                <c:pt idx="23">
                  <c:v>5.178895721113707E-2</c:v>
                </c:pt>
                <c:pt idx="24">
                  <c:v>5.1599107248842271E-2</c:v>
                </c:pt>
                <c:pt idx="25">
                  <c:v>5.234786156840962E-2</c:v>
                </c:pt>
                <c:pt idx="26">
                  <c:v>5.364660935714026E-2</c:v>
                </c:pt>
                <c:pt idx="27">
                  <c:v>5.227486652109245E-2</c:v>
                </c:pt>
                <c:pt idx="28">
                  <c:v>5.1917257078731321E-2</c:v>
                </c:pt>
                <c:pt idx="29">
                  <c:v>5.1766786319916443E-2</c:v>
                </c:pt>
                <c:pt idx="30">
                  <c:v>4.9668980582284729E-2</c:v>
                </c:pt>
                <c:pt idx="31">
                  <c:v>5.0742395133462417E-2</c:v>
                </c:pt>
                <c:pt idx="32">
                  <c:v>5.085624991987988E-2</c:v>
                </c:pt>
                <c:pt idx="33">
                  <c:v>5.0230447292145743E-2</c:v>
                </c:pt>
                <c:pt idx="34">
                  <c:v>5.0117129590738579E-2</c:v>
                </c:pt>
                <c:pt idx="35">
                  <c:v>4.8435463473775517E-2</c:v>
                </c:pt>
                <c:pt idx="36">
                  <c:v>4.6977952581162219E-2</c:v>
                </c:pt>
                <c:pt idx="37">
                  <c:v>4.630325635402735E-2</c:v>
                </c:pt>
                <c:pt idx="38">
                  <c:v>4.4727926009299777E-2</c:v>
                </c:pt>
                <c:pt idx="39">
                  <c:v>4.4189295061588862E-2</c:v>
                </c:pt>
                <c:pt idx="40">
                  <c:v>4.3470783561852182E-2</c:v>
                </c:pt>
                <c:pt idx="41">
                  <c:v>4.1494900381135721E-2</c:v>
                </c:pt>
                <c:pt idx="42">
                  <c:v>4.1371201527141709E-2</c:v>
                </c:pt>
                <c:pt idx="43">
                  <c:v>4.0506396639639508E-2</c:v>
                </c:pt>
                <c:pt idx="44">
                  <c:v>4.013289699283247E-2</c:v>
                </c:pt>
                <c:pt idx="45">
                  <c:v>4.0550768075438129E-2</c:v>
                </c:pt>
                <c:pt idx="46">
                  <c:v>4.2685066329424877E-2</c:v>
                </c:pt>
                <c:pt idx="47">
                  <c:v>4.4208997851637614E-2</c:v>
                </c:pt>
                <c:pt idx="48">
                  <c:v>4.5156422046150224E-2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C-4450-BE76-D894A28AF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69504"/>
        <c:axId val="131145728"/>
      </c:lineChart>
      <c:catAx>
        <c:axId val="1308695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145728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145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average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308695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unemployment rate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916907261592321"/>
          <c:y val="0.19480351414406533"/>
          <c:w val="0.78291426071740744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AnnualUE!$B$4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AnnualUE!$A$34:$A$82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AnnualUE!$B$34:$B$82</c:f>
              <c:numCache>
                <c:formatCode>0.0%</c:formatCode>
                <c:ptCount val="49"/>
                <c:pt idx="0">
                  <c:v>5.0749999999999997E-2</c:v>
                </c:pt>
                <c:pt idx="1">
                  <c:v>5.525E-2</c:v>
                </c:pt>
                <c:pt idx="2">
                  <c:v>5.9749999999999998E-2</c:v>
                </c:pt>
                <c:pt idx="3">
                  <c:v>6.4250000000000002E-2</c:v>
                </c:pt>
                <c:pt idx="4">
                  <c:v>6.7250000000000004E-2</c:v>
                </c:pt>
                <c:pt idx="5">
                  <c:v>7.2250000000000009E-2</c:v>
                </c:pt>
                <c:pt idx="6">
                  <c:v>7.3499999999999996E-2</c:v>
                </c:pt>
                <c:pt idx="7">
                  <c:v>7.3000000000000009E-2</c:v>
                </c:pt>
                <c:pt idx="8">
                  <c:v>7.1750000000000008E-2</c:v>
                </c:pt>
                <c:pt idx="9">
                  <c:v>6.8000000000000005E-2</c:v>
                </c:pt>
                <c:pt idx="10">
                  <c:v>6.6750000000000004E-2</c:v>
                </c:pt>
                <c:pt idx="11">
                  <c:v>6.5000000000000002E-2</c:v>
                </c:pt>
                <c:pt idx="12">
                  <c:v>6.5750000000000003E-2</c:v>
                </c:pt>
                <c:pt idx="13">
                  <c:v>6.6500000000000004E-2</c:v>
                </c:pt>
                <c:pt idx="14">
                  <c:v>7.0250000000000007E-2</c:v>
                </c:pt>
                <c:pt idx="15">
                  <c:v>7.0750000000000007E-2</c:v>
                </c:pt>
                <c:pt idx="16">
                  <c:v>6.9500000000000006E-2</c:v>
                </c:pt>
                <c:pt idx="17">
                  <c:v>6.8250000000000005E-2</c:v>
                </c:pt>
                <c:pt idx="18">
                  <c:v>6.4000000000000001E-2</c:v>
                </c:pt>
                <c:pt idx="19">
                  <c:v>6.2E-2</c:v>
                </c:pt>
                <c:pt idx="20">
                  <c:v>6.1749999999999999E-2</c:v>
                </c:pt>
                <c:pt idx="21">
                  <c:v>6.0249999999999998E-2</c:v>
                </c:pt>
                <c:pt idx="22">
                  <c:v>5.9499999999999997E-2</c:v>
                </c:pt>
                <c:pt idx="23">
                  <c:v>5.9499999999999997E-2</c:v>
                </c:pt>
                <c:pt idx="24">
                  <c:v>5.8999999999999997E-2</c:v>
                </c:pt>
                <c:pt idx="25">
                  <c:v>5.9249999999999997E-2</c:v>
                </c:pt>
                <c:pt idx="26">
                  <c:v>5.8999999999999997E-2</c:v>
                </c:pt>
                <c:pt idx="27">
                  <c:v>5.7749999999999996E-2</c:v>
                </c:pt>
                <c:pt idx="28">
                  <c:v>5.6749999999999995E-2</c:v>
                </c:pt>
                <c:pt idx="29">
                  <c:v>5.3749999999999992E-2</c:v>
                </c:pt>
                <c:pt idx="30">
                  <c:v>5.2999999999999992E-2</c:v>
                </c:pt>
                <c:pt idx="31">
                  <c:v>5.2999999999999999E-2</c:v>
                </c:pt>
                <c:pt idx="32">
                  <c:v>5.0250000000000003E-2</c:v>
                </c:pt>
                <c:pt idx="33">
                  <c:v>4.9750000000000003E-2</c:v>
                </c:pt>
                <c:pt idx="34">
                  <c:v>4.8000000000000001E-2</c:v>
                </c:pt>
                <c:pt idx="35">
                  <c:v>4.5499999999999999E-2</c:v>
                </c:pt>
                <c:pt idx="36">
                  <c:v>4.4249999999999998E-2</c:v>
                </c:pt>
                <c:pt idx="37">
                  <c:v>4.3500000000000004E-2</c:v>
                </c:pt>
                <c:pt idx="38">
                  <c:v>4.1250000000000002E-2</c:v>
                </c:pt>
                <c:pt idx="39">
                  <c:v>4.1749999999999995E-2</c:v>
                </c:pt>
                <c:pt idx="40">
                  <c:v>4.1500000000000002E-2</c:v>
                </c:pt>
                <c:pt idx="41">
                  <c:v>4.1500000000000002E-2</c:v>
                </c:pt>
                <c:pt idx="42">
                  <c:v>4.2750000000000003E-2</c:v>
                </c:pt>
                <c:pt idx="43">
                  <c:v>4.2249999999999996E-2</c:v>
                </c:pt>
                <c:pt idx="44">
                  <c:v>4.3249999999999997E-2</c:v>
                </c:pt>
                <c:pt idx="45">
                  <c:v>4.2750000000000003E-2</c:v>
                </c:pt>
                <c:pt idx="46">
                  <c:v>4.6249999999999999E-2</c:v>
                </c:pt>
                <c:pt idx="47">
                  <c:v>4.9249999999999995E-2</c:v>
                </c:pt>
                <c:pt idx="48">
                  <c:v>5.0499999999999996E-2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D-45D0-972A-D138F5B33A94}"/>
            </c:ext>
          </c:extLst>
        </c:ser>
        <c:ser>
          <c:idx val="1"/>
          <c:order val="1"/>
          <c:tx>
            <c:strRef>
              <c:f>AnnualUE!$C$4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AnnualUE!$A$34:$A$82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AnnualUE!$C$34:$C$82</c:f>
              <c:numCache>
                <c:formatCode>0.0%</c:formatCode>
                <c:ptCount val="49"/>
                <c:pt idx="0">
                  <c:v>3.97132801812458E-2</c:v>
                </c:pt>
                <c:pt idx="1">
                  <c:v>4.4537073610337215E-2</c:v>
                </c:pt>
                <c:pt idx="2">
                  <c:v>5.0185383558123402E-2</c:v>
                </c:pt>
                <c:pt idx="3">
                  <c:v>5.5753790713316015E-2</c:v>
                </c:pt>
                <c:pt idx="4">
                  <c:v>5.7906143193331601E-2</c:v>
                </c:pt>
                <c:pt idx="5">
                  <c:v>5.8590243956375569E-2</c:v>
                </c:pt>
                <c:pt idx="6">
                  <c:v>5.7668476413086735E-2</c:v>
                </c:pt>
                <c:pt idx="7">
                  <c:v>5.6896774095388639E-2</c:v>
                </c:pt>
                <c:pt idx="8">
                  <c:v>5.7648169270170552E-2</c:v>
                </c:pt>
                <c:pt idx="9">
                  <c:v>5.7421329910520062E-2</c:v>
                </c:pt>
                <c:pt idx="10">
                  <c:v>5.7713158704294387E-2</c:v>
                </c:pt>
                <c:pt idx="11">
                  <c:v>5.7961001790393735E-2</c:v>
                </c:pt>
                <c:pt idx="12">
                  <c:v>5.8771104637609053E-2</c:v>
                </c:pt>
                <c:pt idx="13">
                  <c:v>5.9725984171283802E-2</c:v>
                </c:pt>
                <c:pt idx="14">
                  <c:v>6.0779941245344429E-2</c:v>
                </c:pt>
                <c:pt idx="15">
                  <c:v>6.1893163025303441E-2</c:v>
                </c:pt>
                <c:pt idx="16">
                  <c:v>6.0303465558028888E-2</c:v>
                </c:pt>
                <c:pt idx="17">
                  <c:v>5.9558707640208444E-2</c:v>
                </c:pt>
                <c:pt idx="18">
                  <c:v>5.835248803576637E-2</c:v>
                </c:pt>
                <c:pt idx="19">
                  <c:v>5.6689624778868887E-2</c:v>
                </c:pt>
                <c:pt idx="20">
                  <c:v>5.5918564413492459E-2</c:v>
                </c:pt>
                <c:pt idx="21">
                  <c:v>5.3966545875229824E-2</c:v>
                </c:pt>
                <c:pt idx="22">
                  <c:v>5.2271957562711031E-2</c:v>
                </c:pt>
                <c:pt idx="23">
                  <c:v>5.178895721113707E-2</c:v>
                </c:pt>
                <c:pt idx="24">
                  <c:v>5.1599107248842271E-2</c:v>
                </c:pt>
                <c:pt idx="25">
                  <c:v>5.234786156840962E-2</c:v>
                </c:pt>
                <c:pt idx="26">
                  <c:v>5.364660935714026E-2</c:v>
                </c:pt>
                <c:pt idx="27">
                  <c:v>5.227486652109245E-2</c:v>
                </c:pt>
                <c:pt idx="28">
                  <c:v>5.1917257078731321E-2</c:v>
                </c:pt>
                <c:pt idx="29">
                  <c:v>5.1766786319916443E-2</c:v>
                </c:pt>
                <c:pt idx="30">
                  <c:v>4.9668980582284729E-2</c:v>
                </c:pt>
                <c:pt idx="31">
                  <c:v>5.0742395133462417E-2</c:v>
                </c:pt>
                <c:pt idx="32">
                  <c:v>5.085624991987988E-2</c:v>
                </c:pt>
                <c:pt idx="33">
                  <c:v>5.0230447292145743E-2</c:v>
                </c:pt>
                <c:pt idx="34">
                  <c:v>5.0117129590738579E-2</c:v>
                </c:pt>
                <c:pt idx="35">
                  <c:v>4.8435463473775517E-2</c:v>
                </c:pt>
                <c:pt idx="36">
                  <c:v>4.6977952581162219E-2</c:v>
                </c:pt>
                <c:pt idx="37">
                  <c:v>4.630325635402735E-2</c:v>
                </c:pt>
                <c:pt idx="38">
                  <c:v>4.4727926009299777E-2</c:v>
                </c:pt>
                <c:pt idx="39">
                  <c:v>4.4189295061588862E-2</c:v>
                </c:pt>
                <c:pt idx="40">
                  <c:v>4.3470783561852182E-2</c:v>
                </c:pt>
                <c:pt idx="41">
                  <c:v>4.1494900381135721E-2</c:v>
                </c:pt>
                <c:pt idx="42">
                  <c:v>4.1371201527141709E-2</c:v>
                </c:pt>
                <c:pt idx="43">
                  <c:v>4.0506396639639508E-2</c:v>
                </c:pt>
                <c:pt idx="44">
                  <c:v>4.013289699283247E-2</c:v>
                </c:pt>
                <c:pt idx="45">
                  <c:v>4.0550768075438129E-2</c:v>
                </c:pt>
                <c:pt idx="46">
                  <c:v>4.2685066329424877E-2</c:v>
                </c:pt>
                <c:pt idx="47">
                  <c:v>4.4208997851637614E-2</c:v>
                </c:pt>
                <c:pt idx="48">
                  <c:v>4.5156422046150224E-2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D-45D0-972A-D138F5B3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79264"/>
        <c:axId val="131180800"/>
      </c:lineChart>
      <c:catAx>
        <c:axId val="1311792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18080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180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average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3117926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823337707786689"/>
          <c:y val="0.79591243802858336"/>
          <c:w val="0.42353324584426982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Youth Unemployment </a:t>
            </a:r>
          </a:p>
          <a:p>
            <a:pPr>
              <a:defRPr/>
            </a:pPr>
            <a:r>
              <a:rPr lang="en-US" sz="1400"/>
              <a:t>Auckland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34951881014817"/>
          <c:y val="0.29653944298629326"/>
          <c:w val="0.86509492563429879"/>
          <c:h val="0.36288750364537975"/>
        </c:manualLayout>
      </c:layout>
      <c:lineChart>
        <c:grouping val="standard"/>
        <c:varyColors val="0"/>
        <c:ser>
          <c:idx val="0"/>
          <c:order val="0"/>
          <c:tx>
            <c:strRef>
              <c:f>YouthUE!$B$4</c:f>
              <c:strCache>
                <c:ptCount val="1"/>
                <c:pt idx="0">
                  <c:v>15-19 year olds</c:v>
                </c:pt>
              </c:strCache>
            </c:strRef>
          </c:tx>
          <c:marker>
            <c:symbol val="none"/>
          </c:marker>
          <c:cat>
            <c:numRef>
              <c:f>YouthUE!$A$37:$A$85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YouthUE!$B$37:$B$85</c:f>
              <c:numCache>
                <c:formatCode>0.0%</c:formatCode>
                <c:ptCount val="49"/>
                <c:pt idx="0">
                  <c:v>0.192</c:v>
                </c:pt>
                <c:pt idx="1">
                  <c:v>0.19500000000000001</c:v>
                </c:pt>
                <c:pt idx="2">
                  <c:v>0.22800000000000001</c:v>
                </c:pt>
                <c:pt idx="3">
                  <c:v>0.28000000000000003</c:v>
                </c:pt>
                <c:pt idx="4">
                  <c:v>0.29600000000000004</c:v>
                </c:pt>
                <c:pt idx="5">
                  <c:v>0.30299999999999999</c:v>
                </c:pt>
                <c:pt idx="6">
                  <c:v>0.307</c:v>
                </c:pt>
                <c:pt idx="7">
                  <c:v>0.31900000000000001</c:v>
                </c:pt>
                <c:pt idx="8">
                  <c:v>0.29100000000000004</c:v>
                </c:pt>
                <c:pt idx="9">
                  <c:v>0.32100000000000001</c:v>
                </c:pt>
                <c:pt idx="10">
                  <c:v>0.22399999999999998</c:v>
                </c:pt>
                <c:pt idx="11">
                  <c:v>0.24399999999999999</c:v>
                </c:pt>
                <c:pt idx="12">
                  <c:v>0.26500000000000001</c:v>
                </c:pt>
                <c:pt idx="13">
                  <c:v>0.29799999999999999</c:v>
                </c:pt>
                <c:pt idx="14">
                  <c:v>0.252</c:v>
                </c:pt>
                <c:pt idx="15">
                  <c:v>0.30199999999999999</c:v>
                </c:pt>
                <c:pt idx="16">
                  <c:v>0.26600000000000001</c:v>
                </c:pt>
                <c:pt idx="17">
                  <c:v>0.21199999999999999</c:v>
                </c:pt>
                <c:pt idx="18">
                  <c:v>0.19699999999999998</c:v>
                </c:pt>
                <c:pt idx="19">
                  <c:v>0.26</c:v>
                </c:pt>
                <c:pt idx="20">
                  <c:v>0.27200000000000002</c:v>
                </c:pt>
                <c:pt idx="21">
                  <c:v>0.20899999999999999</c:v>
                </c:pt>
                <c:pt idx="22">
                  <c:v>0.223</c:v>
                </c:pt>
                <c:pt idx="23">
                  <c:v>0.23499999999999999</c:v>
                </c:pt>
                <c:pt idx="24">
                  <c:v>0.23399999999999999</c:v>
                </c:pt>
                <c:pt idx="25">
                  <c:v>0.22600000000000001</c:v>
                </c:pt>
                <c:pt idx="26">
                  <c:v>0.245</c:v>
                </c:pt>
                <c:pt idx="27">
                  <c:v>0.222</c:v>
                </c:pt>
                <c:pt idx="28">
                  <c:v>0.23800000000000002</c:v>
                </c:pt>
                <c:pt idx="29">
                  <c:v>0.17899999999999999</c:v>
                </c:pt>
                <c:pt idx="30">
                  <c:v>0.23600000000000002</c:v>
                </c:pt>
                <c:pt idx="31">
                  <c:v>0.19600000000000001</c:v>
                </c:pt>
                <c:pt idx="32">
                  <c:v>0.254</c:v>
                </c:pt>
                <c:pt idx="33">
                  <c:v>0.19</c:v>
                </c:pt>
                <c:pt idx="34">
                  <c:v>0.21600000000000003</c:v>
                </c:pt>
                <c:pt idx="35">
                  <c:v>0.17499999999999999</c:v>
                </c:pt>
                <c:pt idx="36">
                  <c:v>0.20199999999999999</c:v>
                </c:pt>
                <c:pt idx="37">
                  <c:v>0.20800000000000002</c:v>
                </c:pt>
                <c:pt idx="38">
                  <c:v>0.16300000000000001</c:v>
                </c:pt>
                <c:pt idx="39">
                  <c:v>0.215</c:v>
                </c:pt>
                <c:pt idx="40">
                  <c:v>0.21299999999999999</c:v>
                </c:pt>
                <c:pt idx="41">
                  <c:v>0.16300000000000001</c:v>
                </c:pt>
                <c:pt idx="42">
                  <c:v>0.17100000000000001</c:v>
                </c:pt>
                <c:pt idx="43">
                  <c:v>0.17600000000000002</c:v>
                </c:pt>
                <c:pt idx="44">
                  <c:v>0.16800000000000001</c:v>
                </c:pt>
                <c:pt idx="45">
                  <c:v>0.13500000000000001</c:v>
                </c:pt>
                <c:pt idx="46">
                  <c:v>0.17499999999999999</c:v>
                </c:pt>
                <c:pt idx="47">
                  <c:v>0.21</c:v>
                </c:pt>
                <c:pt idx="48">
                  <c:v>0.20800000000000002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2-4EA9-ACC6-0FAEAA3F5F46}"/>
            </c:ext>
          </c:extLst>
        </c:ser>
        <c:ser>
          <c:idx val="1"/>
          <c:order val="1"/>
          <c:tx>
            <c:strRef>
              <c:f>YouthUE!$C$4</c:f>
              <c:strCache>
                <c:ptCount val="1"/>
                <c:pt idx="0">
                  <c:v>20-24 year olds</c:v>
                </c:pt>
              </c:strCache>
            </c:strRef>
          </c:tx>
          <c:marker>
            <c:symbol val="none"/>
          </c:marker>
          <c:cat>
            <c:numRef>
              <c:f>YouthUE!$A$37:$A$85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YouthUE!$C$37:$C$85</c:f>
              <c:numCache>
                <c:formatCode>0.0%</c:formatCode>
                <c:ptCount val="49"/>
                <c:pt idx="0">
                  <c:v>0.13699999999999998</c:v>
                </c:pt>
                <c:pt idx="1">
                  <c:v>0.14400000000000002</c:v>
                </c:pt>
                <c:pt idx="2">
                  <c:v>0.10800000000000001</c:v>
                </c:pt>
                <c:pt idx="3">
                  <c:v>0.13699999999999998</c:v>
                </c:pt>
                <c:pt idx="4">
                  <c:v>0.11599999999999999</c:v>
                </c:pt>
                <c:pt idx="5">
                  <c:v>0.154</c:v>
                </c:pt>
                <c:pt idx="6">
                  <c:v>0.125</c:v>
                </c:pt>
                <c:pt idx="7">
                  <c:v>0.11</c:v>
                </c:pt>
                <c:pt idx="8">
                  <c:v>9.9000000000000005E-2</c:v>
                </c:pt>
                <c:pt idx="9">
                  <c:v>0.105</c:v>
                </c:pt>
                <c:pt idx="10">
                  <c:v>0.126</c:v>
                </c:pt>
                <c:pt idx="11">
                  <c:v>0.13300000000000001</c:v>
                </c:pt>
                <c:pt idx="12">
                  <c:v>0.13699999999999998</c:v>
                </c:pt>
                <c:pt idx="13">
                  <c:v>0.10199999999999999</c:v>
                </c:pt>
                <c:pt idx="14">
                  <c:v>0.14099999999999999</c:v>
                </c:pt>
                <c:pt idx="15">
                  <c:v>0.11800000000000001</c:v>
                </c:pt>
                <c:pt idx="16">
                  <c:v>0.107</c:v>
                </c:pt>
                <c:pt idx="17">
                  <c:v>0.10800000000000001</c:v>
                </c:pt>
                <c:pt idx="18">
                  <c:v>0.13900000000000001</c:v>
                </c:pt>
                <c:pt idx="19">
                  <c:v>9.6000000000000002E-2</c:v>
                </c:pt>
                <c:pt idx="20">
                  <c:v>0.125</c:v>
                </c:pt>
                <c:pt idx="21">
                  <c:v>0.11599999999999999</c:v>
                </c:pt>
                <c:pt idx="22">
                  <c:v>0.106</c:v>
                </c:pt>
                <c:pt idx="23">
                  <c:v>0.106</c:v>
                </c:pt>
                <c:pt idx="24">
                  <c:v>0.11800000000000001</c:v>
                </c:pt>
                <c:pt idx="25">
                  <c:v>8.1000000000000003E-2</c:v>
                </c:pt>
                <c:pt idx="26">
                  <c:v>0.115</c:v>
                </c:pt>
                <c:pt idx="27">
                  <c:v>7.400000000000001E-2</c:v>
                </c:pt>
                <c:pt idx="28">
                  <c:v>0.10099999999999999</c:v>
                </c:pt>
                <c:pt idx="29">
                  <c:v>0.10300000000000001</c:v>
                </c:pt>
                <c:pt idx="30">
                  <c:v>9.1999999999999998E-2</c:v>
                </c:pt>
                <c:pt idx="31">
                  <c:v>9.1999999999999998E-2</c:v>
                </c:pt>
                <c:pt idx="32">
                  <c:v>9.6999999999999989E-2</c:v>
                </c:pt>
                <c:pt idx="33">
                  <c:v>9.8000000000000004E-2</c:v>
                </c:pt>
                <c:pt idx="34">
                  <c:v>9.6000000000000002E-2</c:v>
                </c:pt>
                <c:pt idx="35">
                  <c:v>9.0999999999999998E-2</c:v>
                </c:pt>
                <c:pt idx="36">
                  <c:v>9.3000000000000013E-2</c:v>
                </c:pt>
                <c:pt idx="37">
                  <c:v>8.1000000000000003E-2</c:v>
                </c:pt>
                <c:pt idx="38">
                  <c:v>6.5000000000000002E-2</c:v>
                </c:pt>
                <c:pt idx="39">
                  <c:v>9.9000000000000005E-2</c:v>
                </c:pt>
                <c:pt idx="40">
                  <c:v>8.6999999999999994E-2</c:v>
                </c:pt>
                <c:pt idx="41">
                  <c:v>7.4999999999999997E-2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0.11199999999999999</c:v>
                </c:pt>
                <c:pt idx="45">
                  <c:v>8.5000000000000006E-2</c:v>
                </c:pt>
                <c:pt idx="46">
                  <c:v>0.10400000000000001</c:v>
                </c:pt>
                <c:pt idx="47">
                  <c:v>0.11599999999999999</c:v>
                </c:pt>
                <c:pt idx="48">
                  <c:v>0.111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2-4EA9-ACC6-0FAEAA3F5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13024"/>
        <c:axId val="130914560"/>
      </c:lineChart>
      <c:catAx>
        <c:axId val="1309130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091456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91456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9130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209995625546904"/>
          <c:y val="0.79128280839894949"/>
          <c:w val="0.575799868766404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AnnualYUE!$B$4</c:f>
              <c:strCache>
                <c:ptCount val="1"/>
                <c:pt idx="0">
                  <c:v>15-19 year olds</c:v>
                </c:pt>
              </c:strCache>
            </c:strRef>
          </c:tx>
          <c:marker>
            <c:symbol val="none"/>
          </c:marker>
          <c:cat>
            <c:numRef>
              <c:f>AnnualYUE!$A$34:$A$82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AnnualYUE!$B$34:$B$82</c:f>
              <c:numCache>
                <c:formatCode>0.0%</c:formatCode>
                <c:ptCount val="49"/>
                <c:pt idx="0">
                  <c:v>0.19874999999999998</c:v>
                </c:pt>
                <c:pt idx="1">
                  <c:v>0.19550000000000001</c:v>
                </c:pt>
                <c:pt idx="2">
                  <c:v>0.20650000000000002</c:v>
                </c:pt>
                <c:pt idx="3">
                  <c:v>0.22375</c:v>
                </c:pt>
                <c:pt idx="4">
                  <c:v>0.24975000000000003</c:v>
                </c:pt>
                <c:pt idx="5">
                  <c:v>0.27675</c:v>
                </c:pt>
                <c:pt idx="6">
                  <c:v>0.29649999999999999</c:v>
                </c:pt>
                <c:pt idx="7">
                  <c:v>0.30624999999999997</c:v>
                </c:pt>
                <c:pt idx="8">
                  <c:v>0.30500000000000005</c:v>
                </c:pt>
                <c:pt idx="9">
                  <c:v>0.3095</c:v>
                </c:pt>
                <c:pt idx="10">
                  <c:v>0.28875000000000001</c:v>
                </c:pt>
                <c:pt idx="11">
                  <c:v>0.27</c:v>
                </c:pt>
                <c:pt idx="12">
                  <c:v>0.26349999999999996</c:v>
                </c:pt>
                <c:pt idx="13">
                  <c:v>0.25774999999999998</c:v>
                </c:pt>
                <c:pt idx="14">
                  <c:v>0.26474999999999999</c:v>
                </c:pt>
                <c:pt idx="15">
                  <c:v>0.27925</c:v>
                </c:pt>
                <c:pt idx="16">
                  <c:v>0.27950000000000003</c:v>
                </c:pt>
                <c:pt idx="17">
                  <c:v>0.25800000000000001</c:v>
                </c:pt>
                <c:pt idx="18">
                  <c:v>0.24424999999999999</c:v>
                </c:pt>
                <c:pt idx="19">
                  <c:v>0.23374999999999999</c:v>
                </c:pt>
                <c:pt idx="20">
                  <c:v>0.23525000000000001</c:v>
                </c:pt>
                <c:pt idx="21">
                  <c:v>0.23449999999999999</c:v>
                </c:pt>
                <c:pt idx="22">
                  <c:v>0.24099999999999999</c:v>
                </c:pt>
                <c:pt idx="23">
                  <c:v>0.23474999999999999</c:v>
                </c:pt>
                <c:pt idx="24">
                  <c:v>0.22525000000000001</c:v>
                </c:pt>
                <c:pt idx="25">
                  <c:v>0.22949999999999998</c:v>
                </c:pt>
                <c:pt idx="26">
                  <c:v>0.23499999999999999</c:v>
                </c:pt>
                <c:pt idx="27">
                  <c:v>0.23174999999999998</c:v>
                </c:pt>
                <c:pt idx="28">
                  <c:v>0.23274999999999998</c:v>
                </c:pt>
                <c:pt idx="29">
                  <c:v>0.22099999999999997</c:v>
                </c:pt>
                <c:pt idx="30">
                  <c:v>0.21875</c:v>
                </c:pt>
                <c:pt idx="31">
                  <c:v>0.21224999999999999</c:v>
                </c:pt>
                <c:pt idx="32">
                  <c:v>0.21625</c:v>
                </c:pt>
                <c:pt idx="33">
                  <c:v>0.21900000000000003</c:v>
                </c:pt>
                <c:pt idx="34">
                  <c:v>0.21400000000000002</c:v>
                </c:pt>
                <c:pt idx="35">
                  <c:v>0.20874999999999999</c:v>
                </c:pt>
                <c:pt idx="36">
                  <c:v>0.19574999999999998</c:v>
                </c:pt>
                <c:pt idx="37">
                  <c:v>0.20024999999999998</c:v>
                </c:pt>
                <c:pt idx="38">
                  <c:v>0.187</c:v>
                </c:pt>
                <c:pt idx="39">
                  <c:v>0.19700000000000001</c:v>
                </c:pt>
                <c:pt idx="40">
                  <c:v>0.19974999999999998</c:v>
                </c:pt>
                <c:pt idx="41">
                  <c:v>0.1885</c:v>
                </c:pt>
                <c:pt idx="42">
                  <c:v>0.1905</c:v>
                </c:pt>
                <c:pt idx="43">
                  <c:v>0.18075000000000002</c:v>
                </c:pt>
                <c:pt idx="44">
                  <c:v>0.16950000000000001</c:v>
                </c:pt>
                <c:pt idx="45">
                  <c:v>0.16250000000000001</c:v>
                </c:pt>
                <c:pt idx="46">
                  <c:v>0.16350000000000001</c:v>
                </c:pt>
                <c:pt idx="47">
                  <c:v>0.17200000000000001</c:v>
                </c:pt>
                <c:pt idx="48">
                  <c:v>0.182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C-4EA9-945D-FC3099268E3C}"/>
            </c:ext>
          </c:extLst>
        </c:ser>
        <c:ser>
          <c:idx val="1"/>
          <c:order val="1"/>
          <c:tx>
            <c:strRef>
              <c:f>AnnualYUE!$C$4</c:f>
              <c:strCache>
                <c:ptCount val="1"/>
                <c:pt idx="0">
                  <c:v>20-24 year olds</c:v>
                </c:pt>
              </c:strCache>
            </c:strRef>
          </c:tx>
          <c:marker>
            <c:symbol val="none"/>
          </c:marker>
          <c:cat>
            <c:numRef>
              <c:f>AnnualYUE!$A$34:$A$82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AnnualYUE!$C$34:$C$82</c:f>
              <c:numCache>
                <c:formatCode>0.0%</c:formatCode>
                <c:ptCount val="49"/>
                <c:pt idx="0">
                  <c:v>9.0999999999999998E-2</c:v>
                </c:pt>
                <c:pt idx="1">
                  <c:v>0.10675000000000001</c:v>
                </c:pt>
                <c:pt idx="2">
                  <c:v>0.11624999999999999</c:v>
                </c:pt>
                <c:pt idx="3">
                  <c:v>0.13150000000000001</c:v>
                </c:pt>
                <c:pt idx="4">
                  <c:v>0.12625</c:v>
                </c:pt>
                <c:pt idx="5">
                  <c:v>0.12875</c:v>
                </c:pt>
                <c:pt idx="6">
                  <c:v>0.13300000000000001</c:v>
                </c:pt>
                <c:pt idx="7">
                  <c:v>0.12625</c:v>
                </c:pt>
                <c:pt idx="8">
                  <c:v>0.122</c:v>
                </c:pt>
                <c:pt idx="9">
                  <c:v>0.10974999999999999</c:v>
                </c:pt>
                <c:pt idx="10">
                  <c:v>0.11</c:v>
                </c:pt>
                <c:pt idx="11">
                  <c:v>0.11575000000000001</c:v>
                </c:pt>
                <c:pt idx="12">
                  <c:v>0.12525</c:v>
                </c:pt>
                <c:pt idx="13">
                  <c:v>0.1245</c:v>
                </c:pt>
                <c:pt idx="14">
                  <c:v>0.12825</c:v>
                </c:pt>
                <c:pt idx="15">
                  <c:v>0.1245</c:v>
                </c:pt>
                <c:pt idx="16">
                  <c:v>0.11699999999999999</c:v>
                </c:pt>
                <c:pt idx="17">
                  <c:v>0.11849999999999999</c:v>
                </c:pt>
                <c:pt idx="18">
                  <c:v>0.11800000000000001</c:v>
                </c:pt>
                <c:pt idx="19">
                  <c:v>0.11250000000000002</c:v>
                </c:pt>
                <c:pt idx="20">
                  <c:v>0.11700000000000001</c:v>
                </c:pt>
                <c:pt idx="21">
                  <c:v>0.11899999999999999</c:v>
                </c:pt>
                <c:pt idx="22">
                  <c:v>0.11074999999999999</c:v>
                </c:pt>
                <c:pt idx="23">
                  <c:v>0.11324999999999999</c:v>
                </c:pt>
                <c:pt idx="24">
                  <c:v>0.11149999999999999</c:v>
                </c:pt>
                <c:pt idx="25">
                  <c:v>0.10275000000000001</c:v>
                </c:pt>
                <c:pt idx="26">
                  <c:v>0.105</c:v>
                </c:pt>
                <c:pt idx="27">
                  <c:v>9.7000000000000003E-2</c:v>
                </c:pt>
                <c:pt idx="28">
                  <c:v>9.2749999999999999E-2</c:v>
                </c:pt>
                <c:pt idx="29">
                  <c:v>9.8250000000000004E-2</c:v>
                </c:pt>
                <c:pt idx="30">
                  <c:v>9.2499999999999999E-2</c:v>
                </c:pt>
                <c:pt idx="31">
                  <c:v>9.7000000000000003E-2</c:v>
                </c:pt>
                <c:pt idx="32">
                  <c:v>9.6000000000000002E-2</c:v>
                </c:pt>
                <c:pt idx="33">
                  <c:v>9.4750000000000001E-2</c:v>
                </c:pt>
                <c:pt idx="34">
                  <c:v>9.5750000000000002E-2</c:v>
                </c:pt>
                <c:pt idx="35">
                  <c:v>9.5500000000000002E-2</c:v>
                </c:pt>
                <c:pt idx="36">
                  <c:v>9.4500000000000015E-2</c:v>
                </c:pt>
                <c:pt idx="37">
                  <c:v>9.0250000000000011E-2</c:v>
                </c:pt>
                <c:pt idx="38">
                  <c:v>8.2500000000000004E-2</c:v>
                </c:pt>
                <c:pt idx="39">
                  <c:v>8.4500000000000006E-2</c:v>
                </c:pt>
                <c:pt idx="40">
                  <c:v>8.3000000000000004E-2</c:v>
                </c:pt>
                <c:pt idx="41">
                  <c:v>8.1500000000000003E-2</c:v>
                </c:pt>
                <c:pt idx="42">
                  <c:v>8.8999999999999996E-2</c:v>
                </c:pt>
                <c:pt idx="43">
                  <c:v>8.7999999999999995E-2</c:v>
                </c:pt>
                <c:pt idx="44">
                  <c:v>9.425E-2</c:v>
                </c:pt>
                <c:pt idx="45">
                  <c:v>9.6750000000000003E-2</c:v>
                </c:pt>
                <c:pt idx="46">
                  <c:v>9.9000000000000005E-2</c:v>
                </c:pt>
                <c:pt idx="47">
                  <c:v>0.10425000000000001</c:v>
                </c:pt>
                <c:pt idx="48">
                  <c:v>0.104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C-4EA9-945D-FC3099268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33824"/>
        <c:axId val="131135360"/>
      </c:lineChart>
      <c:catAx>
        <c:axId val="1311338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113536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13536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1338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Youth Unemployment </a:t>
            </a:r>
          </a:p>
          <a:p>
            <a:pPr>
              <a:defRPr/>
            </a:pPr>
            <a:r>
              <a:rPr lang="en-US" sz="1400"/>
              <a:t>Auckland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34951881014815"/>
          <c:y val="0.27392388451443717"/>
          <c:w val="0.82773381452319195"/>
          <c:h val="0.38550306211723695"/>
        </c:manualLayout>
      </c:layout>
      <c:lineChart>
        <c:grouping val="standard"/>
        <c:varyColors val="0"/>
        <c:ser>
          <c:idx val="0"/>
          <c:order val="0"/>
          <c:tx>
            <c:strRef>
              <c:f>AnnualYUE!$B$4</c:f>
              <c:strCache>
                <c:ptCount val="1"/>
                <c:pt idx="0">
                  <c:v>15-19 year olds</c:v>
                </c:pt>
              </c:strCache>
            </c:strRef>
          </c:tx>
          <c:marker>
            <c:symbol val="none"/>
          </c:marker>
          <c:cat>
            <c:numRef>
              <c:f>AnnualYUE!$A$34:$A$82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AnnualYUE!$B$34:$B$82</c:f>
              <c:numCache>
                <c:formatCode>0.0%</c:formatCode>
                <c:ptCount val="49"/>
                <c:pt idx="0">
                  <c:v>0.19874999999999998</c:v>
                </c:pt>
                <c:pt idx="1">
                  <c:v>0.19550000000000001</c:v>
                </c:pt>
                <c:pt idx="2">
                  <c:v>0.20650000000000002</c:v>
                </c:pt>
                <c:pt idx="3">
                  <c:v>0.22375</c:v>
                </c:pt>
                <c:pt idx="4">
                  <c:v>0.24975000000000003</c:v>
                </c:pt>
                <c:pt idx="5">
                  <c:v>0.27675</c:v>
                </c:pt>
                <c:pt idx="6">
                  <c:v>0.29649999999999999</c:v>
                </c:pt>
                <c:pt idx="7">
                  <c:v>0.30624999999999997</c:v>
                </c:pt>
                <c:pt idx="8">
                  <c:v>0.30500000000000005</c:v>
                </c:pt>
                <c:pt idx="9">
                  <c:v>0.3095</c:v>
                </c:pt>
                <c:pt idx="10">
                  <c:v>0.28875000000000001</c:v>
                </c:pt>
                <c:pt idx="11">
                  <c:v>0.27</c:v>
                </c:pt>
                <c:pt idx="12">
                  <c:v>0.26349999999999996</c:v>
                </c:pt>
                <c:pt idx="13">
                  <c:v>0.25774999999999998</c:v>
                </c:pt>
                <c:pt idx="14">
                  <c:v>0.26474999999999999</c:v>
                </c:pt>
                <c:pt idx="15">
                  <c:v>0.27925</c:v>
                </c:pt>
                <c:pt idx="16">
                  <c:v>0.27950000000000003</c:v>
                </c:pt>
                <c:pt idx="17">
                  <c:v>0.25800000000000001</c:v>
                </c:pt>
                <c:pt idx="18">
                  <c:v>0.24424999999999999</c:v>
                </c:pt>
                <c:pt idx="19">
                  <c:v>0.23374999999999999</c:v>
                </c:pt>
                <c:pt idx="20">
                  <c:v>0.23525000000000001</c:v>
                </c:pt>
                <c:pt idx="21">
                  <c:v>0.23449999999999999</c:v>
                </c:pt>
                <c:pt idx="22">
                  <c:v>0.24099999999999999</c:v>
                </c:pt>
                <c:pt idx="23">
                  <c:v>0.23474999999999999</c:v>
                </c:pt>
                <c:pt idx="24">
                  <c:v>0.22525000000000001</c:v>
                </c:pt>
                <c:pt idx="25">
                  <c:v>0.22949999999999998</c:v>
                </c:pt>
                <c:pt idx="26">
                  <c:v>0.23499999999999999</c:v>
                </c:pt>
                <c:pt idx="27">
                  <c:v>0.23174999999999998</c:v>
                </c:pt>
                <c:pt idx="28">
                  <c:v>0.23274999999999998</c:v>
                </c:pt>
                <c:pt idx="29">
                  <c:v>0.22099999999999997</c:v>
                </c:pt>
                <c:pt idx="30">
                  <c:v>0.21875</c:v>
                </c:pt>
                <c:pt idx="31">
                  <c:v>0.21224999999999999</c:v>
                </c:pt>
                <c:pt idx="32">
                  <c:v>0.21625</c:v>
                </c:pt>
                <c:pt idx="33">
                  <c:v>0.21900000000000003</c:v>
                </c:pt>
                <c:pt idx="34">
                  <c:v>0.21400000000000002</c:v>
                </c:pt>
                <c:pt idx="35">
                  <c:v>0.20874999999999999</c:v>
                </c:pt>
                <c:pt idx="36">
                  <c:v>0.19574999999999998</c:v>
                </c:pt>
                <c:pt idx="37">
                  <c:v>0.20024999999999998</c:v>
                </c:pt>
                <c:pt idx="38">
                  <c:v>0.187</c:v>
                </c:pt>
                <c:pt idx="39">
                  <c:v>0.19700000000000001</c:v>
                </c:pt>
                <c:pt idx="40">
                  <c:v>0.19974999999999998</c:v>
                </c:pt>
                <c:pt idx="41">
                  <c:v>0.1885</c:v>
                </c:pt>
                <c:pt idx="42">
                  <c:v>0.1905</c:v>
                </c:pt>
                <c:pt idx="43">
                  <c:v>0.18075000000000002</c:v>
                </c:pt>
                <c:pt idx="44">
                  <c:v>0.16950000000000001</c:v>
                </c:pt>
                <c:pt idx="45">
                  <c:v>0.16250000000000001</c:v>
                </c:pt>
                <c:pt idx="46">
                  <c:v>0.16350000000000001</c:v>
                </c:pt>
                <c:pt idx="47">
                  <c:v>0.17200000000000001</c:v>
                </c:pt>
                <c:pt idx="48">
                  <c:v>0.182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3-405C-9B8F-0E9FDBE0761C}"/>
            </c:ext>
          </c:extLst>
        </c:ser>
        <c:ser>
          <c:idx val="1"/>
          <c:order val="1"/>
          <c:tx>
            <c:strRef>
              <c:f>AnnualYUE!$C$4</c:f>
              <c:strCache>
                <c:ptCount val="1"/>
                <c:pt idx="0">
                  <c:v>20-24 year olds</c:v>
                </c:pt>
              </c:strCache>
            </c:strRef>
          </c:tx>
          <c:marker>
            <c:symbol val="none"/>
          </c:marker>
          <c:cat>
            <c:numRef>
              <c:f>AnnualYUE!$A$34:$A$82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AnnualYUE!$C$34:$C$82</c:f>
              <c:numCache>
                <c:formatCode>0.0%</c:formatCode>
                <c:ptCount val="49"/>
                <c:pt idx="0">
                  <c:v>9.0999999999999998E-2</c:v>
                </c:pt>
                <c:pt idx="1">
                  <c:v>0.10675000000000001</c:v>
                </c:pt>
                <c:pt idx="2">
                  <c:v>0.11624999999999999</c:v>
                </c:pt>
                <c:pt idx="3">
                  <c:v>0.13150000000000001</c:v>
                </c:pt>
                <c:pt idx="4">
                  <c:v>0.12625</c:v>
                </c:pt>
                <c:pt idx="5">
                  <c:v>0.12875</c:v>
                </c:pt>
                <c:pt idx="6">
                  <c:v>0.13300000000000001</c:v>
                </c:pt>
                <c:pt idx="7">
                  <c:v>0.12625</c:v>
                </c:pt>
                <c:pt idx="8">
                  <c:v>0.122</c:v>
                </c:pt>
                <c:pt idx="9">
                  <c:v>0.10974999999999999</c:v>
                </c:pt>
                <c:pt idx="10">
                  <c:v>0.11</c:v>
                </c:pt>
                <c:pt idx="11">
                  <c:v>0.11575000000000001</c:v>
                </c:pt>
                <c:pt idx="12">
                  <c:v>0.12525</c:v>
                </c:pt>
                <c:pt idx="13">
                  <c:v>0.1245</c:v>
                </c:pt>
                <c:pt idx="14">
                  <c:v>0.12825</c:v>
                </c:pt>
                <c:pt idx="15">
                  <c:v>0.1245</c:v>
                </c:pt>
                <c:pt idx="16">
                  <c:v>0.11699999999999999</c:v>
                </c:pt>
                <c:pt idx="17">
                  <c:v>0.11849999999999999</c:v>
                </c:pt>
                <c:pt idx="18">
                  <c:v>0.11800000000000001</c:v>
                </c:pt>
                <c:pt idx="19">
                  <c:v>0.11250000000000002</c:v>
                </c:pt>
                <c:pt idx="20">
                  <c:v>0.11700000000000001</c:v>
                </c:pt>
                <c:pt idx="21">
                  <c:v>0.11899999999999999</c:v>
                </c:pt>
                <c:pt idx="22">
                  <c:v>0.11074999999999999</c:v>
                </c:pt>
                <c:pt idx="23">
                  <c:v>0.11324999999999999</c:v>
                </c:pt>
                <c:pt idx="24">
                  <c:v>0.11149999999999999</c:v>
                </c:pt>
                <c:pt idx="25">
                  <c:v>0.10275000000000001</c:v>
                </c:pt>
                <c:pt idx="26">
                  <c:v>0.105</c:v>
                </c:pt>
                <c:pt idx="27">
                  <c:v>9.7000000000000003E-2</c:v>
                </c:pt>
                <c:pt idx="28">
                  <c:v>9.2749999999999999E-2</c:v>
                </c:pt>
                <c:pt idx="29">
                  <c:v>9.8250000000000004E-2</c:v>
                </c:pt>
                <c:pt idx="30">
                  <c:v>9.2499999999999999E-2</c:v>
                </c:pt>
                <c:pt idx="31">
                  <c:v>9.7000000000000003E-2</c:v>
                </c:pt>
                <c:pt idx="32">
                  <c:v>9.6000000000000002E-2</c:v>
                </c:pt>
                <c:pt idx="33">
                  <c:v>9.4750000000000001E-2</c:v>
                </c:pt>
                <c:pt idx="34">
                  <c:v>9.5750000000000002E-2</c:v>
                </c:pt>
                <c:pt idx="35">
                  <c:v>9.5500000000000002E-2</c:v>
                </c:pt>
                <c:pt idx="36">
                  <c:v>9.4500000000000015E-2</c:v>
                </c:pt>
                <c:pt idx="37">
                  <c:v>9.0250000000000011E-2</c:v>
                </c:pt>
                <c:pt idx="38">
                  <c:v>8.2500000000000004E-2</c:v>
                </c:pt>
                <c:pt idx="39">
                  <c:v>8.4500000000000006E-2</c:v>
                </c:pt>
                <c:pt idx="40">
                  <c:v>8.3000000000000004E-2</c:v>
                </c:pt>
                <c:pt idx="41">
                  <c:v>8.1500000000000003E-2</c:v>
                </c:pt>
                <c:pt idx="42">
                  <c:v>8.8999999999999996E-2</c:v>
                </c:pt>
                <c:pt idx="43">
                  <c:v>8.7999999999999995E-2</c:v>
                </c:pt>
                <c:pt idx="44">
                  <c:v>9.425E-2</c:v>
                </c:pt>
                <c:pt idx="45">
                  <c:v>9.6750000000000003E-2</c:v>
                </c:pt>
                <c:pt idx="46">
                  <c:v>9.9000000000000005E-2</c:v>
                </c:pt>
                <c:pt idx="47">
                  <c:v>0.10425000000000001</c:v>
                </c:pt>
                <c:pt idx="48">
                  <c:v>0.104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3-405C-9B8F-0E9FDBE07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00288"/>
        <c:axId val="131502080"/>
      </c:lineChart>
      <c:catAx>
        <c:axId val="1315002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150208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50208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5002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209995625546907"/>
          <c:y val="0.80517169728784188"/>
          <c:w val="0.575799868766404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youth unemployment rate (15-19 year olds)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YUERONZ!$G$5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YUERONZ!$A$84:$A$124</c:f>
              <c:numCache>
                <c:formatCode>mmm\-yy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YUERONZ!$G$84:$G$124</c:f>
              <c:numCache>
                <c:formatCode>0.0%</c:formatCode>
                <c:ptCount val="41"/>
                <c:pt idx="0">
                  <c:v>0.1595959595959596</c:v>
                </c:pt>
                <c:pt idx="1">
                  <c:v>0.10805084745762711</c:v>
                </c:pt>
                <c:pt idx="2">
                  <c:v>0.15283842794759828</c:v>
                </c:pt>
                <c:pt idx="3">
                  <c:v>0.14587332053742802</c:v>
                </c:pt>
                <c:pt idx="4">
                  <c:v>0.14526315789473684</c:v>
                </c:pt>
                <c:pt idx="5">
                  <c:v>0.14935064935064937</c:v>
                </c:pt>
                <c:pt idx="6">
                  <c:v>0.15061728395061727</c:v>
                </c:pt>
                <c:pt idx="7">
                  <c:v>0.17622080679405525</c:v>
                </c:pt>
                <c:pt idx="8">
                  <c:v>0.15637860082304525</c:v>
                </c:pt>
                <c:pt idx="9">
                  <c:v>0.14699792960662525</c:v>
                </c:pt>
                <c:pt idx="10">
                  <c:v>0.18343195266272189</c:v>
                </c:pt>
                <c:pt idx="11">
                  <c:v>0.15145985401459855</c:v>
                </c:pt>
                <c:pt idx="12">
                  <c:v>0.13653846153846153</c:v>
                </c:pt>
                <c:pt idx="13">
                  <c:v>0.20727272727272728</c:v>
                </c:pt>
                <c:pt idx="14">
                  <c:v>0.18388429752066118</c:v>
                </c:pt>
                <c:pt idx="15">
                  <c:v>0.21043478260869564</c:v>
                </c:pt>
                <c:pt idx="16">
                  <c:v>0.19959677419354838</c:v>
                </c:pt>
                <c:pt idx="17">
                  <c:v>0.21535181236673773</c:v>
                </c:pt>
                <c:pt idx="18">
                  <c:v>0.23853211009174313</c:v>
                </c:pt>
                <c:pt idx="19">
                  <c:v>0.31535269709543567</c:v>
                </c:pt>
                <c:pt idx="20">
                  <c:v>0.30952380952380953</c:v>
                </c:pt>
                <c:pt idx="21">
                  <c:v>0.33124999999999999</c:v>
                </c:pt>
                <c:pt idx="22">
                  <c:v>0.33078880407124683</c:v>
                </c:pt>
                <c:pt idx="23">
                  <c:v>0.33333333333333337</c:v>
                </c:pt>
                <c:pt idx="24">
                  <c:v>0.31042128603104213</c:v>
                </c:pt>
                <c:pt idx="25">
                  <c:v>0.34090909090909088</c:v>
                </c:pt>
                <c:pt idx="26">
                  <c:v>0.24316939890710382</c:v>
                </c:pt>
                <c:pt idx="27">
                  <c:v>0.26315789473684215</c:v>
                </c:pt>
                <c:pt idx="28">
                  <c:v>0.28398058252427183</c:v>
                </c:pt>
                <c:pt idx="29">
                  <c:v>0.31127450980392157</c:v>
                </c:pt>
                <c:pt idx="30">
                  <c:v>0.30582524271844658</c:v>
                </c:pt>
                <c:pt idx="31">
                  <c:v>0.33663366336633666</c:v>
                </c:pt>
                <c:pt idx="32">
                  <c:v>0.28780487804878052</c:v>
                </c:pt>
                <c:pt idx="33">
                  <c:v>0.22222222222222218</c:v>
                </c:pt>
                <c:pt idx="34">
                  <c:v>0.22546419098143233</c:v>
                </c:pt>
                <c:pt idx="35">
                  <c:v>0.27317073170731704</c:v>
                </c:pt>
                <c:pt idx="36">
                  <c:v>0.28150134048257375</c:v>
                </c:pt>
                <c:pt idx="37">
                  <c:v>0.23614457831325303</c:v>
                </c:pt>
                <c:pt idx="38">
                  <c:v>0.23924731182795697</c:v>
                </c:pt>
                <c:pt idx="39">
                  <c:v>0.24276169265033409</c:v>
                </c:pt>
                <c:pt idx="4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6-4FDB-99C1-2D601B241608}"/>
            </c:ext>
          </c:extLst>
        </c:ser>
        <c:ser>
          <c:idx val="1"/>
          <c:order val="1"/>
          <c:tx>
            <c:strRef>
              <c:f>YUERONZ!$J$5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YUERONZ!$A$84:$A$124</c:f>
              <c:numCache>
                <c:formatCode>mmm\-yy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YUERONZ!$J$84:$J$124</c:f>
              <c:numCache>
                <c:formatCode>0.0%</c:formatCode>
                <c:ptCount val="41"/>
                <c:pt idx="0">
                  <c:v>0.13838120104438642</c:v>
                </c:pt>
                <c:pt idx="1">
                  <c:v>0.13550135501355012</c:v>
                </c:pt>
                <c:pt idx="2">
                  <c:v>0.13927335640138408</c:v>
                </c:pt>
                <c:pt idx="3">
                  <c:v>0.10835401157981803</c:v>
                </c:pt>
                <c:pt idx="4">
                  <c:v>0.14814814814814811</c:v>
                </c:pt>
                <c:pt idx="5">
                  <c:v>0.13710368466152525</c:v>
                </c:pt>
                <c:pt idx="6">
                  <c:v>0.12966101694915255</c:v>
                </c:pt>
                <c:pt idx="7">
                  <c:v>0.13258426966292133</c:v>
                </c:pt>
                <c:pt idx="8">
                  <c:v>0.16034082106893879</c:v>
                </c:pt>
                <c:pt idx="9">
                  <c:v>0.13039934800325997</c:v>
                </c:pt>
                <c:pt idx="10">
                  <c:v>0.14285714285714285</c:v>
                </c:pt>
                <c:pt idx="11">
                  <c:v>0.12082670906200317</c:v>
                </c:pt>
                <c:pt idx="12">
                  <c:v>0.16393442622950818</c:v>
                </c:pt>
                <c:pt idx="13">
                  <c:v>0.12987012987012986</c:v>
                </c:pt>
                <c:pt idx="14">
                  <c:v>0.14500442086648982</c:v>
                </c:pt>
                <c:pt idx="15">
                  <c:v>0.16652789342214822</c:v>
                </c:pt>
                <c:pt idx="16">
                  <c:v>0.18848167539267019</c:v>
                </c:pt>
                <c:pt idx="17">
                  <c:v>0.23351648351648352</c:v>
                </c:pt>
                <c:pt idx="18">
                  <c:v>0.25695732838589985</c:v>
                </c:pt>
                <c:pt idx="19">
                  <c:v>0.24661016949152539</c:v>
                </c:pt>
                <c:pt idx="20">
                  <c:v>0.23097582811101164</c:v>
                </c:pt>
                <c:pt idx="21">
                  <c:v>0.21295387634936216</c:v>
                </c:pt>
                <c:pt idx="22">
                  <c:v>0.20198019801980197</c:v>
                </c:pt>
                <c:pt idx="23">
                  <c:v>0.228331780055918</c:v>
                </c:pt>
                <c:pt idx="24">
                  <c:v>0.25850340136054423</c:v>
                </c:pt>
                <c:pt idx="25">
                  <c:v>0.25074331020812685</c:v>
                </c:pt>
                <c:pt idx="26">
                  <c:v>0.23173277661795411</c:v>
                </c:pt>
                <c:pt idx="27">
                  <c:v>0.23345935727788281</c:v>
                </c:pt>
                <c:pt idx="28">
                  <c:v>0.21915103652517276</c:v>
                </c:pt>
                <c:pt idx="29">
                  <c:v>0.21025104602510458</c:v>
                </c:pt>
                <c:pt idx="30">
                  <c:v>0.23479188900747067</c:v>
                </c:pt>
                <c:pt idx="31">
                  <c:v>0.29567053854276665</c:v>
                </c:pt>
                <c:pt idx="32">
                  <c:v>0.24522292993630573</c:v>
                </c:pt>
                <c:pt idx="33">
                  <c:v>0.24734607218683649</c:v>
                </c:pt>
                <c:pt idx="34">
                  <c:v>0.23632385120350111</c:v>
                </c:pt>
                <c:pt idx="35">
                  <c:v>0.2297674418604651</c:v>
                </c:pt>
                <c:pt idx="36">
                  <c:v>0.20647002854424359</c:v>
                </c:pt>
                <c:pt idx="37">
                  <c:v>0.19354838709677419</c:v>
                </c:pt>
                <c:pt idx="38">
                  <c:v>0.1762854144805876</c:v>
                </c:pt>
                <c:pt idx="39">
                  <c:v>0.20211827007943509</c:v>
                </c:pt>
                <c:pt idx="40">
                  <c:v>0.20088105726872252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6-4FDB-99C1-2D601B241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20224"/>
        <c:axId val="131622016"/>
      </c:lineChart>
      <c:catAx>
        <c:axId val="1316202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1622016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62201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6202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545559930008851"/>
          <c:y val="0.85146799358413561"/>
          <c:w val="0.42353324584426982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youth unemployment rate (20-24 year olds)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Auckland</c:v>
          </c:tx>
          <c:marker>
            <c:symbol val="none"/>
          </c:marker>
          <c:cat>
            <c:numRef>
              <c:f>YUERONZ!$A$84:$A$124</c:f>
              <c:numCache>
                <c:formatCode>mmm\-yy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YUERONZ!$O$84:$O$124</c:f>
              <c:numCache>
                <c:formatCode>0.0%</c:formatCode>
                <c:ptCount val="41"/>
                <c:pt idx="0">
                  <c:v>7.3134328358208961E-2</c:v>
                </c:pt>
                <c:pt idx="1">
                  <c:v>6.0393258426966287E-2</c:v>
                </c:pt>
                <c:pt idx="2">
                  <c:v>5.8423913043478264E-2</c:v>
                </c:pt>
                <c:pt idx="3">
                  <c:v>6.2656641604010022E-2</c:v>
                </c:pt>
                <c:pt idx="4">
                  <c:v>6.5703022339027597E-2</c:v>
                </c:pt>
                <c:pt idx="5">
                  <c:v>2.3195876288659795E-2</c:v>
                </c:pt>
                <c:pt idx="6">
                  <c:v>6.0160427807486636E-2</c:v>
                </c:pt>
                <c:pt idx="7">
                  <c:v>7.151979565772669E-2</c:v>
                </c:pt>
                <c:pt idx="8">
                  <c:v>0.10559006211180125</c:v>
                </c:pt>
                <c:pt idx="9">
                  <c:v>5.6833558863328817E-2</c:v>
                </c:pt>
                <c:pt idx="10">
                  <c:v>5.3984575835475584E-2</c:v>
                </c:pt>
                <c:pt idx="11">
                  <c:v>4.0843214756258239E-2</c:v>
                </c:pt>
                <c:pt idx="12">
                  <c:v>0.10584958217270195</c:v>
                </c:pt>
                <c:pt idx="13">
                  <c:v>8.0237741456166425E-2</c:v>
                </c:pt>
                <c:pt idx="14">
                  <c:v>7.0478723404255317E-2</c:v>
                </c:pt>
                <c:pt idx="15">
                  <c:v>7.5903614457831323E-2</c:v>
                </c:pt>
                <c:pt idx="16">
                  <c:v>0.14372716199756397</c:v>
                </c:pt>
                <c:pt idx="17">
                  <c:v>0.15592783505154639</c:v>
                </c:pt>
                <c:pt idx="18">
                  <c:v>0.11066126855600537</c:v>
                </c:pt>
                <c:pt idx="19">
                  <c:v>0.15193026151930261</c:v>
                </c:pt>
                <c:pt idx="20">
                  <c:v>0.11870967741935483</c:v>
                </c:pt>
                <c:pt idx="21">
                  <c:v>0.15984147952443856</c:v>
                </c:pt>
                <c:pt idx="22">
                  <c:v>0.13496932515337423</c:v>
                </c:pt>
                <c:pt idx="23">
                  <c:v>0.12344139650872818</c:v>
                </c:pt>
                <c:pt idx="24">
                  <c:v>0.12402234636871508</c:v>
                </c:pt>
                <c:pt idx="25">
                  <c:v>0.12423124231242312</c:v>
                </c:pt>
                <c:pt idx="26">
                  <c:v>0.14097968936678615</c:v>
                </c:pt>
                <c:pt idx="27">
                  <c:v>0.13679245283018868</c:v>
                </c:pt>
                <c:pt idx="28">
                  <c:v>0.14755959137343927</c:v>
                </c:pt>
                <c:pt idx="29">
                  <c:v>0.10735122520420069</c:v>
                </c:pt>
                <c:pt idx="30">
                  <c:v>0.14499999999999999</c:v>
                </c:pt>
                <c:pt idx="31">
                  <c:v>0.13493064312736444</c:v>
                </c:pt>
                <c:pt idx="32">
                  <c:v>0.1124401913875598</c:v>
                </c:pt>
                <c:pt idx="33">
                  <c:v>0.11780104712041883</c:v>
                </c:pt>
                <c:pt idx="34">
                  <c:v>0.14720194647201948</c:v>
                </c:pt>
                <c:pt idx="35">
                  <c:v>0.11501597444089459</c:v>
                </c:pt>
                <c:pt idx="36">
                  <c:v>0.1536819637139808</c:v>
                </c:pt>
                <c:pt idx="37">
                  <c:v>0.12200684150513112</c:v>
                </c:pt>
                <c:pt idx="38">
                  <c:v>0.11410118406889129</c:v>
                </c:pt>
                <c:pt idx="39">
                  <c:v>0.11076923076923077</c:v>
                </c:pt>
                <c:pt idx="40">
                  <c:v>0.13413413413413414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7-49DE-9279-8B6B7B80AE60}"/>
            </c:ext>
          </c:extLst>
        </c:ser>
        <c:ser>
          <c:idx val="1"/>
          <c:order val="1"/>
          <c:tx>
            <c:v>Rest of NZ</c:v>
          </c:tx>
          <c:marker>
            <c:symbol val="none"/>
          </c:marker>
          <c:cat>
            <c:numRef>
              <c:f>YUERONZ!$A$84:$A$124</c:f>
              <c:numCache>
                <c:formatCode>mmm\-yy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YUERONZ!$R$84:$R$124</c:f>
              <c:numCache>
                <c:formatCode>0.0%</c:formatCode>
                <c:ptCount val="41"/>
                <c:pt idx="0">
                  <c:v>8.8150289017341038E-2</c:v>
                </c:pt>
                <c:pt idx="1">
                  <c:v>7.5910147172734324E-2</c:v>
                </c:pt>
                <c:pt idx="2">
                  <c:v>5.8267716535433063E-2</c:v>
                </c:pt>
                <c:pt idx="3">
                  <c:v>6.1823802163833083E-2</c:v>
                </c:pt>
                <c:pt idx="4">
                  <c:v>8.2550335570469785E-2</c:v>
                </c:pt>
                <c:pt idx="5">
                  <c:v>7.437407952871869E-2</c:v>
                </c:pt>
                <c:pt idx="6">
                  <c:v>7.4468085106382975E-2</c:v>
                </c:pt>
                <c:pt idx="7">
                  <c:v>5.7803468208092498E-2</c:v>
                </c:pt>
                <c:pt idx="8">
                  <c:v>7.8667611622962458E-2</c:v>
                </c:pt>
                <c:pt idx="9">
                  <c:v>6.4102564102564097E-2</c:v>
                </c:pt>
                <c:pt idx="10">
                  <c:v>5.7120500782472612E-2</c:v>
                </c:pt>
                <c:pt idx="11">
                  <c:v>5.7183702644746259E-2</c:v>
                </c:pt>
                <c:pt idx="12">
                  <c:v>7.5268817204301092E-2</c:v>
                </c:pt>
                <c:pt idx="13">
                  <c:v>6.2179956108266279E-2</c:v>
                </c:pt>
                <c:pt idx="14">
                  <c:v>7.9759217456734408E-2</c:v>
                </c:pt>
                <c:pt idx="15">
                  <c:v>7.1802543006731487E-2</c:v>
                </c:pt>
                <c:pt idx="16">
                  <c:v>9.9924868519909851E-2</c:v>
                </c:pt>
                <c:pt idx="17">
                  <c:v>9.6582466567607744E-2</c:v>
                </c:pt>
                <c:pt idx="18">
                  <c:v>0.11036036036036037</c:v>
                </c:pt>
                <c:pt idx="19">
                  <c:v>0.10804769001490312</c:v>
                </c:pt>
                <c:pt idx="20">
                  <c:v>0.11323529411764707</c:v>
                </c:pt>
                <c:pt idx="21">
                  <c:v>0.12518518518518518</c:v>
                </c:pt>
                <c:pt idx="22">
                  <c:v>0.11037527593818984</c:v>
                </c:pt>
                <c:pt idx="23">
                  <c:v>0.10936431989063566</c:v>
                </c:pt>
                <c:pt idx="24">
                  <c:v>0.14166666666666666</c:v>
                </c:pt>
                <c:pt idx="25">
                  <c:v>0.10724431818181818</c:v>
                </c:pt>
                <c:pt idx="26">
                  <c:v>0.11481218993621545</c:v>
                </c:pt>
                <c:pt idx="27">
                  <c:v>0.11016346837242359</c:v>
                </c:pt>
                <c:pt idx="28">
                  <c:v>0.15353535353535352</c:v>
                </c:pt>
                <c:pt idx="29">
                  <c:v>0.12887323943661971</c:v>
                </c:pt>
                <c:pt idx="30">
                  <c:v>0.11896668932698845</c:v>
                </c:pt>
                <c:pt idx="31">
                  <c:v>0.12358803986710964</c:v>
                </c:pt>
                <c:pt idx="32">
                  <c:v>0.11005434782608699</c:v>
                </c:pt>
                <c:pt idx="33">
                  <c:v>0.11036789297658862</c:v>
                </c:pt>
                <c:pt idx="34">
                  <c:v>0.10821917808219175</c:v>
                </c:pt>
                <c:pt idx="35">
                  <c:v>0.11027397260273972</c:v>
                </c:pt>
                <c:pt idx="36">
                  <c:v>0.1223300970873786</c:v>
                </c:pt>
                <c:pt idx="37">
                  <c:v>0.10088616223585548</c:v>
                </c:pt>
                <c:pt idx="38">
                  <c:v>9.8748261474269822E-2</c:v>
                </c:pt>
                <c:pt idx="39">
                  <c:v>0.109375</c:v>
                </c:pt>
                <c:pt idx="40">
                  <c:v>0.10747957259585168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7-49DE-9279-8B6B7B80A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57728"/>
        <c:axId val="131659264"/>
      </c:lineChart>
      <c:catAx>
        <c:axId val="1316577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165926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659264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6577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545559930008862"/>
          <c:y val="0.85146799358413561"/>
          <c:w val="0.42353324584426982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Ease of finding skilled labour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84951881014815"/>
          <c:y val="0.19480351414406533"/>
          <c:w val="0.78280096237970265"/>
          <c:h val="0.48314195100612423"/>
        </c:manualLayout>
      </c:layout>
      <c:lineChart>
        <c:grouping val="standard"/>
        <c:varyColors val="0"/>
        <c:ser>
          <c:idx val="0"/>
          <c:order val="0"/>
          <c:tx>
            <c:strRef>
              <c:f>LM!$B$4</c:f>
              <c:strCache>
                <c:ptCount val="1"/>
                <c:pt idx="0">
                  <c:v>Ease of finding skilled labour (% - LHS axis)</c:v>
                </c:pt>
              </c:strCache>
            </c:strRef>
          </c:tx>
          <c:marker>
            <c:symbol val="none"/>
          </c:marker>
          <c:cat>
            <c:numRef>
              <c:f>LM!$A$37:$A$85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LM!$B$37:$B$85</c:f>
              <c:numCache>
                <c:formatCode>0.00%</c:formatCode>
                <c:ptCount val="49"/>
                <c:pt idx="0">
                  <c:v>0.46590000000000004</c:v>
                </c:pt>
                <c:pt idx="1">
                  <c:v>0.57609999999999995</c:v>
                </c:pt>
                <c:pt idx="2">
                  <c:v>0.26269999999999999</c:v>
                </c:pt>
                <c:pt idx="3">
                  <c:v>0.1116</c:v>
                </c:pt>
                <c:pt idx="4">
                  <c:v>2.7699999999999999E-2</c:v>
                </c:pt>
                <c:pt idx="5">
                  <c:v>-8.9800000000000005E-2</c:v>
                </c:pt>
                <c:pt idx="6">
                  <c:v>-1.3999999999999999E-2</c:v>
                </c:pt>
                <c:pt idx="7">
                  <c:v>-0.1537</c:v>
                </c:pt>
                <c:pt idx="8">
                  <c:v>-0.17530000000000001</c:v>
                </c:pt>
                <c:pt idx="9">
                  <c:v>-0.2109</c:v>
                </c:pt>
                <c:pt idx="10">
                  <c:v>-0.19370000000000001</c:v>
                </c:pt>
                <c:pt idx="11">
                  <c:v>-0.155</c:v>
                </c:pt>
                <c:pt idx="12">
                  <c:v>-0.16649999999999998</c:v>
                </c:pt>
                <c:pt idx="13">
                  <c:v>-0.2011</c:v>
                </c:pt>
                <c:pt idx="14">
                  <c:v>-0.19120000000000001</c:v>
                </c:pt>
                <c:pt idx="15">
                  <c:v>-6.6600000000000006E-2</c:v>
                </c:pt>
                <c:pt idx="16">
                  <c:v>-0.23769999999999999</c:v>
                </c:pt>
                <c:pt idx="17">
                  <c:v>-0.30820000000000003</c:v>
                </c:pt>
                <c:pt idx="18">
                  <c:v>-0.28899999999999998</c:v>
                </c:pt>
                <c:pt idx="19">
                  <c:v>-0.28960000000000002</c:v>
                </c:pt>
                <c:pt idx="20">
                  <c:v>-0.3468</c:v>
                </c:pt>
                <c:pt idx="21">
                  <c:v>-0.3342</c:v>
                </c:pt>
                <c:pt idx="22">
                  <c:v>-0.2984</c:v>
                </c:pt>
                <c:pt idx="23">
                  <c:v>-0.3967</c:v>
                </c:pt>
                <c:pt idx="24">
                  <c:v>-0.45530000000000004</c:v>
                </c:pt>
                <c:pt idx="25">
                  <c:v>-0.32450000000000001</c:v>
                </c:pt>
                <c:pt idx="26">
                  <c:v>-0.32</c:v>
                </c:pt>
                <c:pt idx="27">
                  <c:v>-0.40689999999999998</c:v>
                </c:pt>
                <c:pt idx="28">
                  <c:v>-0.38060000000000005</c:v>
                </c:pt>
                <c:pt idx="29">
                  <c:v>-0.43479999999999996</c:v>
                </c:pt>
                <c:pt idx="30">
                  <c:v>-0.45640000000000003</c:v>
                </c:pt>
                <c:pt idx="31">
                  <c:v>-0.38880000000000003</c:v>
                </c:pt>
                <c:pt idx="32">
                  <c:v>-0.501</c:v>
                </c:pt>
                <c:pt idx="33">
                  <c:v>-0.53520000000000001</c:v>
                </c:pt>
                <c:pt idx="34">
                  <c:v>-0.58550000000000002</c:v>
                </c:pt>
                <c:pt idx="35">
                  <c:v>-0.57679999999999998</c:v>
                </c:pt>
                <c:pt idx="36">
                  <c:v>-0.45619999999999999</c:v>
                </c:pt>
                <c:pt idx="37">
                  <c:v>-0.47670000000000001</c:v>
                </c:pt>
                <c:pt idx="38">
                  <c:v>-0.46649999999999997</c:v>
                </c:pt>
                <c:pt idx="39">
                  <c:v>-0.65159999999999996</c:v>
                </c:pt>
                <c:pt idx="40">
                  <c:v>-0.41859999999999997</c:v>
                </c:pt>
                <c:pt idx="41">
                  <c:v>-0.40360000000000001</c:v>
                </c:pt>
                <c:pt idx="42">
                  <c:v>-0.33020000000000005</c:v>
                </c:pt>
                <c:pt idx="43">
                  <c:v>-0.4299</c:v>
                </c:pt>
                <c:pt idx="44">
                  <c:v>-0.50869999999999993</c:v>
                </c:pt>
                <c:pt idx="45">
                  <c:v>0.15410000000000001</c:v>
                </c:pt>
                <c:pt idx="46">
                  <c:v>-0.27729999999999999</c:v>
                </c:pt>
                <c:pt idx="47">
                  <c:v>-0.4289</c:v>
                </c:pt>
                <c:pt idx="48">
                  <c:v>-0.65079999999999993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7-4EB6-B77E-AC357CE2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4880"/>
        <c:axId val="131676416"/>
      </c:lineChart>
      <c:lineChart>
        <c:grouping val="standard"/>
        <c:varyColors val="0"/>
        <c:ser>
          <c:idx val="1"/>
          <c:order val="1"/>
          <c:tx>
            <c:v>Unemployment rate (%)</c:v>
          </c:tx>
          <c:marker>
            <c:symbol val="none"/>
          </c:marker>
          <c:cat>
            <c:numRef>
              <c:f>LM!$A$37:$A$85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Unemployment!$B$37:$B$85</c:f>
              <c:numCache>
                <c:formatCode>0.0%</c:formatCode>
                <c:ptCount val="49"/>
                <c:pt idx="0">
                  <c:v>6.3E-2</c:v>
                </c:pt>
                <c:pt idx="1">
                  <c:v>6.0999999999999999E-2</c:v>
                </c:pt>
                <c:pt idx="2">
                  <c:v>6.2E-2</c:v>
                </c:pt>
                <c:pt idx="3">
                  <c:v>7.0999999999999994E-2</c:v>
                </c:pt>
                <c:pt idx="4">
                  <c:v>7.4999999999999997E-2</c:v>
                </c:pt>
                <c:pt idx="5">
                  <c:v>8.1000000000000003E-2</c:v>
                </c:pt>
                <c:pt idx="6">
                  <c:v>6.7000000000000004E-2</c:v>
                </c:pt>
                <c:pt idx="7">
                  <c:v>6.9000000000000006E-2</c:v>
                </c:pt>
                <c:pt idx="8">
                  <c:v>7.0000000000000007E-2</c:v>
                </c:pt>
                <c:pt idx="9">
                  <c:v>6.6000000000000003E-2</c:v>
                </c:pt>
                <c:pt idx="10">
                  <c:v>6.2E-2</c:v>
                </c:pt>
                <c:pt idx="11">
                  <c:v>6.2E-2</c:v>
                </c:pt>
                <c:pt idx="12">
                  <c:v>7.2999999999999995E-2</c:v>
                </c:pt>
                <c:pt idx="13">
                  <c:v>6.9000000000000006E-2</c:v>
                </c:pt>
                <c:pt idx="14">
                  <c:v>7.6999999999999999E-2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6.4000000000000001E-2</c:v>
                </c:pt>
                <c:pt idx="18">
                  <c:v>0.06</c:v>
                </c:pt>
                <c:pt idx="19">
                  <c:v>5.5999999999999994E-2</c:v>
                </c:pt>
                <c:pt idx="20">
                  <c:v>6.7000000000000004E-2</c:v>
                </c:pt>
                <c:pt idx="21">
                  <c:v>5.7999999999999996E-2</c:v>
                </c:pt>
                <c:pt idx="22">
                  <c:v>5.7000000000000002E-2</c:v>
                </c:pt>
                <c:pt idx="23">
                  <c:v>5.5999999999999994E-2</c:v>
                </c:pt>
                <c:pt idx="24">
                  <c:v>6.5000000000000002E-2</c:v>
                </c:pt>
                <c:pt idx="25">
                  <c:v>5.9000000000000004E-2</c:v>
                </c:pt>
                <c:pt idx="26">
                  <c:v>5.5999999999999994E-2</c:v>
                </c:pt>
                <c:pt idx="27">
                  <c:v>5.0999999999999997E-2</c:v>
                </c:pt>
                <c:pt idx="28">
                  <c:v>6.0999999999999999E-2</c:v>
                </c:pt>
                <c:pt idx="29">
                  <c:v>4.7E-2</c:v>
                </c:pt>
                <c:pt idx="30">
                  <c:v>5.2999999999999999E-2</c:v>
                </c:pt>
                <c:pt idx="31">
                  <c:v>5.0999999999999997E-2</c:v>
                </c:pt>
                <c:pt idx="32">
                  <c:v>0.05</c:v>
                </c:pt>
                <c:pt idx="33">
                  <c:v>4.4999999999999998E-2</c:v>
                </c:pt>
                <c:pt idx="34">
                  <c:v>4.5999999999999999E-2</c:v>
                </c:pt>
                <c:pt idx="35">
                  <c:v>4.0999999999999995E-2</c:v>
                </c:pt>
                <c:pt idx="36">
                  <c:v>4.4999999999999998E-2</c:v>
                </c:pt>
                <c:pt idx="37">
                  <c:v>4.2000000000000003E-2</c:v>
                </c:pt>
                <c:pt idx="38">
                  <c:v>3.7000000000000005E-2</c:v>
                </c:pt>
                <c:pt idx="39">
                  <c:v>4.2999999999999997E-2</c:v>
                </c:pt>
                <c:pt idx="40">
                  <c:v>4.4000000000000004E-2</c:v>
                </c:pt>
                <c:pt idx="41">
                  <c:v>4.2000000000000003E-2</c:v>
                </c:pt>
                <c:pt idx="42">
                  <c:v>4.2000000000000003E-2</c:v>
                </c:pt>
                <c:pt idx="43">
                  <c:v>4.0999999999999995E-2</c:v>
                </c:pt>
                <c:pt idx="44">
                  <c:v>4.8000000000000001E-2</c:v>
                </c:pt>
                <c:pt idx="45">
                  <c:v>0.04</c:v>
                </c:pt>
                <c:pt idx="46">
                  <c:v>5.5999999999999994E-2</c:v>
                </c:pt>
                <c:pt idx="47">
                  <c:v>5.2999999999999999E-2</c:v>
                </c:pt>
                <c:pt idx="48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7-4EB6-B77E-AC357CE2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9744"/>
        <c:axId val="131678208"/>
      </c:lineChart>
      <c:catAx>
        <c:axId val="1316748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676416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67641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674880"/>
        <c:crosses val="autoZero"/>
        <c:crossBetween val="midCat"/>
      </c:valAx>
      <c:valAx>
        <c:axId val="13167820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31679744"/>
        <c:crosses val="max"/>
        <c:crossBetween val="between"/>
      </c:valAx>
      <c:dateAx>
        <c:axId val="1316797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678208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05"/>
          <c:y val="0.80054206765820934"/>
          <c:w val="0.9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495188101481"/>
          <c:y val="4.6655365995916964E-2"/>
          <c:w val="0.78280096237970265"/>
          <c:h val="0.70536417322834633"/>
        </c:manualLayout>
      </c:layout>
      <c:lineChart>
        <c:grouping val="standard"/>
        <c:varyColors val="0"/>
        <c:ser>
          <c:idx val="0"/>
          <c:order val="0"/>
          <c:tx>
            <c:strRef>
              <c:f>LM!$B$4</c:f>
              <c:strCache>
                <c:ptCount val="1"/>
                <c:pt idx="0">
                  <c:v>Ease of finding skilled labour (% - LHS axis)</c:v>
                </c:pt>
              </c:strCache>
            </c:strRef>
          </c:tx>
          <c:marker>
            <c:symbol val="none"/>
          </c:marker>
          <c:cat>
            <c:numRef>
              <c:f>LM!$A$37:$A$85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LM!$B$37:$B$85</c:f>
              <c:numCache>
                <c:formatCode>0.00%</c:formatCode>
                <c:ptCount val="49"/>
                <c:pt idx="0">
                  <c:v>0.46590000000000004</c:v>
                </c:pt>
                <c:pt idx="1">
                  <c:v>0.57609999999999995</c:v>
                </c:pt>
                <c:pt idx="2">
                  <c:v>0.26269999999999999</c:v>
                </c:pt>
                <c:pt idx="3">
                  <c:v>0.1116</c:v>
                </c:pt>
                <c:pt idx="4">
                  <c:v>2.7699999999999999E-2</c:v>
                </c:pt>
                <c:pt idx="5">
                  <c:v>-8.9800000000000005E-2</c:v>
                </c:pt>
                <c:pt idx="6">
                  <c:v>-1.3999999999999999E-2</c:v>
                </c:pt>
                <c:pt idx="7">
                  <c:v>-0.1537</c:v>
                </c:pt>
                <c:pt idx="8">
                  <c:v>-0.17530000000000001</c:v>
                </c:pt>
                <c:pt idx="9">
                  <c:v>-0.2109</c:v>
                </c:pt>
                <c:pt idx="10">
                  <c:v>-0.19370000000000001</c:v>
                </c:pt>
                <c:pt idx="11">
                  <c:v>-0.155</c:v>
                </c:pt>
                <c:pt idx="12">
                  <c:v>-0.16649999999999998</c:v>
                </c:pt>
                <c:pt idx="13">
                  <c:v>-0.2011</c:v>
                </c:pt>
                <c:pt idx="14">
                  <c:v>-0.19120000000000001</c:v>
                </c:pt>
                <c:pt idx="15">
                  <c:v>-6.6600000000000006E-2</c:v>
                </c:pt>
                <c:pt idx="16">
                  <c:v>-0.23769999999999999</c:v>
                </c:pt>
                <c:pt idx="17">
                  <c:v>-0.30820000000000003</c:v>
                </c:pt>
                <c:pt idx="18">
                  <c:v>-0.28899999999999998</c:v>
                </c:pt>
                <c:pt idx="19">
                  <c:v>-0.28960000000000002</c:v>
                </c:pt>
                <c:pt idx="20">
                  <c:v>-0.3468</c:v>
                </c:pt>
                <c:pt idx="21">
                  <c:v>-0.3342</c:v>
                </c:pt>
                <c:pt idx="22">
                  <c:v>-0.2984</c:v>
                </c:pt>
                <c:pt idx="23">
                  <c:v>-0.3967</c:v>
                </c:pt>
                <c:pt idx="24">
                  <c:v>-0.45530000000000004</c:v>
                </c:pt>
                <c:pt idx="25">
                  <c:v>-0.32450000000000001</c:v>
                </c:pt>
                <c:pt idx="26">
                  <c:v>-0.32</c:v>
                </c:pt>
                <c:pt idx="27">
                  <c:v>-0.40689999999999998</c:v>
                </c:pt>
                <c:pt idx="28">
                  <c:v>-0.38060000000000005</c:v>
                </c:pt>
                <c:pt idx="29">
                  <c:v>-0.43479999999999996</c:v>
                </c:pt>
                <c:pt idx="30">
                  <c:v>-0.45640000000000003</c:v>
                </c:pt>
                <c:pt idx="31">
                  <c:v>-0.38880000000000003</c:v>
                </c:pt>
                <c:pt idx="32">
                  <c:v>-0.501</c:v>
                </c:pt>
                <c:pt idx="33">
                  <c:v>-0.53520000000000001</c:v>
                </c:pt>
                <c:pt idx="34">
                  <c:v>-0.58550000000000002</c:v>
                </c:pt>
                <c:pt idx="35">
                  <c:v>-0.57679999999999998</c:v>
                </c:pt>
                <c:pt idx="36">
                  <c:v>-0.45619999999999999</c:v>
                </c:pt>
                <c:pt idx="37">
                  <c:v>-0.47670000000000001</c:v>
                </c:pt>
                <c:pt idx="38">
                  <c:v>-0.46649999999999997</c:v>
                </c:pt>
                <c:pt idx="39">
                  <c:v>-0.65159999999999996</c:v>
                </c:pt>
                <c:pt idx="40">
                  <c:v>-0.41859999999999997</c:v>
                </c:pt>
                <c:pt idx="41">
                  <c:v>-0.40360000000000001</c:v>
                </c:pt>
                <c:pt idx="42">
                  <c:v>-0.33020000000000005</c:v>
                </c:pt>
                <c:pt idx="43">
                  <c:v>-0.4299</c:v>
                </c:pt>
                <c:pt idx="44">
                  <c:v>-0.50869999999999993</c:v>
                </c:pt>
                <c:pt idx="45">
                  <c:v>0.15410000000000001</c:v>
                </c:pt>
                <c:pt idx="46">
                  <c:v>-0.27729999999999999</c:v>
                </c:pt>
                <c:pt idx="47">
                  <c:v>-0.4289</c:v>
                </c:pt>
                <c:pt idx="48">
                  <c:v>-0.65079999999999993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5-4F3E-A4C2-2900DE6FC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11264"/>
        <c:axId val="131212800"/>
      </c:lineChart>
      <c:lineChart>
        <c:grouping val="standard"/>
        <c:varyColors val="0"/>
        <c:ser>
          <c:idx val="1"/>
          <c:order val="1"/>
          <c:tx>
            <c:v>Unemployment rate (%)</c:v>
          </c:tx>
          <c:marker>
            <c:symbol val="none"/>
          </c:marker>
          <c:cat>
            <c:numRef>
              <c:f>LM!$A$37:$A$85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Unemployment!$B$37:$B$85</c:f>
              <c:numCache>
                <c:formatCode>0.0%</c:formatCode>
                <c:ptCount val="49"/>
                <c:pt idx="0">
                  <c:v>6.3E-2</c:v>
                </c:pt>
                <c:pt idx="1">
                  <c:v>6.0999999999999999E-2</c:v>
                </c:pt>
                <c:pt idx="2">
                  <c:v>6.2E-2</c:v>
                </c:pt>
                <c:pt idx="3">
                  <c:v>7.0999999999999994E-2</c:v>
                </c:pt>
                <c:pt idx="4">
                  <c:v>7.4999999999999997E-2</c:v>
                </c:pt>
                <c:pt idx="5">
                  <c:v>8.1000000000000003E-2</c:v>
                </c:pt>
                <c:pt idx="6">
                  <c:v>6.7000000000000004E-2</c:v>
                </c:pt>
                <c:pt idx="7">
                  <c:v>6.9000000000000006E-2</c:v>
                </c:pt>
                <c:pt idx="8">
                  <c:v>7.0000000000000007E-2</c:v>
                </c:pt>
                <c:pt idx="9">
                  <c:v>6.6000000000000003E-2</c:v>
                </c:pt>
                <c:pt idx="10">
                  <c:v>6.2E-2</c:v>
                </c:pt>
                <c:pt idx="11">
                  <c:v>6.2E-2</c:v>
                </c:pt>
                <c:pt idx="12">
                  <c:v>7.2999999999999995E-2</c:v>
                </c:pt>
                <c:pt idx="13">
                  <c:v>6.9000000000000006E-2</c:v>
                </c:pt>
                <c:pt idx="14">
                  <c:v>7.6999999999999999E-2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6.4000000000000001E-2</c:v>
                </c:pt>
                <c:pt idx="18">
                  <c:v>0.06</c:v>
                </c:pt>
                <c:pt idx="19">
                  <c:v>5.5999999999999994E-2</c:v>
                </c:pt>
                <c:pt idx="20">
                  <c:v>6.7000000000000004E-2</c:v>
                </c:pt>
                <c:pt idx="21">
                  <c:v>5.7999999999999996E-2</c:v>
                </c:pt>
                <c:pt idx="22">
                  <c:v>5.7000000000000002E-2</c:v>
                </c:pt>
                <c:pt idx="23">
                  <c:v>5.5999999999999994E-2</c:v>
                </c:pt>
                <c:pt idx="24">
                  <c:v>6.5000000000000002E-2</c:v>
                </c:pt>
                <c:pt idx="25">
                  <c:v>5.9000000000000004E-2</c:v>
                </c:pt>
                <c:pt idx="26">
                  <c:v>5.5999999999999994E-2</c:v>
                </c:pt>
                <c:pt idx="27">
                  <c:v>5.0999999999999997E-2</c:v>
                </c:pt>
                <c:pt idx="28">
                  <c:v>6.0999999999999999E-2</c:v>
                </c:pt>
                <c:pt idx="29">
                  <c:v>4.7E-2</c:v>
                </c:pt>
                <c:pt idx="30">
                  <c:v>5.2999999999999999E-2</c:v>
                </c:pt>
                <c:pt idx="31">
                  <c:v>5.0999999999999997E-2</c:v>
                </c:pt>
                <c:pt idx="32">
                  <c:v>0.05</c:v>
                </c:pt>
                <c:pt idx="33">
                  <c:v>4.4999999999999998E-2</c:v>
                </c:pt>
                <c:pt idx="34">
                  <c:v>4.5999999999999999E-2</c:v>
                </c:pt>
                <c:pt idx="35">
                  <c:v>4.0999999999999995E-2</c:v>
                </c:pt>
                <c:pt idx="36">
                  <c:v>4.4999999999999998E-2</c:v>
                </c:pt>
                <c:pt idx="37">
                  <c:v>4.2000000000000003E-2</c:v>
                </c:pt>
                <c:pt idx="38">
                  <c:v>3.7000000000000005E-2</c:v>
                </c:pt>
                <c:pt idx="39">
                  <c:v>4.2999999999999997E-2</c:v>
                </c:pt>
                <c:pt idx="40">
                  <c:v>4.4000000000000004E-2</c:v>
                </c:pt>
                <c:pt idx="41">
                  <c:v>4.2000000000000003E-2</c:v>
                </c:pt>
                <c:pt idx="42">
                  <c:v>4.2000000000000003E-2</c:v>
                </c:pt>
                <c:pt idx="43">
                  <c:v>4.0999999999999995E-2</c:v>
                </c:pt>
                <c:pt idx="44">
                  <c:v>4.8000000000000001E-2</c:v>
                </c:pt>
                <c:pt idx="45">
                  <c:v>0.04</c:v>
                </c:pt>
                <c:pt idx="46">
                  <c:v>5.5999999999999994E-2</c:v>
                </c:pt>
                <c:pt idx="47">
                  <c:v>5.2999999999999999E-2</c:v>
                </c:pt>
                <c:pt idx="48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5-4F3E-A4C2-2900DE6FC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16512"/>
        <c:axId val="131214720"/>
      </c:lineChart>
      <c:catAx>
        <c:axId val="1312112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21280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212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% of firms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31211264"/>
        <c:crosses val="autoZero"/>
        <c:crossBetween val="midCat"/>
      </c:valAx>
      <c:valAx>
        <c:axId val="13121472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31216512"/>
        <c:crosses val="max"/>
        <c:crossBetween val="between"/>
      </c:valAx>
      <c:dateAx>
        <c:axId val="1312165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214720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05"/>
          <c:y val="0.9023939195100612"/>
          <c:w val="0.9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Confidence!$B$5</c:f>
              <c:strCache>
                <c:ptCount val="1"/>
                <c:pt idx="0">
                  <c:v>Consumer confidence (LHS index)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Confidence!$A$89:$A$137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Confidence!$B$89:$B$137</c:f>
              <c:numCache>
                <c:formatCode>General</c:formatCode>
                <c:ptCount val="49"/>
                <c:pt idx="0">
                  <c:v>108.6</c:v>
                </c:pt>
                <c:pt idx="1">
                  <c:v>122.7</c:v>
                </c:pt>
                <c:pt idx="2">
                  <c:v>121.5</c:v>
                </c:pt>
                <c:pt idx="3">
                  <c:v>119.5</c:v>
                </c:pt>
                <c:pt idx="4">
                  <c:v>126.8</c:v>
                </c:pt>
                <c:pt idx="5">
                  <c:v>117.3</c:v>
                </c:pt>
                <c:pt idx="6">
                  <c:v>109.5</c:v>
                </c:pt>
                <c:pt idx="7">
                  <c:v>101.6</c:v>
                </c:pt>
                <c:pt idx="8">
                  <c:v>115.4</c:v>
                </c:pt>
                <c:pt idx="9">
                  <c:v>111.4</c:v>
                </c:pt>
                <c:pt idx="10">
                  <c:v>104</c:v>
                </c:pt>
                <c:pt idx="11">
                  <c:v>104.7</c:v>
                </c:pt>
                <c:pt idx="12">
                  <c:v>104.3</c:v>
                </c:pt>
                <c:pt idx="13">
                  <c:v>104.5</c:v>
                </c:pt>
                <c:pt idx="14">
                  <c:v>117.9</c:v>
                </c:pt>
                <c:pt idx="15">
                  <c:v>119</c:v>
                </c:pt>
                <c:pt idx="16">
                  <c:v>119.4</c:v>
                </c:pt>
                <c:pt idx="17">
                  <c:v>115.1</c:v>
                </c:pt>
                <c:pt idx="18">
                  <c:v>122.6</c:v>
                </c:pt>
                <c:pt idx="19">
                  <c:v>126.5</c:v>
                </c:pt>
                <c:pt idx="20">
                  <c:v>128.30000000000001</c:v>
                </c:pt>
                <c:pt idx="21">
                  <c:v>120.2</c:v>
                </c:pt>
                <c:pt idx="22">
                  <c:v>114.8</c:v>
                </c:pt>
                <c:pt idx="23">
                  <c:v>119.6</c:v>
                </c:pt>
                <c:pt idx="24">
                  <c:v>117.3</c:v>
                </c:pt>
                <c:pt idx="25">
                  <c:v>111.4</c:v>
                </c:pt>
                <c:pt idx="26">
                  <c:v>113.9</c:v>
                </c:pt>
                <c:pt idx="27">
                  <c:v>116.6</c:v>
                </c:pt>
                <c:pt idx="28">
                  <c:v>112.3</c:v>
                </c:pt>
                <c:pt idx="29">
                  <c:v>113.3</c:v>
                </c:pt>
                <c:pt idx="30" formatCode="0.0">
                  <c:v>111.8</c:v>
                </c:pt>
                <c:pt idx="31" formatCode="0.0">
                  <c:v>115.1</c:v>
                </c:pt>
                <c:pt idx="32">
                  <c:v>113.5</c:v>
                </c:pt>
                <c:pt idx="33">
                  <c:v>114.6</c:v>
                </c:pt>
                <c:pt idx="34">
                  <c:v>107.5</c:v>
                </c:pt>
                <c:pt idx="35">
                  <c:v>109.4</c:v>
                </c:pt>
                <c:pt idx="36">
                  <c:v>109.4</c:v>
                </c:pt>
                <c:pt idx="37">
                  <c:v>98.2</c:v>
                </c:pt>
                <c:pt idx="38">
                  <c:v>109.5</c:v>
                </c:pt>
                <c:pt idx="39" formatCode="0.0">
                  <c:v>101</c:v>
                </c:pt>
                <c:pt idx="40" formatCode="0.0">
                  <c:v>102</c:v>
                </c:pt>
                <c:pt idx="41" formatCode="0.0">
                  <c:v>106.7</c:v>
                </c:pt>
                <c:pt idx="42" formatCode="0.0">
                  <c:v>112.9</c:v>
                </c:pt>
                <c:pt idx="43" formatCode="0.0">
                  <c:v>105.9</c:v>
                </c:pt>
                <c:pt idx="44" formatCode="0.0">
                  <c:v>96</c:v>
                </c:pt>
                <c:pt idx="45" formatCode="0.0">
                  <c:v>91.6</c:v>
                </c:pt>
                <c:pt idx="46" formatCode="0.0">
                  <c:v>106.9</c:v>
                </c:pt>
                <c:pt idx="47" formatCode="0.0">
                  <c:v>103.9</c:v>
                </c:pt>
                <c:pt idx="48" formatCode="0.0">
                  <c:v>108.6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E-442E-AC9A-61339726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43392"/>
        <c:axId val="131273856"/>
      </c:lineChart>
      <c:lineChart>
        <c:grouping val="standard"/>
        <c:varyColors val="0"/>
        <c:ser>
          <c:idx val="1"/>
          <c:order val="1"/>
          <c:tx>
            <c:strRef>
              <c:f>Confidence!$C$5</c:f>
              <c:strCache>
                <c:ptCount val="1"/>
                <c:pt idx="0">
                  <c:v>Business confidence (RHS %)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Confidence!$A$89:$A$137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Confidence!$C$89:$C$137</c:f>
              <c:numCache>
                <c:formatCode>0.0%</c:formatCode>
                <c:ptCount val="49"/>
                <c:pt idx="0">
                  <c:v>-0.1406</c:v>
                </c:pt>
                <c:pt idx="1">
                  <c:v>0.44900000000000001</c:v>
                </c:pt>
                <c:pt idx="2">
                  <c:v>0.39219999999999999</c:v>
                </c:pt>
                <c:pt idx="3">
                  <c:v>0.37040000000000001</c:v>
                </c:pt>
                <c:pt idx="4">
                  <c:v>0.3155</c:v>
                </c:pt>
                <c:pt idx="5">
                  <c:v>0.1452</c:v>
                </c:pt>
                <c:pt idx="6">
                  <c:v>0.2712</c:v>
                </c:pt>
                <c:pt idx="7">
                  <c:v>-0.19219999999999998</c:v>
                </c:pt>
                <c:pt idx="8">
                  <c:v>0.4551</c:v>
                </c:pt>
                <c:pt idx="9">
                  <c:v>0.3508</c:v>
                </c:pt>
                <c:pt idx="10">
                  <c:v>8.5699999999999998E-2</c:v>
                </c:pt>
                <c:pt idx="11">
                  <c:v>0.1467</c:v>
                </c:pt>
                <c:pt idx="12">
                  <c:v>8.3499999999999991E-2</c:v>
                </c:pt>
                <c:pt idx="13">
                  <c:v>9.3000000000000013E-2</c:v>
                </c:pt>
                <c:pt idx="14">
                  <c:v>0.32990000000000003</c:v>
                </c:pt>
                <c:pt idx="15">
                  <c:v>0.32140000000000002</c:v>
                </c:pt>
                <c:pt idx="16">
                  <c:v>0.43030000000000002</c:v>
                </c:pt>
                <c:pt idx="17">
                  <c:v>0.43869999999999998</c:v>
                </c:pt>
                <c:pt idx="18">
                  <c:v>0.60630000000000006</c:v>
                </c:pt>
                <c:pt idx="19">
                  <c:v>0.59279999999999999</c:v>
                </c:pt>
                <c:pt idx="20">
                  <c:v>0.33380000000000004</c:v>
                </c:pt>
                <c:pt idx="21">
                  <c:v>0.31940000000000002</c:v>
                </c:pt>
                <c:pt idx="22">
                  <c:v>0.3009</c:v>
                </c:pt>
                <c:pt idx="23">
                  <c:v>0.29600000000000004</c:v>
                </c:pt>
                <c:pt idx="24">
                  <c:v>0.16469999999999999</c:v>
                </c:pt>
                <c:pt idx="25">
                  <c:v>-6.3E-3</c:v>
                </c:pt>
                <c:pt idx="26">
                  <c:v>0.16219999999999998</c:v>
                </c:pt>
                <c:pt idx="27">
                  <c:v>0.1009</c:v>
                </c:pt>
                <c:pt idx="28">
                  <c:v>0.26960000000000001</c:v>
                </c:pt>
                <c:pt idx="29">
                  <c:v>0.29120000000000001</c:v>
                </c:pt>
                <c:pt idx="30">
                  <c:v>0.23860000000000001</c:v>
                </c:pt>
                <c:pt idx="31">
                  <c:v>4.5400000000000003E-2</c:v>
                </c:pt>
                <c:pt idx="32">
                  <c:v>0.154</c:v>
                </c:pt>
                <c:pt idx="33">
                  <c:v>2.3300000000000001E-2</c:v>
                </c:pt>
                <c:pt idx="34">
                  <c:v>-9.2600000000000002E-2</c:v>
                </c:pt>
                <c:pt idx="35">
                  <c:v>-0.14800000000000002</c:v>
                </c:pt>
                <c:pt idx="36">
                  <c:v>-0.25059999999999999</c:v>
                </c:pt>
                <c:pt idx="37">
                  <c:v>-0.26079999999999998</c:v>
                </c:pt>
                <c:pt idx="38">
                  <c:v>-0.28550000000000003</c:v>
                </c:pt>
                <c:pt idx="39">
                  <c:v>-0.2379</c:v>
                </c:pt>
                <c:pt idx="40">
                  <c:v>-0.34520000000000001</c:v>
                </c:pt>
                <c:pt idx="41">
                  <c:v>-0.38400000000000001</c:v>
                </c:pt>
                <c:pt idx="42">
                  <c:v>-0.12380000000000001</c:v>
                </c:pt>
                <c:pt idx="43">
                  <c:v>-0.6631999999999999</c:v>
                </c:pt>
                <c:pt idx="44">
                  <c:v>-0.59030000000000005</c:v>
                </c:pt>
                <c:pt idx="45">
                  <c:v>-0.32140000000000002</c:v>
                </c:pt>
                <c:pt idx="46">
                  <c:v>-0.1822</c:v>
                </c:pt>
                <c:pt idx="47">
                  <c:v>-0.12239999999999999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E-442E-AC9A-61339726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77184"/>
        <c:axId val="131275392"/>
      </c:lineChart>
      <c:dateAx>
        <c:axId val="131243392"/>
        <c:scaling>
          <c:orientation val="minMax"/>
        </c:scaling>
        <c:delete val="0"/>
        <c:axPos val="b"/>
        <c:numFmt formatCode="mmm\-yy" sourceLinked="1"/>
        <c:majorTickMark val="none"/>
        <c:minorTickMark val="out"/>
        <c:tickLblPos val="low"/>
        <c:crossAx val="131273856"/>
        <c:crossesAt val="0"/>
        <c:auto val="0"/>
        <c:lblOffset val="100"/>
        <c:baseTimeUnit val="months"/>
        <c:majorUnit val="2"/>
        <c:majorTimeUnit val="years"/>
        <c:minorUnit val="1"/>
        <c:minorTimeUnit val="years"/>
      </c:dateAx>
      <c:valAx>
        <c:axId val="131273856"/>
        <c:scaling>
          <c:orientation val="minMax"/>
          <c:max val="14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baseline="0">
                <a:solidFill>
                  <a:schemeClr val="tx2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1243392"/>
        <c:crosses val="autoZero"/>
        <c:crossBetween val="midCat"/>
      </c:valAx>
      <c:valAx>
        <c:axId val="131275392"/>
        <c:scaling>
          <c:orientation val="minMax"/>
          <c:max val="0.8"/>
          <c:min val="-0.8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1277184"/>
        <c:crosses val="max"/>
        <c:crossBetween val="between"/>
      </c:valAx>
      <c:dateAx>
        <c:axId val="1312771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one"/>
        <c:spPr>
          <a:ln w="25400"/>
        </c:spPr>
        <c:crossAx val="131275392"/>
        <c:crosses val="autoZero"/>
        <c:auto val="1"/>
        <c:lblOffset val="100"/>
        <c:baseTimeUnit val="months"/>
        <c:majorUnit val="12"/>
        <c:major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GDP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25240594925633"/>
          <c:y val="0.19480351414406533"/>
          <c:w val="0.76883092738408243"/>
          <c:h val="0.44610491396908902"/>
        </c:manualLayout>
      </c:layout>
      <c:lineChart>
        <c:grouping val="standard"/>
        <c:varyColors val="0"/>
        <c:ser>
          <c:idx val="0"/>
          <c:order val="0"/>
          <c:tx>
            <c:strRef>
              <c:f>GDP!$B$5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GDP!$A$30:$A$78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GDP!$B$30:$B$78</c:f>
              <c:numCache>
                <c:formatCode>0.0%</c:formatCode>
                <c:ptCount val="49"/>
                <c:pt idx="0">
                  <c:v>-2.3978364728385326E-2</c:v>
                </c:pt>
                <c:pt idx="1">
                  <c:v>-3.4436594002693055E-2</c:v>
                </c:pt>
                <c:pt idx="2">
                  <c:v>-3.6474164747084648E-2</c:v>
                </c:pt>
                <c:pt idx="3">
                  <c:v>-2.7870936084700593E-2</c:v>
                </c:pt>
                <c:pt idx="4">
                  <c:v>-1.2375977363873969E-2</c:v>
                </c:pt>
                <c:pt idx="5">
                  <c:v>5.5002577488445503E-3</c:v>
                </c:pt>
                <c:pt idx="6">
                  <c:v>2.2413624070095395E-2</c:v>
                </c:pt>
                <c:pt idx="7">
                  <c:v>3.0191121772688456E-2</c:v>
                </c:pt>
                <c:pt idx="8">
                  <c:v>3.2493542163204214E-2</c:v>
                </c:pt>
                <c:pt idx="9">
                  <c:v>3.4427116067043073E-2</c:v>
                </c:pt>
                <c:pt idx="10">
                  <c:v>3.4815024844134124E-2</c:v>
                </c:pt>
                <c:pt idx="11">
                  <c:v>3.8078077586762626E-2</c:v>
                </c:pt>
                <c:pt idx="12">
                  <c:v>3.8933072840872773E-2</c:v>
                </c:pt>
                <c:pt idx="13">
                  <c:v>3.6612173238201651E-2</c:v>
                </c:pt>
                <c:pt idx="14">
                  <c:v>3.2036262042323793E-2</c:v>
                </c:pt>
                <c:pt idx="15">
                  <c:v>3.0728033090069884E-2</c:v>
                </c:pt>
                <c:pt idx="16">
                  <c:v>2.8977597609667116E-2</c:v>
                </c:pt>
                <c:pt idx="17">
                  <c:v>3.0310845585711954E-2</c:v>
                </c:pt>
                <c:pt idx="18">
                  <c:v>3.4221368602925573E-2</c:v>
                </c:pt>
                <c:pt idx="19">
                  <c:v>3.2622707285938635E-2</c:v>
                </c:pt>
                <c:pt idx="20">
                  <c:v>3.4288493859494062E-2</c:v>
                </c:pt>
                <c:pt idx="21">
                  <c:v>3.4500913339754247E-2</c:v>
                </c:pt>
                <c:pt idx="22">
                  <c:v>3.4309253055003985E-2</c:v>
                </c:pt>
                <c:pt idx="23">
                  <c:v>3.8677133094216165E-2</c:v>
                </c:pt>
                <c:pt idx="24">
                  <c:v>4.2484466938238041E-2</c:v>
                </c:pt>
                <c:pt idx="25">
                  <c:v>4.3846232283063058E-2</c:v>
                </c:pt>
                <c:pt idx="26">
                  <c:v>4.6439253091908439E-2</c:v>
                </c:pt>
                <c:pt idx="27">
                  <c:v>4.768230441166188E-2</c:v>
                </c:pt>
                <c:pt idx="28">
                  <c:v>4.8153776321761876E-2</c:v>
                </c:pt>
                <c:pt idx="29">
                  <c:v>5.1333398456579138E-2</c:v>
                </c:pt>
                <c:pt idx="30">
                  <c:v>5.2267197095515749E-2</c:v>
                </c:pt>
                <c:pt idx="31">
                  <c:v>5.0526717193383863E-2</c:v>
                </c:pt>
                <c:pt idx="32">
                  <c:v>4.8135037939409875E-2</c:v>
                </c:pt>
                <c:pt idx="33">
                  <c:v>4.6076655052264881E-2</c:v>
                </c:pt>
                <c:pt idx="34">
                  <c:v>4.5220551125466857E-2</c:v>
                </c:pt>
                <c:pt idx="35">
                  <c:v>4.7025727120105332E-2</c:v>
                </c:pt>
                <c:pt idx="36">
                  <c:v>4.7568150177392576E-2</c:v>
                </c:pt>
                <c:pt idx="37">
                  <c:v>4.751119164357287E-2</c:v>
                </c:pt>
                <c:pt idx="38">
                  <c:v>4.4484438786708269E-2</c:v>
                </c:pt>
                <c:pt idx="39">
                  <c:v>4.0068644530538933E-2</c:v>
                </c:pt>
                <c:pt idx="40">
                  <c:v>3.6285378672908486E-2</c:v>
                </c:pt>
                <c:pt idx="41">
                  <c:v>3.0101837483995197E-2</c:v>
                </c:pt>
                <c:pt idx="42">
                  <c:v>2.8082237837474322E-2</c:v>
                </c:pt>
                <c:pt idx="43">
                  <c:v>2.3841666666666761E-2</c:v>
                </c:pt>
                <c:pt idx="44">
                  <c:v>1.583611196147694E-2</c:v>
                </c:pt>
                <c:pt idx="45">
                  <c:v>-2.1756130487393333E-2</c:v>
                </c:pt>
                <c:pt idx="46">
                  <c:v>-3.9913991153842976E-2</c:v>
                </c:pt>
                <c:pt idx="47">
                  <c:v>-5.2506491075280159E-2</c:v>
                </c:pt>
                <c:pt idx="48">
                  <c:v>-5.5832932878307817E-2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2-45F1-A02F-72AFD3C261F7}"/>
            </c:ext>
          </c:extLst>
        </c:ser>
        <c:ser>
          <c:idx val="1"/>
          <c:order val="1"/>
          <c:tx>
            <c:strRef>
              <c:f>GDP!$C$5</c:f>
              <c:strCache>
                <c:ptCount val="1"/>
                <c:pt idx="0">
                  <c:v>Rest of NZ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GDP!$A$30:$A$78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GDP!$C$30:$C$78</c:f>
              <c:numCache>
                <c:formatCode>0.0%</c:formatCode>
                <c:ptCount val="49"/>
                <c:pt idx="0">
                  <c:v>-7.4398342741951451E-3</c:v>
                </c:pt>
                <c:pt idx="1">
                  <c:v>-1.3891136663602199E-2</c:v>
                </c:pt>
                <c:pt idx="2">
                  <c:v>-1.3877852704010429E-2</c:v>
                </c:pt>
                <c:pt idx="3">
                  <c:v>-4.971408612755468E-3</c:v>
                </c:pt>
                <c:pt idx="4">
                  <c:v>4.5913723465769163E-3</c:v>
                </c:pt>
                <c:pt idx="5">
                  <c:v>1.5290897158138916E-2</c:v>
                </c:pt>
                <c:pt idx="6">
                  <c:v>1.8256771926811854E-2</c:v>
                </c:pt>
                <c:pt idx="7">
                  <c:v>1.1615243915792606E-2</c:v>
                </c:pt>
                <c:pt idx="8">
                  <c:v>6.0798536884401067E-3</c:v>
                </c:pt>
                <c:pt idx="9">
                  <c:v>-8.8868488342930263E-4</c:v>
                </c:pt>
                <c:pt idx="10">
                  <c:v>3.5260371638479171E-5</c:v>
                </c:pt>
                <c:pt idx="11">
                  <c:v>6.61069410008297E-3</c:v>
                </c:pt>
                <c:pt idx="12">
                  <c:v>1.1313803292226643E-2</c:v>
                </c:pt>
                <c:pt idx="13">
                  <c:v>1.5874859163113264E-2</c:v>
                </c:pt>
                <c:pt idx="14">
                  <c:v>1.5910733575842384E-2</c:v>
                </c:pt>
                <c:pt idx="15">
                  <c:v>1.8379269898042061E-2</c:v>
                </c:pt>
                <c:pt idx="16">
                  <c:v>1.8261604942114928E-2</c:v>
                </c:pt>
                <c:pt idx="17">
                  <c:v>1.8723706201737134E-2</c:v>
                </c:pt>
                <c:pt idx="18">
                  <c:v>2.181531151506233E-2</c:v>
                </c:pt>
                <c:pt idx="19">
                  <c:v>1.9038012875016719E-2</c:v>
                </c:pt>
                <c:pt idx="20">
                  <c:v>2.3287027380514136E-2</c:v>
                </c:pt>
                <c:pt idx="21">
                  <c:v>2.6979719785389378E-2</c:v>
                </c:pt>
                <c:pt idx="22">
                  <c:v>3.0330726017856025E-2</c:v>
                </c:pt>
                <c:pt idx="23">
                  <c:v>3.7038566077841839E-2</c:v>
                </c:pt>
                <c:pt idx="24">
                  <c:v>3.5571014630157549E-2</c:v>
                </c:pt>
                <c:pt idx="25">
                  <c:v>3.3929789085094919E-2</c:v>
                </c:pt>
                <c:pt idx="26">
                  <c:v>3.1463684547731408E-2</c:v>
                </c:pt>
                <c:pt idx="27">
                  <c:v>2.8937406005289601E-2</c:v>
                </c:pt>
                <c:pt idx="28">
                  <c:v>3.0744318051772579E-2</c:v>
                </c:pt>
                <c:pt idx="29">
                  <c:v>3.237855908305276E-2</c:v>
                </c:pt>
                <c:pt idx="30">
                  <c:v>3.3146613059878538E-2</c:v>
                </c:pt>
                <c:pt idx="31">
                  <c:v>3.0968421170527893E-2</c:v>
                </c:pt>
                <c:pt idx="32">
                  <c:v>2.7556803988075806E-2</c:v>
                </c:pt>
                <c:pt idx="33">
                  <c:v>2.6505785233199131E-2</c:v>
                </c:pt>
                <c:pt idx="34">
                  <c:v>2.591248455963524E-2</c:v>
                </c:pt>
                <c:pt idx="35">
                  <c:v>2.7664463142113682E-2</c:v>
                </c:pt>
                <c:pt idx="36">
                  <c:v>2.969730039275853E-2</c:v>
                </c:pt>
                <c:pt idx="37">
                  <c:v>3.1594025622867505E-2</c:v>
                </c:pt>
                <c:pt idx="38">
                  <c:v>3.2018667789007083E-2</c:v>
                </c:pt>
                <c:pt idx="39">
                  <c:v>3.1391390756480231E-2</c:v>
                </c:pt>
                <c:pt idx="40">
                  <c:v>3.0934217567865296E-2</c:v>
                </c:pt>
                <c:pt idx="41">
                  <c:v>2.7443638349325283E-2</c:v>
                </c:pt>
                <c:pt idx="42">
                  <c:v>2.6766401841900045E-2</c:v>
                </c:pt>
                <c:pt idx="43">
                  <c:v>2.5311201193044752E-2</c:v>
                </c:pt>
                <c:pt idx="44">
                  <c:v>1.970034708438928E-2</c:v>
                </c:pt>
                <c:pt idx="45">
                  <c:v>-1.1388829835697112E-2</c:v>
                </c:pt>
                <c:pt idx="46">
                  <c:v>-1.0040322175185246E-2</c:v>
                </c:pt>
                <c:pt idx="47">
                  <c:v>-1.4449942520117998E-2</c:v>
                </c:pt>
                <c:pt idx="48">
                  <c:v>-1.4608339779901724E-2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2-45F1-A02F-72AFD3C26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31200"/>
        <c:axId val="116937088"/>
      </c:lineChart>
      <c:catAx>
        <c:axId val="11693120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16937088"/>
        <c:crosses val="autoZero"/>
        <c:auto val="0"/>
        <c:lblAlgn val="ctr"/>
        <c:lblOffset val="100"/>
        <c:tickLblSkip val="8"/>
        <c:tickMarkSkip val="8"/>
        <c:noMultiLvlLbl val="0"/>
      </c:catAx>
      <c:valAx>
        <c:axId val="116937088"/>
        <c:scaling>
          <c:orientation val="minMax"/>
          <c:max val="6.0000000000000012E-2"/>
          <c:min val="-6.000000000000001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931200"/>
        <c:crosses val="autoZero"/>
        <c:crossBetween val="midCat"/>
        <c:majorUnit val="1.0000000000000002E-2"/>
      </c:valAx>
    </c:plotArea>
    <c:legend>
      <c:legendPos val="b"/>
      <c:layout>
        <c:manualLayout>
          <c:xMode val="edge"/>
          <c:yMode val="edge"/>
          <c:x val="0.25212226596675602"/>
          <c:y val="0.7866531787693205"/>
          <c:w val="0.47353324584426948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paperSize="9" orientation="landscape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Confidence indicators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Confidence!$B$5</c:f>
              <c:strCache>
                <c:ptCount val="1"/>
                <c:pt idx="0">
                  <c:v>Consumer confidence (LHS index)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Confidence!$A$89:$A$137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Confidence!$B$89:$B$137</c:f>
              <c:numCache>
                <c:formatCode>General</c:formatCode>
                <c:ptCount val="49"/>
                <c:pt idx="0">
                  <c:v>108.6</c:v>
                </c:pt>
                <c:pt idx="1">
                  <c:v>122.7</c:v>
                </c:pt>
                <c:pt idx="2">
                  <c:v>121.5</c:v>
                </c:pt>
                <c:pt idx="3">
                  <c:v>119.5</c:v>
                </c:pt>
                <c:pt idx="4">
                  <c:v>126.8</c:v>
                </c:pt>
                <c:pt idx="5">
                  <c:v>117.3</c:v>
                </c:pt>
                <c:pt idx="6">
                  <c:v>109.5</c:v>
                </c:pt>
                <c:pt idx="7">
                  <c:v>101.6</c:v>
                </c:pt>
                <c:pt idx="8">
                  <c:v>115.4</c:v>
                </c:pt>
                <c:pt idx="9">
                  <c:v>111.4</c:v>
                </c:pt>
                <c:pt idx="10">
                  <c:v>104</c:v>
                </c:pt>
                <c:pt idx="11">
                  <c:v>104.7</c:v>
                </c:pt>
                <c:pt idx="12">
                  <c:v>104.3</c:v>
                </c:pt>
                <c:pt idx="13">
                  <c:v>104.5</c:v>
                </c:pt>
                <c:pt idx="14">
                  <c:v>117.9</c:v>
                </c:pt>
                <c:pt idx="15">
                  <c:v>119</c:v>
                </c:pt>
                <c:pt idx="16">
                  <c:v>119.4</c:v>
                </c:pt>
                <c:pt idx="17">
                  <c:v>115.1</c:v>
                </c:pt>
                <c:pt idx="18">
                  <c:v>122.6</c:v>
                </c:pt>
                <c:pt idx="19">
                  <c:v>126.5</c:v>
                </c:pt>
                <c:pt idx="20">
                  <c:v>128.30000000000001</c:v>
                </c:pt>
                <c:pt idx="21">
                  <c:v>120.2</c:v>
                </c:pt>
                <c:pt idx="22">
                  <c:v>114.8</c:v>
                </c:pt>
                <c:pt idx="23">
                  <c:v>119.6</c:v>
                </c:pt>
                <c:pt idx="24">
                  <c:v>117.3</c:v>
                </c:pt>
                <c:pt idx="25">
                  <c:v>111.4</c:v>
                </c:pt>
                <c:pt idx="26">
                  <c:v>113.9</c:v>
                </c:pt>
                <c:pt idx="27">
                  <c:v>116.6</c:v>
                </c:pt>
                <c:pt idx="28">
                  <c:v>112.3</c:v>
                </c:pt>
                <c:pt idx="29">
                  <c:v>113.3</c:v>
                </c:pt>
                <c:pt idx="30" formatCode="0.0">
                  <c:v>111.8</c:v>
                </c:pt>
                <c:pt idx="31" formatCode="0.0">
                  <c:v>115.1</c:v>
                </c:pt>
                <c:pt idx="32">
                  <c:v>113.5</c:v>
                </c:pt>
                <c:pt idx="33">
                  <c:v>114.6</c:v>
                </c:pt>
                <c:pt idx="34">
                  <c:v>107.5</c:v>
                </c:pt>
                <c:pt idx="35">
                  <c:v>109.4</c:v>
                </c:pt>
                <c:pt idx="36">
                  <c:v>109.4</c:v>
                </c:pt>
                <c:pt idx="37">
                  <c:v>98.2</c:v>
                </c:pt>
                <c:pt idx="38">
                  <c:v>109.5</c:v>
                </c:pt>
                <c:pt idx="39" formatCode="0.0">
                  <c:v>101</c:v>
                </c:pt>
                <c:pt idx="40" formatCode="0.0">
                  <c:v>102</c:v>
                </c:pt>
                <c:pt idx="41" formatCode="0.0">
                  <c:v>106.7</c:v>
                </c:pt>
                <c:pt idx="42" formatCode="0.0">
                  <c:v>112.9</c:v>
                </c:pt>
                <c:pt idx="43" formatCode="0.0">
                  <c:v>105.9</c:v>
                </c:pt>
                <c:pt idx="44" formatCode="0.0">
                  <c:v>96</c:v>
                </c:pt>
                <c:pt idx="45" formatCode="0.0">
                  <c:v>91.6</c:v>
                </c:pt>
                <c:pt idx="46" formatCode="0.0">
                  <c:v>106.9</c:v>
                </c:pt>
                <c:pt idx="47" formatCode="0.0">
                  <c:v>103.9</c:v>
                </c:pt>
                <c:pt idx="48" formatCode="0.0">
                  <c:v>108.6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E-46AB-8516-98239381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03296"/>
        <c:axId val="131304832"/>
      </c:lineChart>
      <c:lineChart>
        <c:grouping val="standard"/>
        <c:varyColors val="0"/>
        <c:ser>
          <c:idx val="1"/>
          <c:order val="1"/>
          <c:tx>
            <c:strRef>
              <c:f>Confidence!$C$5</c:f>
              <c:strCache>
                <c:ptCount val="1"/>
                <c:pt idx="0">
                  <c:v>Business confidence (RHS %)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Confidence!$A$89:$A$137</c:f>
              <c:numCache>
                <c:formatCode>mmm\-yy</c:formatCode>
                <c:ptCount val="49"/>
                <c:pt idx="0">
                  <c:v>39965</c:v>
                </c:pt>
                <c:pt idx="1">
                  <c:v>40057</c:v>
                </c:pt>
                <c:pt idx="2">
                  <c:v>40148</c:v>
                </c:pt>
                <c:pt idx="3">
                  <c:v>40238</c:v>
                </c:pt>
                <c:pt idx="4">
                  <c:v>40330</c:v>
                </c:pt>
                <c:pt idx="5">
                  <c:v>40422</c:v>
                </c:pt>
                <c:pt idx="6">
                  <c:v>40513</c:v>
                </c:pt>
                <c:pt idx="7">
                  <c:v>40603</c:v>
                </c:pt>
                <c:pt idx="8">
                  <c:v>40695</c:v>
                </c:pt>
                <c:pt idx="9">
                  <c:v>40787</c:v>
                </c:pt>
                <c:pt idx="10">
                  <c:v>40878</c:v>
                </c:pt>
                <c:pt idx="11">
                  <c:v>40969</c:v>
                </c:pt>
                <c:pt idx="12">
                  <c:v>41061</c:v>
                </c:pt>
                <c:pt idx="13">
                  <c:v>41153</c:v>
                </c:pt>
                <c:pt idx="14">
                  <c:v>41244</c:v>
                </c:pt>
                <c:pt idx="15">
                  <c:v>41334</c:v>
                </c:pt>
                <c:pt idx="16">
                  <c:v>41426</c:v>
                </c:pt>
                <c:pt idx="17">
                  <c:v>41518</c:v>
                </c:pt>
                <c:pt idx="18">
                  <c:v>41609</c:v>
                </c:pt>
                <c:pt idx="19">
                  <c:v>41699</c:v>
                </c:pt>
                <c:pt idx="20">
                  <c:v>41791</c:v>
                </c:pt>
                <c:pt idx="21">
                  <c:v>41883</c:v>
                </c:pt>
                <c:pt idx="22">
                  <c:v>41974</c:v>
                </c:pt>
                <c:pt idx="23">
                  <c:v>42064</c:v>
                </c:pt>
                <c:pt idx="24">
                  <c:v>42156</c:v>
                </c:pt>
                <c:pt idx="25">
                  <c:v>42248</c:v>
                </c:pt>
                <c:pt idx="26">
                  <c:v>42339</c:v>
                </c:pt>
                <c:pt idx="27">
                  <c:v>42430</c:v>
                </c:pt>
                <c:pt idx="28">
                  <c:v>42522</c:v>
                </c:pt>
                <c:pt idx="29">
                  <c:v>42614</c:v>
                </c:pt>
                <c:pt idx="30">
                  <c:v>42705</c:v>
                </c:pt>
                <c:pt idx="31">
                  <c:v>42795</c:v>
                </c:pt>
                <c:pt idx="32">
                  <c:v>42887</c:v>
                </c:pt>
                <c:pt idx="33">
                  <c:v>42979</c:v>
                </c:pt>
                <c:pt idx="34">
                  <c:v>43070</c:v>
                </c:pt>
                <c:pt idx="35">
                  <c:v>43160</c:v>
                </c:pt>
                <c:pt idx="36">
                  <c:v>43252</c:v>
                </c:pt>
                <c:pt idx="37">
                  <c:v>43344</c:v>
                </c:pt>
                <c:pt idx="38">
                  <c:v>43435</c:v>
                </c:pt>
                <c:pt idx="39">
                  <c:v>43525</c:v>
                </c:pt>
                <c:pt idx="40">
                  <c:v>43617</c:v>
                </c:pt>
                <c:pt idx="41">
                  <c:v>43709</c:v>
                </c:pt>
                <c:pt idx="42">
                  <c:v>43800</c:v>
                </c:pt>
                <c:pt idx="43">
                  <c:v>43891</c:v>
                </c:pt>
                <c:pt idx="44">
                  <c:v>43983</c:v>
                </c:pt>
                <c:pt idx="45">
                  <c:v>44075</c:v>
                </c:pt>
                <c:pt idx="46">
                  <c:v>44166</c:v>
                </c:pt>
                <c:pt idx="47">
                  <c:v>44256</c:v>
                </c:pt>
                <c:pt idx="48">
                  <c:v>44348</c:v>
                </c:pt>
              </c:numCache>
            </c:numRef>
          </c:cat>
          <c:val>
            <c:numRef>
              <c:f>Confidence!$C$89:$C$137</c:f>
              <c:numCache>
                <c:formatCode>0.0%</c:formatCode>
                <c:ptCount val="49"/>
                <c:pt idx="0">
                  <c:v>-0.1406</c:v>
                </c:pt>
                <c:pt idx="1">
                  <c:v>0.44900000000000001</c:v>
                </c:pt>
                <c:pt idx="2">
                  <c:v>0.39219999999999999</c:v>
                </c:pt>
                <c:pt idx="3">
                  <c:v>0.37040000000000001</c:v>
                </c:pt>
                <c:pt idx="4">
                  <c:v>0.3155</c:v>
                </c:pt>
                <c:pt idx="5">
                  <c:v>0.1452</c:v>
                </c:pt>
                <c:pt idx="6">
                  <c:v>0.2712</c:v>
                </c:pt>
                <c:pt idx="7">
                  <c:v>-0.19219999999999998</c:v>
                </c:pt>
                <c:pt idx="8">
                  <c:v>0.4551</c:v>
                </c:pt>
                <c:pt idx="9">
                  <c:v>0.3508</c:v>
                </c:pt>
                <c:pt idx="10">
                  <c:v>8.5699999999999998E-2</c:v>
                </c:pt>
                <c:pt idx="11">
                  <c:v>0.1467</c:v>
                </c:pt>
                <c:pt idx="12">
                  <c:v>8.3499999999999991E-2</c:v>
                </c:pt>
                <c:pt idx="13">
                  <c:v>9.3000000000000013E-2</c:v>
                </c:pt>
                <c:pt idx="14">
                  <c:v>0.32990000000000003</c:v>
                </c:pt>
                <c:pt idx="15">
                  <c:v>0.32140000000000002</c:v>
                </c:pt>
                <c:pt idx="16">
                  <c:v>0.43030000000000002</c:v>
                </c:pt>
                <c:pt idx="17">
                  <c:v>0.43869999999999998</c:v>
                </c:pt>
                <c:pt idx="18">
                  <c:v>0.60630000000000006</c:v>
                </c:pt>
                <c:pt idx="19">
                  <c:v>0.59279999999999999</c:v>
                </c:pt>
                <c:pt idx="20">
                  <c:v>0.33380000000000004</c:v>
                </c:pt>
                <c:pt idx="21">
                  <c:v>0.31940000000000002</c:v>
                </c:pt>
                <c:pt idx="22">
                  <c:v>0.3009</c:v>
                </c:pt>
                <c:pt idx="23">
                  <c:v>0.29600000000000004</c:v>
                </c:pt>
                <c:pt idx="24">
                  <c:v>0.16469999999999999</c:v>
                </c:pt>
                <c:pt idx="25">
                  <c:v>-6.3E-3</c:v>
                </c:pt>
                <c:pt idx="26">
                  <c:v>0.16219999999999998</c:v>
                </c:pt>
                <c:pt idx="27">
                  <c:v>0.1009</c:v>
                </c:pt>
                <c:pt idx="28">
                  <c:v>0.26960000000000001</c:v>
                </c:pt>
                <c:pt idx="29">
                  <c:v>0.29120000000000001</c:v>
                </c:pt>
                <c:pt idx="30">
                  <c:v>0.23860000000000001</c:v>
                </c:pt>
                <c:pt idx="31">
                  <c:v>4.5400000000000003E-2</c:v>
                </c:pt>
                <c:pt idx="32">
                  <c:v>0.154</c:v>
                </c:pt>
                <c:pt idx="33">
                  <c:v>2.3300000000000001E-2</c:v>
                </c:pt>
                <c:pt idx="34">
                  <c:v>-9.2600000000000002E-2</c:v>
                </c:pt>
                <c:pt idx="35">
                  <c:v>-0.14800000000000002</c:v>
                </c:pt>
                <c:pt idx="36">
                  <c:v>-0.25059999999999999</c:v>
                </c:pt>
                <c:pt idx="37">
                  <c:v>-0.26079999999999998</c:v>
                </c:pt>
                <c:pt idx="38">
                  <c:v>-0.28550000000000003</c:v>
                </c:pt>
                <c:pt idx="39">
                  <c:v>-0.2379</c:v>
                </c:pt>
                <c:pt idx="40">
                  <c:v>-0.34520000000000001</c:v>
                </c:pt>
                <c:pt idx="41">
                  <c:v>-0.38400000000000001</c:v>
                </c:pt>
                <c:pt idx="42">
                  <c:v>-0.12380000000000001</c:v>
                </c:pt>
                <c:pt idx="43">
                  <c:v>-0.6631999999999999</c:v>
                </c:pt>
                <c:pt idx="44">
                  <c:v>-0.59030000000000005</c:v>
                </c:pt>
                <c:pt idx="45">
                  <c:v>-0.32140000000000002</c:v>
                </c:pt>
                <c:pt idx="46">
                  <c:v>-0.1822</c:v>
                </c:pt>
                <c:pt idx="47">
                  <c:v>-0.12239999999999999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E-46AB-8516-98239381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20448"/>
        <c:axId val="131318912"/>
      </c:lineChart>
      <c:dateAx>
        <c:axId val="13130329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31304832"/>
        <c:crossesAt val="0"/>
        <c:auto val="0"/>
        <c:lblOffset val="100"/>
        <c:baseTimeUnit val="months"/>
        <c:majorUnit val="2"/>
        <c:majorTimeUnit val="years"/>
        <c:minorUnit val="1"/>
        <c:minorTimeUnit val="years"/>
      </c:dateAx>
      <c:valAx>
        <c:axId val="131304832"/>
        <c:scaling>
          <c:orientation val="minMax"/>
          <c:max val="14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1303296"/>
        <c:crosses val="autoZero"/>
        <c:crossBetween val="midCat"/>
      </c:valAx>
      <c:valAx>
        <c:axId val="131318912"/>
        <c:scaling>
          <c:orientation val="minMax"/>
          <c:max val="0.8"/>
          <c:min val="-0.8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1320448"/>
        <c:crosses val="max"/>
        <c:crossBetween val="between"/>
      </c:valAx>
      <c:dateAx>
        <c:axId val="1313204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318912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Confidence indicators since 1989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Confidence!$B$5</c:f>
              <c:strCache>
                <c:ptCount val="1"/>
                <c:pt idx="0">
                  <c:v>Consumer confidence (LHS index)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Confidence!$A$9:$A$137</c:f>
              <c:numCache>
                <c:formatCode>mmm\-yy</c:formatCode>
                <c:ptCount val="129"/>
                <c:pt idx="0">
                  <c:v>32660</c:v>
                </c:pt>
                <c:pt idx="1">
                  <c:v>32752</c:v>
                </c:pt>
                <c:pt idx="2">
                  <c:v>32843</c:v>
                </c:pt>
                <c:pt idx="3">
                  <c:v>32933</c:v>
                </c:pt>
                <c:pt idx="4">
                  <c:v>33025</c:v>
                </c:pt>
                <c:pt idx="5">
                  <c:v>33117</c:v>
                </c:pt>
                <c:pt idx="6">
                  <c:v>33208</c:v>
                </c:pt>
                <c:pt idx="7">
                  <c:v>33298</c:v>
                </c:pt>
                <c:pt idx="8">
                  <c:v>33390</c:v>
                </c:pt>
                <c:pt idx="9">
                  <c:v>33482</c:v>
                </c:pt>
                <c:pt idx="10">
                  <c:v>33573</c:v>
                </c:pt>
                <c:pt idx="11">
                  <c:v>33664</c:v>
                </c:pt>
                <c:pt idx="12">
                  <c:v>33756</c:v>
                </c:pt>
                <c:pt idx="13">
                  <c:v>33848</c:v>
                </c:pt>
                <c:pt idx="14">
                  <c:v>33939</c:v>
                </c:pt>
                <c:pt idx="15">
                  <c:v>34029</c:v>
                </c:pt>
                <c:pt idx="16">
                  <c:v>34121</c:v>
                </c:pt>
                <c:pt idx="17">
                  <c:v>34213</c:v>
                </c:pt>
                <c:pt idx="18">
                  <c:v>34304</c:v>
                </c:pt>
                <c:pt idx="19">
                  <c:v>34394</c:v>
                </c:pt>
                <c:pt idx="20">
                  <c:v>34486</c:v>
                </c:pt>
                <c:pt idx="21">
                  <c:v>34578</c:v>
                </c:pt>
                <c:pt idx="22">
                  <c:v>34669</c:v>
                </c:pt>
                <c:pt idx="23">
                  <c:v>34759</c:v>
                </c:pt>
                <c:pt idx="24">
                  <c:v>34851</c:v>
                </c:pt>
                <c:pt idx="25">
                  <c:v>34943</c:v>
                </c:pt>
                <c:pt idx="26">
                  <c:v>35034</c:v>
                </c:pt>
                <c:pt idx="27">
                  <c:v>35125</c:v>
                </c:pt>
                <c:pt idx="28">
                  <c:v>35217</c:v>
                </c:pt>
                <c:pt idx="29">
                  <c:v>35309</c:v>
                </c:pt>
                <c:pt idx="30">
                  <c:v>35400</c:v>
                </c:pt>
                <c:pt idx="31">
                  <c:v>35490</c:v>
                </c:pt>
                <c:pt idx="32">
                  <c:v>35582</c:v>
                </c:pt>
                <c:pt idx="33">
                  <c:v>35674</c:v>
                </c:pt>
                <c:pt idx="34">
                  <c:v>35765</c:v>
                </c:pt>
                <c:pt idx="35">
                  <c:v>35855</c:v>
                </c:pt>
                <c:pt idx="36">
                  <c:v>35947</c:v>
                </c:pt>
                <c:pt idx="37">
                  <c:v>36039</c:v>
                </c:pt>
                <c:pt idx="38">
                  <c:v>36130</c:v>
                </c:pt>
                <c:pt idx="39">
                  <c:v>36220</c:v>
                </c:pt>
                <c:pt idx="40">
                  <c:v>36312</c:v>
                </c:pt>
                <c:pt idx="41">
                  <c:v>36404</c:v>
                </c:pt>
                <c:pt idx="42">
                  <c:v>36495</c:v>
                </c:pt>
                <c:pt idx="43">
                  <c:v>36586</c:v>
                </c:pt>
                <c:pt idx="44">
                  <c:v>36678</c:v>
                </c:pt>
                <c:pt idx="45">
                  <c:v>36770</c:v>
                </c:pt>
                <c:pt idx="46">
                  <c:v>36861</c:v>
                </c:pt>
                <c:pt idx="47">
                  <c:v>36951</c:v>
                </c:pt>
                <c:pt idx="48">
                  <c:v>37043</c:v>
                </c:pt>
                <c:pt idx="49">
                  <c:v>37135</c:v>
                </c:pt>
                <c:pt idx="50">
                  <c:v>37226</c:v>
                </c:pt>
                <c:pt idx="51">
                  <c:v>37316</c:v>
                </c:pt>
                <c:pt idx="52">
                  <c:v>37408</c:v>
                </c:pt>
                <c:pt idx="53">
                  <c:v>37500</c:v>
                </c:pt>
                <c:pt idx="54">
                  <c:v>37591</c:v>
                </c:pt>
                <c:pt idx="55">
                  <c:v>37681</c:v>
                </c:pt>
                <c:pt idx="56">
                  <c:v>37773</c:v>
                </c:pt>
                <c:pt idx="57">
                  <c:v>37865</c:v>
                </c:pt>
                <c:pt idx="58">
                  <c:v>37956</c:v>
                </c:pt>
                <c:pt idx="59">
                  <c:v>38047</c:v>
                </c:pt>
                <c:pt idx="60">
                  <c:v>38139</c:v>
                </c:pt>
                <c:pt idx="61">
                  <c:v>38231</c:v>
                </c:pt>
                <c:pt idx="62">
                  <c:v>38322</c:v>
                </c:pt>
                <c:pt idx="63">
                  <c:v>38412</c:v>
                </c:pt>
                <c:pt idx="64">
                  <c:v>38504</c:v>
                </c:pt>
                <c:pt idx="65">
                  <c:v>38596</c:v>
                </c:pt>
                <c:pt idx="66">
                  <c:v>38687</c:v>
                </c:pt>
                <c:pt idx="67">
                  <c:v>38777</c:v>
                </c:pt>
                <c:pt idx="68">
                  <c:v>38869</c:v>
                </c:pt>
                <c:pt idx="69">
                  <c:v>38961</c:v>
                </c:pt>
                <c:pt idx="70">
                  <c:v>39052</c:v>
                </c:pt>
                <c:pt idx="71">
                  <c:v>39142</c:v>
                </c:pt>
                <c:pt idx="72">
                  <c:v>39234</c:v>
                </c:pt>
                <c:pt idx="73">
                  <c:v>39326</c:v>
                </c:pt>
                <c:pt idx="74">
                  <c:v>39417</c:v>
                </c:pt>
                <c:pt idx="75">
                  <c:v>39508</c:v>
                </c:pt>
                <c:pt idx="76">
                  <c:v>39600</c:v>
                </c:pt>
                <c:pt idx="77">
                  <c:v>39692</c:v>
                </c:pt>
                <c:pt idx="78">
                  <c:v>39783</c:v>
                </c:pt>
                <c:pt idx="79">
                  <c:v>39873</c:v>
                </c:pt>
                <c:pt idx="80">
                  <c:v>39965</c:v>
                </c:pt>
                <c:pt idx="81">
                  <c:v>40057</c:v>
                </c:pt>
                <c:pt idx="82">
                  <c:v>40148</c:v>
                </c:pt>
                <c:pt idx="83">
                  <c:v>40238</c:v>
                </c:pt>
                <c:pt idx="84">
                  <c:v>40330</c:v>
                </c:pt>
                <c:pt idx="85">
                  <c:v>40422</c:v>
                </c:pt>
                <c:pt idx="86">
                  <c:v>40513</c:v>
                </c:pt>
                <c:pt idx="87">
                  <c:v>40603</c:v>
                </c:pt>
                <c:pt idx="88">
                  <c:v>40695</c:v>
                </c:pt>
                <c:pt idx="89">
                  <c:v>40787</c:v>
                </c:pt>
                <c:pt idx="90">
                  <c:v>40878</c:v>
                </c:pt>
                <c:pt idx="91">
                  <c:v>40969</c:v>
                </c:pt>
                <c:pt idx="92">
                  <c:v>41061</c:v>
                </c:pt>
                <c:pt idx="93">
                  <c:v>41153</c:v>
                </c:pt>
                <c:pt idx="94">
                  <c:v>41244</c:v>
                </c:pt>
                <c:pt idx="95">
                  <c:v>41334</c:v>
                </c:pt>
                <c:pt idx="96">
                  <c:v>41426</c:v>
                </c:pt>
                <c:pt idx="97">
                  <c:v>41518</c:v>
                </c:pt>
                <c:pt idx="98">
                  <c:v>41609</c:v>
                </c:pt>
                <c:pt idx="99">
                  <c:v>41699</c:v>
                </c:pt>
                <c:pt idx="100">
                  <c:v>41791</c:v>
                </c:pt>
                <c:pt idx="101">
                  <c:v>41883</c:v>
                </c:pt>
                <c:pt idx="102">
                  <c:v>41974</c:v>
                </c:pt>
                <c:pt idx="103">
                  <c:v>42064</c:v>
                </c:pt>
                <c:pt idx="104">
                  <c:v>42156</c:v>
                </c:pt>
                <c:pt idx="105">
                  <c:v>42248</c:v>
                </c:pt>
                <c:pt idx="106">
                  <c:v>42339</c:v>
                </c:pt>
                <c:pt idx="107">
                  <c:v>42430</c:v>
                </c:pt>
                <c:pt idx="108">
                  <c:v>42522</c:v>
                </c:pt>
                <c:pt idx="109">
                  <c:v>42614</c:v>
                </c:pt>
                <c:pt idx="110">
                  <c:v>42705</c:v>
                </c:pt>
                <c:pt idx="111">
                  <c:v>42795</c:v>
                </c:pt>
                <c:pt idx="112">
                  <c:v>42887</c:v>
                </c:pt>
                <c:pt idx="113">
                  <c:v>42979</c:v>
                </c:pt>
                <c:pt idx="114">
                  <c:v>43070</c:v>
                </c:pt>
                <c:pt idx="115">
                  <c:v>43160</c:v>
                </c:pt>
                <c:pt idx="116">
                  <c:v>43252</c:v>
                </c:pt>
                <c:pt idx="117">
                  <c:v>43344</c:v>
                </c:pt>
                <c:pt idx="118">
                  <c:v>43435</c:v>
                </c:pt>
                <c:pt idx="119">
                  <c:v>43525</c:v>
                </c:pt>
                <c:pt idx="120">
                  <c:v>43617</c:v>
                </c:pt>
                <c:pt idx="121">
                  <c:v>43709</c:v>
                </c:pt>
                <c:pt idx="122">
                  <c:v>43800</c:v>
                </c:pt>
                <c:pt idx="123">
                  <c:v>43891</c:v>
                </c:pt>
                <c:pt idx="124">
                  <c:v>43983</c:v>
                </c:pt>
                <c:pt idx="125">
                  <c:v>44075</c:v>
                </c:pt>
                <c:pt idx="126">
                  <c:v>44166</c:v>
                </c:pt>
                <c:pt idx="127">
                  <c:v>44256</c:v>
                </c:pt>
                <c:pt idx="128">
                  <c:v>44348</c:v>
                </c:pt>
              </c:numCache>
            </c:numRef>
          </c:cat>
          <c:val>
            <c:numRef>
              <c:f>Confidence!$B$9:$B$137</c:f>
              <c:numCache>
                <c:formatCode>General</c:formatCode>
                <c:ptCount val="129"/>
                <c:pt idx="0">
                  <c:v>106.5</c:v>
                </c:pt>
                <c:pt idx="1">
                  <c:v>117.7</c:v>
                </c:pt>
                <c:pt idx="2">
                  <c:v>103.2</c:v>
                </c:pt>
                <c:pt idx="3">
                  <c:v>101.7</c:v>
                </c:pt>
                <c:pt idx="4">
                  <c:v>104.1</c:v>
                </c:pt>
                <c:pt idx="5">
                  <c:v>101.3</c:v>
                </c:pt>
                <c:pt idx="6">
                  <c:v>84.3</c:v>
                </c:pt>
                <c:pt idx="7">
                  <c:v>83.8</c:v>
                </c:pt>
                <c:pt idx="8">
                  <c:v>89.2</c:v>
                </c:pt>
                <c:pt idx="9">
                  <c:v>87.5</c:v>
                </c:pt>
                <c:pt idx="10">
                  <c:v>90.6</c:v>
                </c:pt>
                <c:pt idx="11">
                  <c:v>112</c:v>
                </c:pt>
                <c:pt idx="12">
                  <c:v>108.1</c:v>
                </c:pt>
                <c:pt idx="13">
                  <c:v>109.8</c:v>
                </c:pt>
                <c:pt idx="14">
                  <c:v>110.6</c:v>
                </c:pt>
                <c:pt idx="15">
                  <c:v>112.2</c:v>
                </c:pt>
                <c:pt idx="16">
                  <c:v>121.4</c:v>
                </c:pt>
                <c:pt idx="17">
                  <c:v>131.80000000000001</c:v>
                </c:pt>
                <c:pt idx="18">
                  <c:v>130.30000000000001</c:v>
                </c:pt>
                <c:pt idx="19">
                  <c:v>135.80000000000001</c:v>
                </c:pt>
                <c:pt idx="20">
                  <c:v>136.9</c:v>
                </c:pt>
                <c:pt idx="21">
                  <c:v>136.1</c:v>
                </c:pt>
                <c:pt idx="22">
                  <c:v>137.9</c:v>
                </c:pt>
                <c:pt idx="23">
                  <c:v>126.6</c:v>
                </c:pt>
                <c:pt idx="24">
                  <c:v>133.5</c:v>
                </c:pt>
                <c:pt idx="25">
                  <c:v>134.5</c:v>
                </c:pt>
                <c:pt idx="26">
                  <c:v>129.19999999999999</c:v>
                </c:pt>
                <c:pt idx="27">
                  <c:v>140.1</c:v>
                </c:pt>
                <c:pt idx="28">
                  <c:v>116.4</c:v>
                </c:pt>
                <c:pt idx="29">
                  <c:v>127.4</c:v>
                </c:pt>
                <c:pt idx="30">
                  <c:v>130.6</c:v>
                </c:pt>
                <c:pt idx="31">
                  <c:v>125.3</c:v>
                </c:pt>
                <c:pt idx="32">
                  <c:v>117.5</c:v>
                </c:pt>
                <c:pt idx="33">
                  <c:v>115.9</c:v>
                </c:pt>
                <c:pt idx="34">
                  <c:v>112.1</c:v>
                </c:pt>
                <c:pt idx="35">
                  <c:v>107.6</c:v>
                </c:pt>
                <c:pt idx="36">
                  <c:v>98.5</c:v>
                </c:pt>
                <c:pt idx="37">
                  <c:v>105.2</c:v>
                </c:pt>
                <c:pt idx="38">
                  <c:v>112.2</c:v>
                </c:pt>
                <c:pt idx="39">
                  <c:v>121.6</c:v>
                </c:pt>
                <c:pt idx="40">
                  <c:v>118.2</c:v>
                </c:pt>
                <c:pt idx="41">
                  <c:v>125.3</c:v>
                </c:pt>
                <c:pt idx="42">
                  <c:v>124.1</c:v>
                </c:pt>
                <c:pt idx="43">
                  <c:v>127.7</c:v>
                </c:pt>
                <c:pt idx="44">
                  <c:v>98.3</c:v>
                </c:pt>
                <c:pt idx="45">
                  <c:v>96.7</c:v>
                </c:pt>
                <c:pt idx="46">
                  <c:v>119.4</c:v>
                </c:pt>
                <c:pt idx="47">
                  <c:v>123.2</c:v>
                </c:pt>
                <c:pt idx="48">
                  <c:v>118.8</c:v>
                </c:pt>
                <c:pt idx="49">
                  <c:v>120.8</c:v>
                </c:pt>
                <c:pt idx="50">
                  <c:v>125.9</c:v>
                </c:pt>
                <c:pt idx="51">
                  <c:v>124.5</c:v>
                </c:pt>
                <c:pt idx="52">
                  <c:v>123.9</c:v>
                </c:pt>
                <c:pt idx="53">
                  <c:v>126.4</c:v>
                </c:pt>
                <c:pt idx="54">
                  <c:v>125.1</c:v>
                </c:pt>
                <c:pt idx="55">
                  <c:v>112.5</c:v>
                </c:pt>
                <c:pt idx="56">
                  <c:v>129.30000000000001</c:v>
                </c:pt>
                <c:pt idx="57">
                  <c:v>128</c:v>
                </c:pt>
                <c:pt idx="58">
                  <c:v>130.4</c:v>
                </c:pt>
                <c:pt idx="59">
                  <c:v>128.19999999999999</c:v>
                </c:pt>
                <c:pt idx="60">
                  <c:v>125.3</c:v>
                </c:pt>
                <c:pt idx="61">
                  <c:v>124.8</c:v>
                </c:pt>
                <c:pt idx="62">
                  <c:v>134.30000000000001</c:v>
                </c:pt>
                <c:pt idx="63">
                  <c:v>133.30000000000001</c:v>
                </c:pt>
                <c:pt idx="64">
                  <c:v>118.2</c:v>
                </c:pt>
                <c:pt idx="65">
                  <c:v>118.9</c:v>
                </c:pt>
                <c:pt idx="66">
                  <c:v>110.6</c:v>
                </c:pt>
                <c:pt idx="67">
                  <c:v>110.8</c:v>
                </c:pt>
                <c:pt idx="68">
                  <c:v>107.2</c:v>
                </c:pt>
                <c:pt idx="69">
                  <c:v>109.9</c:v>
                </c:pt>
                <c:pt idx="70">
                  <c:v>124.8</c:v>
                </c:pt>
                <c:pt idx="71">
                  <c:v>120.4</c:v>
                </c:pt>
                <c:pt idx="72">
                  <c:v>112.6</c:v>
                </c:pt>
                <c:pt idx="73">
                  <c:v>114.8</c:v>
                </c:pt>
                <c:pt idx="74">
                  <c:v>110.3</c:v>
                </c:pt>
                <c:pt idx="75">
                  <c:v>99.8</c:v>
                </c:pt>
                <c:pt idx="76">
                  <c:v>80.8</c:v>
                </c:pt>
                <c:pt idx="77">
                  <c:v>101.3</c:v>
                </c:pt>
                <c:pt idx="78">
                  <c:v>102.3</c:v>
                </c:pt>
                <c:pt idx="79">
                  <c:v>95.4</c:v>
                </c:pt>
                <c:pt idx="80">
                  <c:v>108.6</c:v>
                </c:pt>
                <c:pt idx="81">
                  <c:v>122.7</c:v>
                </c:pt>
                <c:pt idx="82">
                  <c:v>121.5</c:v>
                </c:pt>
                <c:pt idx="83">
                  <c:v>119.5</c:v>
                </c:pt>
                <c:pt idx="84">
                  <c:v>126.8</c:v>
                </c:pt>
                <c:pt idx="85">
                  <c:v>117.3</c:v>
                </c:pt>
                <c:pt idx="86">
                  <c:v>109.5</c:v>
                </c:pt>
                <c:pt idx="87">
                  <c:v>101.6</c:v>
                </c:pt>
                <c:pt idx="88">
                  <c:v>115.4</c:v>
                </c:pt>
                <c:pt idx="89">
                  <c:v>111.4</c:v>
                </c:pt>
                <c:pt idx="90">
                  <c:v>104</c:v>
                </c:pt>
                <c:pt idx="91">
                  <c:v>104.7</c:v>
                </c:pt>
                <c:pt idx="92">
                  <c:v>104.3</c:v>
                </c:pt>
                <c:pt idx="93">
                  <c:v>104.5</c:v>
                </c:pt>
                <c:pt idx="94">
                  <c:v>117.9</c:v>
                </c:pt>
                <c:pt idx="95">
                  <c:v>119</c:v>
                </c:pt>
                <c:pt idx="96">
                  <c:v>119.4</c:v>
                </c:pt>
                <c:pt idx="97">
                  <c:v>115.1</c:v>
                </c:pt>
                <c:pt idx="98">
                  <c:v>122.6</c:v>
                </c:pt>
                <c:pt idx="99">
                  <c:v>126.5</c:v>
                </c:pt>
                <c:pt idx="100">
                  <c:v>128.30000000000001</c:v>
                </c:pt>
                <c:pt idx="101">
                  <c:v>120.2</c:v>
                </c:pt>
                <c:pt idx="102">
                  <c:v>114.8</c:v>
                </c:pt>
                <c:pt idx="103">
                  <c:v>119.6</c:v>
                </c:pt>
                <c:pt idx="104">
                  <c:v>117.3</c:v>
                </c:pt>
                <c:pt idx="105">
                  <c:v>111.4</c:v>
                </c:pt>
                <c:pt idx="106">
                  <c:v>113.9</c:v>
                </c:pt>
                <c:pt idx="107">
                  <c:v>116.6</c:v>
                </c:pt>
                <c:pt idx="108">
                  <c:v>112.3</c:v>
                </c:pt>
                <c:pt idx="109">
                  <c:v>113.3</c:v>
                </c:pt>
                <c:pt idx="110" formatCode="0.0">
                  <c:v>111.8</c:v>
                </c:pt>
                <c:pt idx="111" formatCode="0.0">
                  <c:v>115.1</c:v>
                </c:pt>
                <c:pt idx="112">
                  <c:v>113.5</c:v>
                </c:pt>
                <c:pt idx="113">
                  <c:v>114.6</c:v>
                </c:pt>
                <c:pt idx="114">
                  <c:v>107.5</c:v>
                </c:pt>
                <c:pt idx="115">
                  <c:v>109.4</c:v>
                </c:pt>
                <c:pt idx="116">
                  <c:v>109.4</c:v>
                </c:pt>
                <c:pt idx="117">
                  <c:v>98.2</c:v>
                </c:pt>
                <c:pt idx="118">
                  <c:v>109.5</c:v>
                </c:pt>
                <c:pt idx="119" formatCode="0.0">
                  <c:v>101</c:v>
                </c:pt>
                <c:pt idx="120" formatCode="0.0">
                  <c:v>102</c:v>
                </c:pt>
                <c:pt idx="121" formatCode="0.0">
                  <c:v>106.7</c:v>
                </c:pt>
                <c:pt idx="122" formatCode="0.0">
                  <c:v>112.9</c:v>
                </c:pt>
                <c:pt idx="123" formatCode="0.0">
                  <c:v>105.9</c:v>
                </c:pt>
                <c:pt idx="124" formatCode="0.0">
                  <c:v>96</c:v>
                </c:pt>
                <c:pt idx="125" formatCode="0.0">
                  <c:v>91.6</c:v>
                </c:pt>
                <c:pt idx="126" formatCode="0.0">
                  <c:v>106.9</c:v>
                </c:pt>
                <c:pt idx="127" formatCode="0.0">
                  <c:v>103.9</c:v>
                </c:pt>
                <c:pt idx="128" formatCode="0.0">
                  <c:v>108.6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F-4393-A4D0-E17C51F91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03296"/>
        <c:axId val="131304832"/>
      </c:lineChart>
      <c:lineChart>
        <c:grouping val="standard"/>
        <c:varyColors val="0"/>
        <c:ser>
          <c:idx val="1"/>
          <c:order val="1"/>
          <c:tx>
            <c:strRef>
              <c:f>Confidence!$C$5</c:f>
              <c:strCache>
                <c:ptCount val="1"/>
                <c:pt idx="0">
                  <c:v>Business confidence (RHS %)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Confidence!$A$9:$A$137</c:f>
              <c:numCache>
                <c:formatCode>mmm\-yy</c:formatCode>
                <c:ptCount val="129"/>
                <c:pt idx="0">
                  <c:v>32660</c:v>
                </c:pt>
                <c:pt idx="1">
                  <c:v>32752</c:v>
                </c:pt>
                <c:pt idx="2">
                  <c:v>32843</c:v>
                </c:pt>
                <c:pt idx="3">
                  <c:v>32933</c:v>
                </c:pt>
                <c:pt idx="4">
                  <c:v>33025</c:v>
                </c:pt>
                <c:pt idx="5">
                  <c:v>33117</c:v>
                </c:pt>
                <c:pt idx="6">
                  <c:v>33208</c:v>
                </c:pt>
                <c:pt idx="7">
                  <c:v>33298</c:v>
                </c:pt>
                <c:pt idx="8">
                  <c:v>33390</c:v>
                </c:pt>
                <c:pt idx="9">
                  <c:v>33482</c:v>
                </c:pt>
                <c:pt idx="10">
                  <c:v>33573</c:v>
                </c:pt>
                <c:pt idx="11">
                  <c:v>33664</c:v>
                </c:pt>
                <c:pt idx="12">
                  <c:v>33756</c:v>
                </c:pt>
                <c:pt idx="13">
                  <c:v>33848</c:v>
                </c:pt>
                <c:pt idx="14">
                  <c:v>33939</c:v>
                </c:pt>
                <c:pt idx="15">
                  <c:v>34029</c:v>
                </c:pt>
                <c:pt idx="16">
                  <c:v>34121</c:v>
                </c:pt>
                <c:pt idx="17">
                  <c:v>34213</c:v>
                </c:pt>
                <c:pt idx="18">
                  <c:v>34304</c:v>
                </c:pt>
                <c:pt idx="19">
                  <c:v>34394</c:v>
                </c:pt>
                <c:pt idx="20">
                  <c:v>34486</c:v>
                </c:pt>
                <c:pt idx="21">
                  <c:v>34578</c:v>
                </c:pt>
                <c:pt idx="22">
                  <c:v>34669</c:v>
                </c:pt>
                <c:pt idx="23">
                  <c:v>34759</c:v>
                </c:pt>
                <c:pt idx="24">
                  <c:v>34851</c:v>
                </c:pt>
                <c:pt idx="25">
                  <c:v>34943</c:v>
                </c:pt>
                <c:pt idx="26">
                  <c:v>35034</c:v>
                </c:pt>
                <c:pt idx="27">
                  <c:v>35125</c:v>
                </c:pt>
                <c:pt idx="28">
                  <c:v>35217</c:v>
                </c:pt>
                <c:pt idx="29">
                  <c:v>35309</c:v>
                </c:pt>
                <c:pt idx="30">
                  <c:v>35400</c:v>
                </c:pt>
                <c:pt idx="31">
                  <c:v>35490</c:v>
                </c:pt>
                <c:pt idx="32">
                  <c:v>35582</c:v>
                </c:pt>
                <c:pt idx="33">
                  <c:v>35674</c:v>
                </c:pt>
                <c:pt idx="34">
                  <c:v>35765</c:v>
                </c:pt>
                <c:pt idx="35">
                  <c:v>35855</c:v>
                </c:pt>
                <c:pt idx="36">
                  <c:v>35947</c:v>
                </c:pt>
                <c:pt idx="37">
                  <c:v>36039</c:v>
                </c:pt>
                <c:pt idx="38">
                  <c:v>36130</c:v>
                </c:pt>
                <c:pt idx="39">
                  <c:v>36220</c:v>
                </c:pt>
                <c:pt idx="40">
                  <c:v>36312</c:v>
                </c:pt>
                <c:pt idx="41">
                  <c:v>36404</c:v>
                </c:pt>
                <c:pt idx="42">
                  <c:v>36495</c:v>
                </c:pt>
                <c:pt idx="43">
                  <c:v>36586</c:v>
                </c:pt>
                <c:pt idx="44">
                  <c:v>36678</c:v>
                </c:pt>
                <c:pt idx="45">
                  <c:v>36770</c:v>
                </c:pt>
                <c:pt idx="46">
                  <c:v>36861</c:v>
                </c:pt>
                <c:pt idx="47">
                  <c:v>36951</c:v>
                </c:pt>
                <c:pt idx="48">
                  <c:v>37043</c:v>
                </c:pt>
                <c:pt idx="49">
                  <c:v>37135</c:v>
                </c:pt>
                <c:pt idx="50">
                  <c:v>37226</c:v>
                </c:pt>
                <c:pt idx="51">
                  <c:v>37316</c:v>
                </c:pt>
                <c:pt idx="52">
                  <c:v>37408</c:v>
                </c:pt>
                <c:pt idx="53">
                  <c:v>37500</c:v>
                </c:pt>
                <c:pt idx="54">
                  <c:v>37591</c:v>
                </c:pt>
                <c:pt idx="55">
                  <c:v>37681</c:v>
                </c:pt>
                <c:pt idx="56">
                  <c:v>37773</c:v>
                </c:pt>
                <c:pt idx="57">
                  <c:v>37865</c:v>
                </c:pt>
                <c:pt idx="58">
                  <c:v>37956</c:v>
                </c:pt>
                <c:pt idx="59">
                  <c:v>38047</c:v>
                </c:pt>
                <c:pt idx="60">
                  <c:v>38139</c:v>
                </c:pt>
                <c:pt idx="61">
                  <c:v>38231</c:v>
                </c:pt>
                <c:pt idx="62">
                  <c:v>38322</c:v>
                </c:pt>
                <c:pt idx="63">
                  <c:v>38412</c:v>
                </c:pt>
                <c:pt idx="64">
                  <c:v>38504</c:v>
                </c:pt>
                <c:pt idx="65">
                  <c:v>38596</c:v>
                </c:pt>
                <c:pt idx="66">
                  <c:v>38687</c:v>
                </c:pt>
                <c:pt idx="67">
                  <c:v>38777</c:v>
                </c:pt>
                <c:pt idx="68">
                  <c:v>38869</c:v>
                </c:pt>
                <c:pt idx="69">
                  <c:v>38961</c:v>
                </c:pt>
                <c:pt idx="70">
                  <c:v>39052</c:v>
                </c:pt>
                <c:pt idx="71">
                  <c:v>39142</c:v>
                </c:pt>
                <c:pt idx="72">
                  <c:v>39234</c:v>
                </c:pt>
                <c:pt idx="73">
                  <c:v>39326</c:v>
                </c:pt>
                <c:pt idx="74">
                  <c:v>39417</c:v>
                </c:pt>
                <c:pt idx="75">
                  <c:v>39508</c:v>
                </c:pt>
                <c:pt idx="76">
                  <c:v>39600</c:v>
                </c:pt>
                <c:pt idx="77">
                  <c:v>39692</c:v>
                </c:pt>
                <c:pt idx="78">
                  <c:v>39783</c:v>
                </c:pt>
                <c:pt idx="79">
                  <c:v>39873</c:v>
                </c:pt>
                <c:pt idx="80">
                  <c:v>39965</c:v>
                </c:pt>
                <c:pt idx="81">
                  <c:v>40057</c:v>
                </c:pt>
                <c:pt idx="82">
                  <c:v>40148</c:v>
                </c:pt>
                <c:pt idx="83">
                  <c:v>40238</c:v>
                </c:pt>
                <c:pt idx="84">
                  <c:v>40330</c:v>
                </c:pt>
                <c:pt idx="85">
                  <c:v>40422</c:v>
                </c:pt>
                <c:pt idx="86">
                  <c:v>40513</c:v>
                </c:pt>
                <c:pt idx="87">
                  <c:v>40603</c:v>
                </c:pt>
                <c:pt idx="88">
                  <c:v>40695</c:v>
                </c:pt>
                <c:pt idx="89">
                  <c:v>40787</c:v>
                </c:pt>
                <c:pt idx="90">
                  <c:v>40878</c:v>
                </c:pt>
                <c:pt idx="91">
                  <c:v>40969</c:v>
                </c:pt>
                <c:pt idx="92">
                  <c:v>41061</c:v>
                </c:pt>
                <c:pt idx="93">
                  <c:v>41153</c:v>
                </c:pt>
                <c:pt idx="94">
                  <c:v>41244</c:v>
                </c:pt>
                <c:pt idx="95">
                  <c:v>41334</c:v>
                </c:pt>
                <c:pt idx="96">
                  <c:v>41426</c:v>
                </c:pt>
                <c:pt idx="97">
                  <c:v>41518</c:v>
                </c:pt>
                <c:pt idx="98">
                  <c:v>41609</c:v>
                </c:pt>
                <c:pt idx="99">
                  <c:v>41699</c:v>
                </c:pt>
                <c:pt idx="100">
                  <c:v>41791</c:v>
                </c:pt>
                <c:pt idx="101">
                  <c:v>41883</c:v>
                </c:pt>
                <c:pt idx="102">
                  <c:v>41974</c:v>
                </c:pt>
                <c:pt idx="103">
                  <c:v>42064</c:v>
                </c:pt>
                <c:pt idx="104">
                  <c:v>42156</c:v>
                </c:pt>
                <c:pt idx="105">
                  <c:v>42248</c:v>
                </c:pt>
                <c:pt idx="106">
                  <c:v>42339</c:v>
                </c:pt>
                <c:pt idx="107">
                  <c:v>42430</c:v>
                </c:pt>
                <c:pt idx="108">
                  <c:v>42522</c:v>
                </c:pt>
                <c:pt idx="109">
                  <c:v>42614</c:v>
                </c:pt>
                <c:pt idx="110">
                  <c:v>42705</c:v>
                </c:pt>
                <c:pt idx="111">
                  <c:v>42795</c:v>
                </c:pt>
                <c:pt idx="112">
                  <c:v>42887</c:v>
                </c:pt>
                <c:pt idx="113">
                  <c:v>42979</c:v>
                </c:pt>
                <c:pt idx="114">
                  <c:v>43070</c:v>
                </c:pt>
                <c:pt idx="115">
                  <c:v>43160</c:v>
                </c:pt>
                <c:pt idx="116">
                  <c:v>43252</c:v>
                </c:pt>
                <c:pt idx="117">
                  <c:v>43344</c:v>
                </c:pt>
                <c:pt idx="118">
                  <c:v>43435</c:v>
                </c:pt>
                <c:pt idx="119">
                  <c:v>43525</c:v>
                </c:pt>
                <c:pt idx="120">
                  <c:v>43617</c:v>
                </c:pt>
                <c:pt idx="121">
                  <c:v>43709</c:v>
                </c:pt>
                <c:pt idx="122">
                  <c:v>43800</c:v>
                </c:pt>
                <c:pt idx="123">
                  <c:v>43891</c:v>
                </c:pt>
                <c:pt idx="124">
                  <c:v>43983</c:v>
                </c:pt>
                <c:pt idx="125">
                  <c:v>44075</c:v>
                </c:pt>
                <c:pt idx="126">
                  <c:v>44166</c:v>
                </c:pt>
                <c:pt idx="127">
                  <c:v>44256</c:v>
                </c:pt>
                <c:pt idx="128">
                  <c:v>44348</c:v>
                </c:pt>
              </c:numCache>
            </c:numRef>
          </c:cat>
          <c:val>
            <c:numRef>
              <c:f>Confidence!$C$9:$C$137</c:f>
              <c:numCache>
                <c:formatCode>0.0%</c:formatCode>
                <c:ptCount val="129"/>
                <c:pt idx="0">
                  <c:v>0.2165</c:v>
                </c:pt>
                <c:pt idx="1">
                  <c:v>0.63190000000000002</c:v>
                </c:pt>
                <c:pt idx="2">
                  <c:v>7.2900000000000006E-2</c:v>
                </c:pt>
                <c:pt idx="3">
                  <c:v>-5.4699999999999999E-2</c:v>
                </c:pt>
                <c:pt idx="4">
                  <c:v>-6.0899999999999996E-2</c:v>
                </c:pt>
                <c:pt idx="5">
                  <c:v>-0.2447</c:v>
                </c:pt>
                <c:pt idx="6">
                  <c:v>-0.43680000000000002</c:v>
                </c:pt>
                <c:pt idx="7">
                  <c:v>-0.49209999999999998</c:v>
                </c:pt>
                <c:pt idx="8">
                  <c:v>-9.4999999999999998E-3</c:v>
                </c:pt>
                <c:pt idx="9">
                  <c:v>-5.7500000000000002E-2</c:v>
                </c:pt>
                <c:pt idx="10">
                  <c:v>-5.4900000000000004E-2</c:v>
                </c:pt>
                <c:pt idx="11">
                  <c:v>0.42859999999999998</c:v>
                </c:pt>
                <c:pt idx="12">
                  <c:v>0.50549999999999995</c:v>
                </c:pt>
                <c:pt idx="13">
                  <c:v>0.49420000000000003</c:v>
                </c:pt>
                <c:pt idx="14">
                  <c:v>0.6542</c:v>
                </c:pt>
                <c:pt idx="15">
                  <c:v>0.5373</c:v>
                </c:pt>
                <c:pt idx="16">
                  <c:v>0.57789999999999997</c:v>
                </c:pt>
                <c:pt idx="17">
                  <c:v>0.68180000000000007</c:v>
                </c:pt>
                <c:pt idx="18">
                  <c:v>0.58040000000000003</c:v>
                </c:pt>
                <c:pt idx="19">
                  <c:v>0.71930000000000005</c:v>
                </c:pt>
                <c:pt idx="20">
                  <c:v>0.64260000000000006</c:v>
                </c:pt>
                <c:pt idx="21">
                  <c:v>0.48259999999999997</c:v>
                </c:pt>
                <c:pt idx="22">
                  <c:v>0.2727</c:v>
                </c:pt>
                <c:pt idx="23">
                  <c:v>1.78E-2</c:v>
                </c:pt>
                <c:pt idx="24">
                  <c:v>-3.0600000000000002E-2</c:v>
                </c:pt>
                <c:pt idx="25">
                  <c:v>0.10339999999999999</c:v>
                </c:pt>
                <c:pt idx="26">
                  <c:v>0.20280000000000001</c:v>
                </c:pt>
                <c:pt idx="27">
                  <c:v>-3.8E-3</c:v>
                </c:pt>
                <c:pt idx="28">
                  <c:v>-0.29710000000000003</c:v>
                </c:pt>
                <c:pt idx="29">
                  <c:v>5.9299999999999999E-2</c:v>
                </c:pt>
                <c:pt idx="30">
                  <c:v>5.9800000000000006E-2</c:v>
                </c:pt>
                <c:pt idx="31">
                  <c:v>-5.0000000000000001E-3</c:v>
                </c:pt>
                <c:pt idx="32">
                  <c:v>-0.27779999999999999</c:v>
                </c:pt>
                <c:pt idx="33">
                  <c:v>0.1368</c:v>
                </c:pt>
                <c:pt idx="34">
                  <c:v>-0.27710000000000001</c:v>
                </c:pt>
                <c:pt idx="35">
                  <c:v>-0.39960000000000001</c:v>
                </c:pt>
                <c:pt idx="36">
                  <c:v>-0.48430000000000001</c:v>
                </c:pt>
                <c:pt idx="37">
                  <c:v>-0.22030000000000002</c:v>
                </c:pt>
                <c:pt idx="38">
                  <c:v>0.40289999999999998</c:v>
                </c:pt>
                <c:pt idx="39">
                  <c:v>0.54469999999999996</c:v>
                </c:pt>
                <c:pt idx="40">
                  <c:v>0.45069999999999999</c:v>
                </c:pt>
                <c:pt idx="41">
                  <c:v>0.1888</c:v>
                </c:pt>
                <c:pt idx="42">
                  <c:v>0.31209999999999999</c:v>
                </c:pt>
                <c:pt idx="43">
                  <c:v>9.1999999999999998E-2</c:v>
                </c:pt>
                <c:pt idx="44">
                  <c:v>-0.45150000000000001</c:v>
                </c:pt>
                <c:pt idx="45">
                  <c:v>-0.42899999999999999</c:v>
                </c:pt>
                <c:pt idx="46">
                  <c:v>0.39759999999999995</c:v>
                </c:pt>
                <c:pt idx="47">
                  <c:v>-9.7999999999999997E-3</c:v>
                </c:pt>
                <c:pt idx="48">
                  <c:v>2.6800000000000001E-2</c:v>
                </c:pt>
                <c:pt idx="49">
                  <c:v>-0.3725</c:v>
                </c:pt>
                <c:pt idx="50">
                  <c:v>-9.9299999999999999E-2</c:v>
                </c:pt>
                <c:pt idx="51">
                  <c:v>0.34960000000000002</c:v>
                </c:pt>
                <c:pt idx="52">
                  <c:v>0.1177</c:v>
                </c:pt>
                <c:pt idx="53">
                  <c:v>-2.8999999999999998E-2</c:v>
                </c:pt>
                <c:pt idx="54">
                  <c:v>-9.1999999999999998E-3</c:v>
                </c:pt>
                <c:pt idx="55">
                  <c:v>-0.3528</c:v>
                </c:pt>
                <c:pt idx="56">
                  <c:v>-0.1946</c:v>
                </c:pt>
                <c:pt idx="57">
                  <c:v>-1.29E-2</c:v>
                </c:pt>
                <c:pt idx="58">
                  <c:v>3.9300000000000002E-2</c:v>
                </c:pt>
                <c:pt idx="59">
                  <c:v>-0.25309999999999999</c:v>
                </c:pt>
                <c:pt idx="60">
                  <c:v>-0.21340000000000001</c:v>
                </c:pt>
                <c:pt idx="61">
                  <c:v>-0.16690000000000002</c:v>
                </c:pt>
                <c:pt idx="62">
                  <c:v>3.0800000000000001E-2</c:v>
                </c:pt>
                <c:pt idx="63">
                  <c:v>-0.26600000000000001</c:v>
                </c:pt>
                <c:pt idx="64">
                  <c:v>-0.3553</c:v>
                </c:pt>
                <c:pt idx="65">
                  <c:v>-0.3155</c:v>
                </c:pt>
                <c:pt idx="66">
                  <c:v>-0.57579999999999998</c:v>
                </c:pt>
                <c:pt idx="67">
                  <c:v>-0.51900000000000002</c:v>
                </c:pt>
                <c:pt idx="68">
                  <c:v>-0.3639</c:v>
                </c:pt>
                <c:pt idx="69">
                  <c:v>-0.20569999999999999</c:v>
                </c:pt>
                <c:pt idx="70">
                  <c:v>0.11550000000000001</c:v>
                </c:pt>
                <c:pt idx="71">
                  <c:v>-0.1047</c:v>
                </c:pt>
                <c:pt idx="72">
                  <c:v>-0.23760000000000001</c:v>
                </c:pt>
                <c:pt idx="73">
                  <c:v>-0.2717</c:v>
                </c:pt>
                <c:pt idx="74">
                  <c:v>-0.25819999999999999</c:v>
                </c:pt>
                <c:pt idx="75">
                  <c:v>-0.79349999999999998</c:v>
                </c:pt>
                <c:pt idx="76">
                  <c:v>-0.67390000000000005</c:v>
                </c:pt>
                <c:pt idx="77">
                  <c:v>-0.24170000000000003</c:v>
                </c:pt>
                <c:pt idx="78">
                  <c:v>-0.70579999999999998</c:v>
                </c:pt>
                <c:pt idx="79">
                  <c:v>-0.57700000000000007</c:v>
                </c:pt>
                <c:pt idx="80">
                  <c:v>-0.1406</c:v>
                </c:pt>
                <c:pt idx="81">
                  <c:v>0.44900000000000001</c:v>
                </c:pt>
                <c:pt idx="82">
                  <c:v>0.39219999999999999</c:v>
                </c:pt>
                <c:pt idx="83">
                  <c:v>0.37040000000000001</c:v>
                </c:pt>
                <c:pt idx="84">
                  <c:v>0.3155</c:v>
                </c:pt>
                <c:pt idx="85">
                  <c:v>0.1452</c:v>
                </c:pt>
                <c:pt idx="86">
                  <c:v>0.2712</c:v>
                </c:pt>
                <c:pt idx="87">
                  <c:v>-0.19219999999999998</c:v>
                </c:pt>
                <c:pt idx="88">
                  <c:v>0.4551</c:v>
                </c:pt>
                <c:pt idx="89">
                  <c:v>0.3508</c:v>
                </c:pt>
                <c:pt idx="90">
                  <c:v>8.5699999999999998E-2</c:v>
                </c:pt>
                <c:pt idx="91">
                  <c:v>0.1467</c:v>
                </c:pt>
                <c:pt idx="92">
                  <c:v>8.3499999999999991E-2</c:v>
                </c:pt>
                <c:pt idx="93">
                  <c:v>9.3000000000000013E-2</c:v>
                </c:pt>
                <c:pt idx="94">
                  <c:v>0.32990000000000003</c:v>
                </c:pt>
                <c:pt idx="95">
                  <c:v>0.32140000000000002</c:v>
                </c:pt>
                <c:pt idx="96">
                  <c:v>0.43030000000000002</c:v>
                </c:pt>
                <c:pt idx="97">
                  <c:v>0.43869999999999998</c:v>
                </c:pt>
                <c:pt idx="98">
                  <c:v>0.60630000000000006</c:v>
                </c:pt>
                <c:pt idx="99">
                  <c:v>0.59279999999999999</c:v>
                </c:pt>
                <c:pt idx="100">
                  <c:v>0.33380000000000004</c:v>
                </c:pt>
                <c:pt idx="101">
                  <c:v>0.31940000000000002</c:v>
                </c:pt>
                <c:pt idx="102">
                  <c:v>0.3009</c:v>
                </c:pt>
                <c:pt idx="103">
                  <c:v>0.29600000000000004</c:v>
                </c:pt>
                <c:pt idx="104">
                  <c:v>0.16469999999999999</c:v>
                </c:pt>
                <c:pt idx="105">
                  <c:v>-6.3E-3</c:v>
                </c:pt>
                <c:pt idx="106">
                  <c:v>0.16219999999999998</c:v>
                </c:pt>
                <c:pt idx="107">
                  <c:v>0.1009</c:v>
                </c:pt>
                <c:pt idx="108">
                  <c:v>0.26960000000000001</c:v>
                </c:pt>
                <c:pt idx="109">
                  <c:v>0.29120000000000001</c:v>
                </c:pt>
                <c:pt idx="110">
                  <c:v>0.23860000000000001</c:v>
                </c:pt>
                <c:pt idx="111">
                  <c:v>4.5400000000000003E-2</c:v>
                </c:pt>
                <c:pt idx="112">
                  <c:v>0.154</c:v>
                </c:pt>
                <c:pt idx="113">
                  <c:v>2.3300000000000001E-2</c:v>
                </c:pt>
                <c:pt idx="114">
                  <c:v>-9.2600000000000002E-2</c:v>
                </c:pt>
                <c:pt idx="115">
                  <c:v>-0.14800000000000002</c:v>
                </c:pt>
                <c:pt idx="116">
                  <c:v>-0.25059999999999999</c:v>
                </c:pt>
                <c:pt idx="117">
                  <c:v>-0.26079999999999998</c:v>
                </c:pt>
                <c:pt idx="118">
                  <c:v>-0.28550000000000003</c:v>
                </c:pt>
                <c:pt idx="119">
                  <c:v>-0.2379</c:v>
                </c:pt>
                <c:pt idx="120">
                  <c:v>-0.34520000000000001</c:v>
                </c:pt>
                <c:pt idx="121">
                  <c:v>-0.38400000000000001</c:v>
                </c:pt>
                <c:pt idx="122">
                  <c:v>-0.12380000000000001</c:v>
                </c:pt>
                <c:pt idx="123">
                  <c:v>-0.6631999999999999</c:v>
                </c:pt>
                <c:pt idx="124">
                  <c:v>-0.59030000000000005</c:v>
                </c:pt>
                <c:pt idx="125">
                  <c:v>-0.32140000000000002</c:v>
                </c:pt>
                <c:pt idx="126">
                  <c:v>-0.1822</c:v>
                </c:pt>
                <c:pt idx="127">
                  <c:v>-0.12239999999999999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F-4393-A4D0-E17C51F91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20448"/>
        <c:axId val="131318912"/>
      </c:lineChart>
      <c:dateAx>
        <c:axId val="13130329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31304832"/>
        <c:crossesAt val="0"/>
        <c:auto val="0"/>
        <c:lblOffset val="100"/>
        <c:baseTimeUnit val="months"/>
        <c:majorUnit val="2"/>
        <c:majorTimeUnit val="years"/>
        <c:minorUnit val="1"/>
        <c:minorTimeUnit val="years"/>
      </c:dateAx>
      <c:valAx>
        <c:axId val="131304832"/>
        <c:scaling>
          <c:orientation val="minMax"/>
          <c:max val="14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1303296"/>
        <c:crosses val="autoZero"/>
        <c:crossBetween val="midCat"/>
      </c:valAx>
      <c:valAx>
        <c:axId val="131318912"/>
        <c:scaling>
          <c:orientation val="minMax"/>
          <c:max val="0.8"/>
          <c:min val="-0.8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1320448"/>
        <c:crosses val="max"/>
        <c:crossBetween val="between"/>
      </c:valAx>
      <c:dateAx>
        <c:axId val="1313204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318912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Auckland's population growth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Population!$C$5</c:f>
              <c:strCache>
                <c:ptCount val="1"/>
                <c:pt idx="0">
                  <c:v>Growth</c:v>
                </c:pt>
              </c:strCache>
            </c:strRef>
          </c:tx>
          <c:invertIfNegative val="0"/>
          <c:cat>
            <c:numRef>
              <c:f>Population!$A$7:$A$25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Population!$C$7:$C$25</c:f>
              <c:numCache>
                <c:formatCode>#,##0</c:formatCode>
                <c:ptCount val="19"/>
                <c:pt idx="0">
                  <c:v>37500</c:v>
                </c:pt>
                <c:pt idx="1">
                  <c:v>41800</c:v>
                </c:pt>
                <c:pt idx="2">
                  <c:v>28400</c:v>
                </c:pt>
                <c:pt idx="3">
                  <c:v>22900</c:v>
                </c:pt>
                <c:pt idx="4">
                  <c:v>24100</c:v>
                </c:pt>
                <c:pt idx="5">
                  <c:v>17400</c:v>
                </c:pt>
                <c:pt idx="6">
                  <c:v>15100</c:v>
                </c:pt>
                <c:pt idx="7">
                  <c:v>16200</c:v>
                </c:pt>
                <c:pt idx="8">
                  <c:v>17900</c:v>
                </c:pt>
                <c:pt idx="9">
                  <c:v>20000</c:v>
                </c:pt>
                <c:pt idx="10">
                  <c:v>16900</c:v>
                </c:pt>
                <c:pt idx="11">
                  <c:v>16700</c:v>
                </c:pt>
                <c:pt idx="12">
                  <c:v>27200</c:v>
                </c:pt>
                <c:pt idx="13">
                  <c:v>32400</c:v>
                </c:pt>
                <c:pt idx="14">
                  <c:v>37000</c:v>
                </c:pt>
                <c:pt idx="15">
                  <c:v>35300</c:v>
                </c:pt>
                <c:pt idx="16">
                  <c:v>29700</c:v>
                </c:pt>
                <c:pt idx="17">
                  <c:v>25700</c:v>
                </c:pt>
                <c:pt idx="18">
                  <c:v>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C-4DFD-BA2C-8141C1212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29120"/>
        <c:axId val="132056192"/>
      </c:barChart>
      <c:catAx>
        <c:axId val="13182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56192"/>
        <c:crosses val="autoZero"/>
        <c:auto val="1"/>
        <c:lblAlgn val="ctr"/>
        <c:lblOffset val="100"/>
        <c:noMultiLvlLbl val="0"/>
      </c:catAx>
      <c:valAx>
        <c:axId val="1320561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31829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Population!$S$26</c:f>
              <c:strCache>
                <c:ptCount val="1"/>
                <c:pt idx="0">
                  <c:v>Population index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Population!$N$27:$N$59</c:f>
              <c:numCache>
                <c:formatCode>mmm\-yy</c:formatCode>
                <c:ptCount val="33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  <c:pt idx="17">
                  <c:v>40422</c:v>
                </c:pt>
                <c:pt idx="18">
                  <c:v>40513</c:v>
                </c:pt>
                <c:pt idx="19">
                  <c:v>40603</c:v>
                </c:pt>
                <c:pt idx="20">
                  <c:v>40695</c:v>
                </c:pt>
                <c:pt idx="21">
                  <c:v>40787</c:v>
                </c:pt>
                <c:pt idx="22">
                  <c:v>40878</c:v>
                </c:pt>
                <c:pt idx="23">
                  <c:v>40969</c:v>
                </c:pt>
                <c:pt idx="24">
                  <c:v>41061</c:v>
                </c:pt>
                <c:pt idx="25">
                  <c:v>41153</c:v>
                </c:pt>
                <c:pt idx="26">
                  <c:v>41244</c:v>
                </c:pt>
                <c:pt idx="27">
                  <c:v>41334</c:v>
                </c:pt>
                <c:pt idx="28">
                  <c:v>41426</c:v>
                </c:pt>
                <c:pt idx="29">
                  <c:v>41518</c:v>
                </c:pt>
                <c:pt idx="30">
                  <c:v>41609</c:v>
                </c:pt>
                <c:pt idx="31">
                  <c:v>41699</c:v>
                </c:pt>
                <c:pt idx="32">
                  <c:v>41791</c:v>
                </c:pt>
              </c:numCache>
            </c:numRef>
          </c:cat>
          <c:val>
            <c:numRef>
              <c:f>Population!$S$27:$S$59</c:f>
              <c:numCache>
                <c:formatCode>General</c:formatCode>
                <c:ptCount val="33"/>
                <c:pt idx="0">
                  <c:v>97.353267284237631</c:v>
                </c:pt>
                <c:pt idx="1">
                  <c:v>97.754300940663114</c:v>
                </c:pt>
                <c:pt idx="2">
                  <c:v>98.185289173432523</c:v>
                </c:pt>
                <c:pt idx="3">
                  <c:v>98.52641367717014</c:v>
                </c:pt>
                <c:pt idx="4">
                  <c:v>98.837583604563832</c:v>
                </c:pt>
                <c:pt idx="5">
                  <c:v>99.138470617690189</c:v>
                </c:pt>
                <c:pt idx="6">
                  <c:v>99.449640545083867</c:v>
                </c:pt>
                <c:pt idx="7">
                  <c:v>99.729961729675594</c:v>
                </c:pt>
                <c:pt idx="8">
                  <c:v>100</c:v>
                </c:pt>
                <c:pt idx="9">
                  <c:v>100.27495618584356</c:v>
                </c:pt>
                <c:pt idx="10">
                  <c:v>100.54499445616796</c:v>
                </c:pt>
                <c:pt idx="11">
                  <c:v>100.82978647304984</c:v>
                </c:pt>
                <c:pt idx="12">
                  <c:v>101.11949640545083</c:v>
                </c:pt>
                <c:pt idx="13">
                  <c:v>101.41680675274509</c:v>
                </c:pt>
                <c:pt idx="14">
                  <c:v>101.7065166851461</c:v>
                </c:pt>
                <c:pt idx="15">
                  <c:v>102.01902786222684</c:v>
                </c:pt>
                <c:pt idx="16">
                  <c:v>102.33913945420079</c:v>
                </c:pt>
                <c:pt idx="17">
                  <c:v>102.66863979398404</c:v>
                </c:pt>
                <c:pt idx="18">
                  <c:v>102.988751385958</c:v>
                </c:pt>
                <c:pt idx="19">
                  <c:v>103.33702922135986</c:v>
                </c:pt>
                <c:pt idx="20">
                  <c:v>103.69469580457098</c:v>
                </c:pt>
                <c:pt idx="21">
                  <c:v>104.03850280768268</c:v>
                </c:pt>
                <c:pt idx="22">
                  <c:v>104.3961693908938</c:v>
                </c:pt>
                <c:pt idx="23">
                  <c:v>104.71225723380664</c:v>
                </c:pt>
                <c:pt idx="24">
                  <c:v>105.01448549662004</c:v>
                </c:pt>
                <c:pt idx="25">
                  <c:v>105.31581959297543</c:v>
                </c:pt>
                <c:pt idx="26">
                  <c:v>105.61804785578883</c:v>
                </c:pt>
                <c:pt idx="27">
                  <c:v>105.91759361922814</c:v>
                </c:pt>
                <c:pt idx="28">
                  <c:v>106.21624521620944</c:v>
                </c:pt>
                <c:pt idx="29">
                  <c:v>106.59179512858114</c:v>
                </c:pt>
                <c:pt idx="30">
                  <c:v>106.89044672556243</c:v>
                </c:pt>
                <c:pt idx="31">
                  <c:v>107.41979326871491</c:v>
                </c:pt>
                <c:pt idx="32">
                  <c:v>108.02603812725778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2-420C-A354-4A6DD6F2C46A}"/>
            </c:ext>
          </c:extLst>
        </c:ser>
        <c:ser>
          <c:idx val="1"/>
          <c:order val="1"/>
          <c:tx>
            <c:strRef>
              <c:f>Population!$T$26</c:f>
              <c:strCache>
                <c:ptCount val="1"/>
                <c:pt idx="0">
                  <c:v>Employment index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Population!$N$27:$N$59</c:f>
              <c:numCache>
                <c:formatCode>mmm\-yy</c:formatCode>
                <c:ptCount val="33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  <c:pt idx="17">
                  <c:v>40422</c:v>
                </c:pt>
                <c:pt idx="18">
                  <c:v>40513</c:v>
                </c:pt>
                <c:pt idx="19">
                  <c:v>40603</c:v>
                </c:pt>
                <c:pt idx="20">
                  <c:v>40695</c:v>
                </c:pt>
                <c:pt idx="21">
                  <c:v>40787</c:v>
                </c:pt>
                <c:pt idx="22">
                  <c:v>40878</c:v>
                </c:pt>
                <c:pt idx="23">
                  <c:v>40969</c:v>
                </c:pt>
                <c:pt idx="24">
                  <c:v>41061</c:v>
                </c:pt>
                <c:pt idx="25">
                  <c:v>41153</c:v>
                </c:pt>
                <c:pt idx="26">
                  <c:v>41244</c:v>
                </c:pt>
                <c:pt idx="27">
                  <c:v>41334</c:v>
                </c:pt>
                <c:pt idx="28">
                  <c:v>41426</c:v>
                </c:pt>
                <c:pt idx="29">
                  <c:v>41518</c:v>
                </c:pt>
                <c:pt idx="30">
                  <c:v>41609</c:v>
                </c:pt>
                <c:pt idx="31">
                  <c:v>41699</c:v>
                </c:pt>
                <c:pt idx="32">
                  <c:v>41791</c:v>
                </c:pt>
              </c:numCache>
            </c:numRef>
          </c:cat>
          <c:val>
            <c:numRef>
              <c:f>Population!$T$27:$T$59</c:f>
              <c:numCache>
                <c:formatCode>General</c:formatCode>
                <c:ptCount val="33"/>
                <c:pt idx="0">
                  <c:v>94.502415102687948</c:v>
                </c:pt>
                <c:pt idx="1">
                  <c:v>94.948563843516098</c:v>
                </c:pt>
                <c:pt idx="2">
                  <c:v>95.320968990818926</c:v>
                </c:pt>
                <c:pt idx="3">
                  <c:v>96.294384425353059</c:v>
                </c:pt>
                <c:pt idx="4">
                  <c:v>97.017071641901111</c:v>
                </c:pt>
                <c:pt idx="5">
                  <c:v>98.687364035249431</c:v>
                </c:pt>
                <c:pt idx="6">
                  <c:v>99.808266656834206</c:v>
                </c:pt>
                <c:pt idx="7">
                  <c:v>99.752958961690197</c:v>
                </c:pt>
                <c:pt idx="8">
                  <c:v>100</c:v>
                </c:pt>
                <c:pt idx="9">
                  <c:v>99.185133291545299</c:v>
                </c:pt>
                <c:pt idx="10">
                  <c:v>98.620994801076662</c:v>
                </c:pt>
                <c:pt idx="11">
                  <c:v>97.470594742081786</c:v>
                </c:pt>
                <c:pt idx="12">
                  <c:v>96.740533166181194</c:v>
                </c:pt>
                <c:pt idx="13">
                  <c:v>96.268574167619178</c:v>
                </c:pt>
                <c:pt idx="14">
                  <c:v>95.645440802330313</c:v>
                </c:pt>
                <c:pt idx="15">
                  <c:v>96.087902363482186</c:v>
                </c:pt>
                <c:pt idx="16">
                  <c:v>95.711810036503081</c:v>
                </c:pt>
                <c:pt idx="17">
                  <c:v>95.822425426791057</c:v>
                </c:pt>
                <c:pt idx="18">
                  <c:v>96.121086980568577</c:v>
                </c:pt>
                <c:pt idx="19">
                  <c:v>96.943328048375804</c:v>
                </c:pt>
                <c:pt idx="20">
                  <c:v>98.21909221636372</c:v>
                </c:pt>
                <c:pt idx="21">
                  <c:v>100.38715386600789</c:v>
                </c:pt>
                <c:pt idx="22">
                  <c:v>102.2528667821983</c:v>
                </c:pt>
                <c:pt idx="23">
                  <c:v>103.48438479407103</c:v>
                </c:pt>
                <c:pt idx="24">
                  <c:v>104.53523100180672</c:v>
                </c:pt>
                <c:pt idx="25">
                  <c:v>104.04114892518712</c:v>
                </c:pt>
                <c:pt idx="26">
                  <c:v>103.98584123004315</c:v>
                </c:pt>
                <c:pt idx="27">
                  <c:v>104.28081560414439</c:v>
                </c:pt>
                <c:pt idx="28">
                  <c:v>105.02193871907377</c:v>
                </c:pt>
                <c:pt idx="29">
                  <c:v>107.07201061907745</c:v>
                </c:pt>
                <c:pt idx="30">
                  <c:v>108.83816968400872</c:v>
                </c:pt>
                <c:pt idx="31">
                  <c:v>109.87426717303934</c:v>
                </c:pt>
                <c:pt idx="32">
                  <c:v>110.6522620847314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2-420C-A354-4A6DD6F2C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89344"/>
        <c:axId val="132090880"/>
      </c:lineChart>
      <c:dateAx>
        <c:axId val="1320893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2090880"/>
        <c:crosses val="autoZero"/>
        <c:auto val="1"/>
        <c:lblOffset val="100"/>
        <c:baseTimeUnit val="months"/>
        <c:majorUnit val="6"/>
        <c:majorTimeUnit val="months"/>
        <c:minorUnit val="6"/>
        <c:minorTimeUnit val="months"/>
      </c:dateAx>
      <c:valAx>
        <c:axId val="13209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893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real wage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766185476815566E-2"/>
          <c:y val="0.19480351414406533"/>
          <c:w val="0.83331714785651756"/>
          <c:h val="0.47851232137649652"/>
        </c:manualLayout>
      </c:layout>
      <c:lineChart>
        <c:grouping val="standard"/>
        <c:varyColors val="0"/>
        <c:ser>
          <c:idx val="0"/>
          <c:order val="0"/>
          <c:tx>
            <c:strRef>
              <c:f>Wages!$B$4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Wages!$A$31:$A$79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Wages!$B$31:$B$79</c:f>
              <c:numCache>
                <c:formatCode>0.0%</c:formatCode>
                <c:ptCount val="49"/>
                <c:pt idx="0">
                  <c:v>1.2001814358883145E-2</c:v>
                </c:pt>
                <c:pt idx="1">
                  <c:v>1.5486282254168149E-2</c:v>
                </c:pt>
                <c:pt idx="2">
                  <c:v>2.7008971079975685E-2</c:v>
                </c:pt>
                <c:pt idx="3">
                  <c:v>1.9348747399233535E-2</c:v>
                </c:pt>
                <c:pt idx="4">
                  <c:v>1.3284514185128993E-2</c:v>
                </c:pt>
                <c:pt idx="5">
                  <c:v>-2.6940351954171105E-3</c:v>
                </c:pt>
                <c:pt idx="6">
                  <c:v>-1.1836924157066941E-2</c:v>
                </c:pt>
                <c:pt idx="7">
                  <c:v>2.1795955758598939E-3</c:v>
                </c:pt>
                <c:pt idx="8">
                  <c:v>-9.7197241928317357E-3</c:v>
                </c:pt>
                <c:pt idx="9">
                  <c:v>-1.8310484792221415E-2</c:v>
                </c:pt>
                <c:pt idx="10">
                  <c:v>-1.4307352574288612E-2</c:v>
                </c:pt>
                <c:pt idx="11">
                  <c:v>-9.7178562003180646E-3</c:v>
                </c:pt>
                <c:pt idx="12">
                  <c:v>3.5152608688258091E-3</c:v>
                </c:pt>
                <c:pt idx="13">
                  <c:v>2.1190693271353256E-2</c:v>
                </c:pt>
                <c:pt idx="14">
                  <c:v>3.4276334285446408E-2</c:v>
                </c:pt>
                <c:pt idx="15">
                  <c:v>2.6919166512233916E-2</c:v>
                </c:pt>
                <c:pt idx="16">
                  <c:v>2.5250133341068182E-2</c:v>
                </c:pt>
                <c:pt idx="17">
                  <c:v>2.4744632227987173E-2</c:v>
                </c:pt>
                <c:pt idx="18">
                  <c:v>2.4339286185439679E-2</c:v>
                </c:pt>
                <c:pt idx="19">
                  <c:v>2.2775785410798388E-2</c:v>
                </c:pt>
                <c:pt idx="20">
                  <c:v>1.60208796908623E-2</c:v>
                </c:pt>
                <c:pt idx="21">
                  <c:v>1.1126844896889088E-2</c:v>
                </c:pt>
                <c:pt idx="22">
                  <c:v>-3.999719205203256E-3</c:v>
                </c:pt>
                <c:pt idx="23">
                  <c:v>-4.0052453788668174E-3</c:v>
                </c:pt>
                <c:pt idx="24">
                  <c:v>9.3355407492472509E-3</c:v>
                </c:pt>
                <c:pt idx="25">
                  <c:v>7.8840193539957415E-3</c:v>
                </c:pt>
                <c:pt idx="26">
                  <c:v>2.2116096270517138E-2</c:v>
                </c:pt>
                <c:pt idx="27">
                  <c:v>2.3384672258226047E-2</c:v>
                </c:pt>
                <c:pt idx="28">
                  <c:v>2.4526760371551992E-2</c:v>
                </c:pt>
                <c:pt idx="29">
                  <c:v>1.7057272000734036E-2</c:v>
                </c:pt>
                <c:pt idx="30">
                  <c:v>1.8384769984284954E-2</c:v>
                </c:pt>
                <c:pt idx="31">
                  <c:v>1.2528297242836661E-2</c:v>
                </c:pt>
                <c:pt idx="32">
                  <c:v>-6.3760800173917609E-3</c:v>
                </c:pt>
                <c:pt idx="33">
                  <c:v>-3.3554783464387894E-3</c:v>
                </c:pt>
                <c:pt idx="34">
                  <c:v>-5.3868967775989596E-3</c:v>
                </c:pt>
                <c:pt idx="35">
                  <c:v>4.6678417388692495E-3</c:v>
                </c:pt>
                <c:pt idx="36">
                  <c:v>1.960977362309535E-2</c:v>
                </c:pt>
                <c:pt idx="37">
                  <c:v>2.9115356669637604E-2</c:v>
                </c:pt>
                <c:pt idx="38">
                  <c:v>1.6862157631513108E-2</c:v>
                </c:pt>
                <c:pt idx="39">
                  <c:v>8.8294337622809582E-3</c:v>
                </c:pt>
                <c:pt idx="40">
                  <c:v>7.5002933521026716E-3</c:v>
                </c:pt>
                <c:pt idx="41">
                  <c:v>1.3439844489871566E-2</c:v>
                </c:pt>
                <c:pt idx="42">
                  <c:v>2.5754914193102607E-2</c:v>
                </c:pt>
                <c:pt idx="43">
                  <c:v>1.5864946472194719E-2</c:v>
                </c:pt>
                <c:pt idx="44">
                  <c:v>1.2074428907133283E-2</c:v>
                </c:pt>
                <c:pt idx="45">
                  <c:v>5.928031556206026E-3</c:v>
                </c:pt>
                <c:pt idx="46">
                  <c:v>-2.555697718313199E-2</c:v>
                </c:pt>
                <c:pt idx="47">
                  <c:v>9.6135968594510679E-3</c:v>
                </c:pt>
                <c:pt idx="48">
                  <c:v>1.9409972494470518E-2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B-48A2-A2D0-F441727932BC}"/>
            </c:ext>
          </c:extLst>
        </c:ser>
        <c:ser>
          <c:idx val="1"/>
          <c:order val="1"/>
          <c:tx>
            <c:strRef>
              <c:f>Wages!$C$4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Wages!$A$31:$A$79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Wages!$C$31:$C$79</c:f>
              <c:numCache>
                <c:formatCode>0.0%</c:formatCode>
                <c:ptCount val="49"/>
                <c:pt idx="0">
                  <c:v>1.5515631277271513E-2</c:v>
                </c:pt>
                <c:pt idx="1">
                  <c:v>2.273189681992549E-2</c:v>
                </c:pt>
                <c:pt idx="2">
                  <c:v>2.3205333649644722E-2</c:v>
                </c:pt>
                <c:pt idx="3">
                  <c:v>2.1032454958583857E-2</c:v>
                </c:pt>
                <c:pt idx="4">
                  <c:v>6.0105331839133136E-3</c:v>
                </c:pt>
                <c:pt idx="5">
                  <c:v>-1.6002548480656187E-2</c:v>
                </c:pt>
                <c:pt idx="6">
                  <c:v>5.2872408053135089E-3</c:v>
                </c:pt>
                <c:pt idx="7">
                  <c:v>6.9127002518081238E-3</c:v>
                </c:pt>
                <c:pt idx="8">
                  <c:v>1.4042834291716488E-4</c:v>
                </c:pt>
                <c:pt idx="9">
                  <c:v>2.299343796627884E-3</c:v>
                </c:pt>
                <c:pt idx="10">
                  <c:v>-7.1003801321459781E-3</c:v>
                </c:pt>
                <c:pt idx="11">
                  <c:v>-2.0550696007003433E-3</c:v>
                </c:pt>
                <c:pt idx="12">
                  <c:v>8.3614710195574204E-3</c:v>
                </c:pt>
                <c:pt idx="13">
                  <c:v>1.6374058186657603E-2</c:v>
                </c:pt>
                <c:pt idx="14">
                  <c:v>1.2817944027230466E-2</c:v>
                </c:pt>
                <c:pt idx="15">
                  <c:v>1.8096051795267076E-2</c:v>
                </c:pt>
                <c:pt idx="16">
                  <c:v>1.6962991344838807E-2</c:v>
                </c:pt>
                <c:pt idx="17">
                  <c:v>1.2097855918556943E-2</c:v>
                </c:pt>
                <c:pt idx="18">
                  <c:v>7.2746306088200541E-3</c:v>
                </c:pt>
                <c:pt idx="19">
                  <c:v>8.2315984486185378E-3</c:v>
                </c:pt>
                <c:pt idx="20">
                  <c:v>1.02517926122625E-2</c:v>
                </c:pt>
                <c:pt idx="21">
                  <c:v>2.0319038897681496E-2</c:v>
                </c:pt>
                <c:pt idx="22">
                  <c:v>1.820487932711834E-2</c:v>
                </c:pt>
                <c:pt idx="23">
                  <c:v>1.4571301809465087E-2</c:v>
                </c:pt>
                <c:pt idx="24">
                  <c:v>1.9153291114865079E-2</c:v>
                </c:pt>
                <c:pt idx="25">
                  <c:v>1.846446807750457E-2</c:v>
                </c:pt>
                <c:pt idx="26">
                  <c:v>2.9176703923052383E-2</c:v>
                </c:pt>
                <c:pt idx="27">
                  <c:v>2.722480331834598E-2</c:v>
                </c:pt>
                <c:pt idx="28">
                  <c:v>3.0985599882468851E-2</c:v>
                </c:pt>
                <c:pt idx="29">
                  <c:v>1.5596161443564682E-2</c:v>
                </c:pt>
                <c:pt idx="30">
                  <c:v>1.0995861840319643E-2</c:v>
                </c:pt>
                <c:pt idx="31">
                  <c:v>1.6391048577806044E-2</c:v>
                </c:pt>
                <c:pt idx="32">
                  <c:v>7.3881880877328943E-3</c:v>
                </c:pt>
                <c:pt idx="33">
                  <c:v>1.688792639532366E-3</c:v>
                </c:pt>
                <c:pt idx="34">
                  <c:v>1.2333507678305766E-2</c:v>
                </c:pt>
                <c:pt idx="35">
                  <c:v>7.0870270768814692E-3</c:v>
                </c:pt>
                <c:pt idx="36">
                  <c:v>1.7229467264447962E-2</c:v>
                </c:pt>
                <c:pt idx="37">
                  <c:v>2.6974927122422887E-2</c:v>
                </c:pt>
                <c:pt idx="38">
                  <c:v>1.8940333987031321E-2</c:v>
                </c:pt>
                <c:pt idx="39">
                  <c:v>1.5651035031256422E-2</c:v>
                </c:pt>
                <c:pt idx="40">
                  <c:v>1.1947158717995343E-2</c:v>
                </c:pt>
                <c:pt idx="41">
                  <c:v>1.9867105704121979E-2</c:v>
                </c:pt>
                <c:pt idx="42">
                  <c:v>1.6154310678327954E-2</c:v>
                </c:pt>
                <c:pt idx="43">
                  <c:v>2.5579405466922056E-2</c:v>
                </c:pt>
                <c:pt idx="44">
                  <c:v>2.0564669607639363E-2</c:v>
                </c:pt>
                <c:pt idx="45">
                  <c:v>9.5135759610833759E-3</c:v>
                </c:pt>
                <c:pt idx="46">
                  <c:v>-1.0303168605588442E-2</c:v>
                </c:pt>
                <c:pt idx="47">
                  <c:v>1.0328328377648521E-2</c:v>
                </c:pt>
                <c:pt idx="48">
                  <c:v>1.7788444452425445E-2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B-48A2-A2D0-F44172793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28448"/>
        <c:axId val="131929984"/>
      </c:lineChart>
      <c:catAx>
        <c:axId val="1319284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92998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929984"/>
        <c:scaling>
          <c:orientation val="minMax"/>
          <c:max val="6.0000000000000012E-2"/>
          <c:min val="-6.0000000000000012E-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9284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517169728784188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net migration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Netmigration!$B$4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Netmigration!$A$63:$A$207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Netmigration!$B$63:$B$207</c:f>
              <c:numCache>
                <c:formatCode>General</c:formatCode>
                <c:ptCount val="145"/>
                <c:pt idx="0">
                  <c:v>9313</c:v>
                </c:pt>
                <c:pt idx="1">
                  <c:v>9827</c:v>
                </c:pt>
                <c:pt idx="2">
                  <c:v>9806</c:v>
                </c:pt>
                <c:pt idx="3">
                  <c:v>9801</c:v>
                </c:pt>
                <c:pt idx="4">
                  <c:v>9385</c:v>
                </c:pt>
                <c:pt idx="5">
                  <c:v>9118</c:v>
                </c:pt>
                <c:pt idx="6">
                  <c:v>8806</c:v>
                </c:pt>
                <c:pt idx="7">
                  <c:v>8651</c:v>
                </c:pt>
                <c:pt idx="8">
                  <c:v>8319</c:v>
                </c:pt>
                <c:pt idx="9">
                  <c:v>8102</c:v>
                </c:pt>
                <c:pt idx="10">
                  <c:v>7889</c:v>
                </c:pt>
                <c:pt idx="11">
                  <c:v>7778</c:v>
                </c:pt>
                <c:pt idx="12">
                  <c:v>7336</c:v>
                </c:pt>
                <c:pt idx="13">
                  <c:v>6878</c:v>
                </c:pt>
                <c:pt idx="14">
                  <c:v>6405</c:v>
                </c:pt>
                <c:pt idx="15">
                  <c:v>6058</c:v>
                </c:pt>
                <c:pt idx="16">
                  <c:v>5911</c:v>
                </c:pt>
                <c:pt idx="17">
                  <c:v>5819</c:v>
                </c:pt>
                <c:pt idx="18">
                  <c:v>5819</c:v>
                </c:pt>
                <c:pt idx="19">
                  <c:v>6066</c:v>
                </c:pt>
                <c:pt idx="20">
                  <c:v>6134</c:v>
                </c:pt>
                <c:pt idx="21">
                  <c:v>6051</c:v>
                </c:pt>
                <c:pt idx="22">
                  <c:v>6012</c:v>
                </c:pt>
                <c:pt idx="23">
                  <c:v>5897</c:v>
                </c:pt>
                <c:pt idx="24">
                  <c:v>6085</c:v>
                </c:pt>
                <c:pt idx="25">
                  <c:v>5704</c:v>
                </c:pt>
                <c:pt idx="26">
                  <c:v>5871</c:v>
                </c:pt>
                <c:pt idx="27">
                  <c:v>6290</c:v>
                </c:pt>
                <c:pt idx="28">
                  <c:v>6960</c:v>
                </c:pt>
                <c:pt idx="29">
                  <c:v>7411</c:v>
                </c:pt>
                <c:pt idx="30">
                  <c:v>7815</c:v>
                </c:pt>
                <c:pt idx="31">
                  <c:v>8345</c:v>
                </c:pt>
                <c:pt idx="32">
                  <c:v>8611</c:v>
                </c:pt>
                <c:pt idx="33">
                  <c:v>9295</c:v>
                </c:pt>
                <c:pt idx="34">
                  <c:v>9454</c:v>
                </c:pt>
                <c:pt idx="35">
                  <c:v>9796</c:v>
                </c:pt>
                <c:pt idx="36">
                  <c:v>10048</c:v>
                </c:pt>
                <c:pt idx="37">
                  <c:v>10527</c:v>
                </c:pt>
                <c:pt idx="38">
                  <c:v>10949</c:v>
                </c:pt>
                <c:pt idx="39">
                  <c:v>11047</c:v>
                </c:pt>
                <c:pt idx="40">
                  <c:v>10629</c:v>
                </c:pt>
                <c:pt idx="41">
                  <c:v>10288</c:v>
                </c:pt>
                <c:pt idx="42">
                  <c:v>10095</c:v>
                </c:pt>
                <c:pt idx="43">
                  <c:v>9345</c:v>
                </c:pt>
                <c:pt idx="44">
                  <c:v>8805</c:v>
                </c:pt>
                <c:pt idx="45">
                  <c:v>8512</c:v>
                </c:pt>
                <c:pt idx="46">
                  <c:v>8419</c:v>
                </c:pt>
                <c:pt idx="47">
                  <c:v>8262</c:v>
                </c:pt>
                <c:pt idx="48">
                  <c:v>7776</c:v>
                </c:pt>
                <c:pt idx="49">
                  <c:v>7511</c:v>
                </c:pt>
                <c:pt idx="50">
                  <c:v>7242</c:v>
                </c:pt>
                <c:pt idx="51">
                  <c:v>6707</c:v>
                </c:pt>
                <c:pt idx="52">
                  <c:v>6473</c:v>
                </c:pt>
                <c:pt idx="53">
                  <c:v>6386</c:v>
                </c:pt>
                <c:pt idx="54">
                  <c:v>6321</c:v>
                </c:pt>
                <c:pt idx="55">
                  <c:v>6293</c:v>
                </c:pt>
                <c:pt idx="56">
                  <c:v>6220</c:v>
                </c:pt>
                <c:pt idx="57">
                  <c:v>6077</c:v>
                </c:pt>
                <c:pt idx="58">
                  <c:v>6204</c:v>
                </c:pt>
                <c:pt idx="59">
                  <c:v>5968</c:v>
                </c:pt>
                <c:pt idx="60">
                  <c:v>6033</c:v>
                </c:pt>
                <c:pt idx="61">
                  <c:v>5999</c:v>
                </c:pt>
                <c:pt idx="62">
                  <c:v>5648</c:v>
                </c:pt>
                <c:pt idx="63">
                  <c:v>5563</c:v>
                </c:pt>
                <c:pt idx="64">
                  <c:v>5436</c:v>
                </c:pt>
                <c:pt idx="65">
                  <c:v>5452</c:v>
                </c:pt>
                <c:pt idx="66">
                  <c:v>5151</c:v>
                </c:pt>
                <c:pt idx="67">
                  <c:v>5085</c:v>
                </c:pt>
                <c:pt idx="68">
                  <c:v>5079</c:v>
                </c:pt>
                <c:pt idx="69">
                  <c:v>4435</c:v>
                </c:pt>
                <c:pt idx="70">
                  <c:v>4052</c:v>
                </c:pt>
                <c:pt idx="71">
                  <c:v>4051</c:v>
                </c:pt>
                <c:pt idx="72">
                  <c:v>4070</c:v>
                </c:pt>
                <c:pt idx="73">
                  <c:v>4125</c:v>
                </c:pt>
                <c:pt idx="74">
                  <c:v>3875</c:v>
                </c:pt>
                <c:pt idx="75">
                  <c:v>3770</c:v>
                </c:pt>
                <c:pt idx="76">
                  <c:v>3924</c:v>
                </c:pt>
                <c:pt idx="77">
                  <c:v>4080</c:v>
                </c:pt>
                <c:pt idx="78">
                  <c:v>4444</c:v>
                </c:pt>
                <c:pt idx="79">
                  <c:v>4687</c:v>
                </c:pt>
                <c:pt idx="80">
                  <c:v>5286</c:v>
                </c:pt>
                <c:pt idx="81">
                  <c:v>6244</c:v>
                </c:pt>
                <c:pt idx="82">
                  <c:v>6947</c:v>
                </c:pt>
                <c:pt idx="83">
                  <c:v>7680</c:v>
                </c:pt>
                <c:pt idx="84">
                  <c:v>8702</c:v>
                </c:pt>
                <c:pt idx="85">
                  <c:v>9613</c:v>
                </c:pt>
                <c:pt idx="86">
                  <c:v>10928</c:v>
                </c:pt>
                <c:pt idx="87" formatCode="#,##0">
                  <c:v>12279</c:v>
                </c:pt>
                <c:pt idx="88">
                  <c:v>13709</c:v>
                </c:pt>
                <c:pt idx="89">
                  <c:v>14835</c:v>
                </c:pt>
                <c:pt idx="90">
                  <c:v>16006</c:v>
                </c:pt>
                <c:pt idx="91">
                  <c:v>16965</c:v>
                </c:pt>
                <c:pt idx="92">
                  <c:v>17779</c:v>
                </c:pt>
                <c:pt idx="93">
                  <c:v>18969</c:v>
                </c:pt>
                <c:pt idx="94">
                  <c:v>19959</c:v>
                </c:pt>
                <c:pt idx="95">
                  <c:v>21013</c:v>
                </c:pt>
                <c:pt idx="96">
                  <c:v>21825</c:v>
                </c:pt>
                <c:pt idx="97">
                  <c:v>22539</c:v>
                </c:pt>
                <c:pt idx="98">
                  <c:v>23006</c:v>
                </c:pt>
                <c:pt idx="99">
                  <c:v>24559</c:v>
                </c:pt>
                <c:pt idx="100">
                  <c:v>25281</c:v>
                </c:pt>
                <c:pt idx="101">
                  <c:v>25987</c:v>
                </c:pt>
                <c:pt idx="102">
                  <c:v>26106</c:v>
                </c:pt>
                <c:pt idx="103">
                  <c:v>26565</c:v>
                </c:pt>
                <c:pt idx="104">
                  <c:v>26834</c:v>
                </c:pt>
                <c:pt idx="105">
                  <c:v>27395</c:v>
                </c:pt>
                <c:pt idx="106">
                  <c:v>27862</c:v>
                </c:pt>
                <c:pt idx="107">
                  <c:v>28395</c:v>
                </c:pt>
                <c:pt idx="108">
                  <c:v>29010</c:v>
                </c:pt>
                <c:pt idx="109">
                  <c:v>29675</c:v>
                </c:pt>
                <c:pt idx="110">
                  <c:v>29979</c:v>
                </c:pt>
                <c:pt idx="111">
                  <c:v>30369</c:v>
                </c:pt>
                <c:pt idx="112">
                  <c:v>31035</c:v>
                </c:pt>
                <c:pt idx="113">
                  <c:v>31230</c:v>
                </c:pt>
                <c:pt idx="114">
                  <c:v>31582</c:v>
                </c:pt>
                <c:pt idx="115">
                  <c:v>31623</c:v>
                </c:pt>
                <c:pt idx="116">
                  <c:v>31778</c:v>
                </c:pt>
                <c:pt idx="117">
                  <c:v>31951</c:v>
                </c:pt>
                <c:pt idx="118">
                  <c:v>32187</c:v>
                </c:pt>
                <c:pt idx="119">
                  <c:v>32768</c:v>
                </c:pt>
                <c:pt idx="120">
                  <c:v>33230</c:v>
                </c:pt>
                <c:pt idx="121">
                  <c:v>33536</c:v>
                </c:pt>
                <c:pt idx="122">
                  <c:v>33916</c:v>
                </c:pt>
                <c:pt idx="123">
                  <c:v>34660</c:v>
                </c:pt>
                <c:pt idx="124">
                  <c:v>35313</c:v>
                </c:pt>
                <c:pt idx="125">
                  <c:v>35772</c:v>
                </c:pt>
                <c:pt idx="126">
                  <c:v>35864</c:v>
                </c:pt>
                <c:pt idx="127">
                  <c:v>36270</c:v>
                </c:pt>
                <c:pt idx="128">
                  <c:v>36650</c:v>
                </c:pt>
                <c:pt idx="129">
                  <c:v>36753</c:v>
                </c:pt>
                <c:pt idx="130">
                  <c:v>36796</c:v>
                </c:pt>
                <c:pt idx="131">
                  <c:v>36404</c:v>
                </c:pt>
                <c:pt idx="132">
                  <c:v>36357</c:v>
                </c:pt>
                <c:pt idx="133">
                  <c:v>36294</c:v>
                </c:pt>
                <c:pt idx="134">
                  <c:v>36152</c:v>
                </c:pt>
                <c:pt idx="135">
                  <c:v>36067</c:v>
                </c:pt>
                <c:pt idx="136">
                  <c:v>34928</c:v>
                </c:pt>
                <c:pt idx="137">
                  <c:v>34448</c:v>
                </c:pt>
                <c:pt idx="138">
                  <c:v>34039</c:v>
                </c:pt>
                <c:pt idx="139">
                  <c:v>33695</c:v>
                </c:pt>
                <c:pt idx="140">
                  <c:v>33169</c:v>
                </c:pt>
                <c:pt idx="141">
                  <c:v>32575</c:v>
                </c:pt>
                <c:pt idx="142">
                  <c:v>32095</c:v>
                </c:pt>
                <c:pt idx="143">
                  <c:v>31417</c:v>
                </c:pt>
                <c:pt idx="144">
                  <c:v>30973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1-4557-97E1-2A717964B775}"/>
            </c:ext>
          </c:extLst>
        </c:ser>
        <c:ser>
          <c:idx val="1"/>
          <c:order val="1"/>
          <c:tx>
            <c:strRef>
              <c:f>Netmigration!$C$4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Netmigration!$A$63:$A$207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Netmigration!$C$63:$C$207</c:f>
              <c:numCache>
                <c:formatCode>#,##0</c:formatCode>
                <c:ptCount val="145"/>
                <c:pt idx="0">
                  <c:v>4444</c:v>
                </c:pt>
                <c:pt idx="1">
                  <c:v>4930</c:v>
                </c:pt>
                <c:pt idx="2">
                  <c:v>4803</c:v>
                </c:pt>
                <c:pt idx="3">
                  <c:v>4315</c:v>
                </c:pt>
                <c:pt idx="4">
                  <c:v>3766</c:v>
                </c:pt>
                <c:pt idx="5">
                  <c:v>2963</c:v>
                </c:pt>
                <c:pt idx="6">
                  <c:v>2416</c:v>
                </c:pt>
                <c:pt idx="7">
                  <c:v>2031</c:v>
                </c:pt>
                <c:pt idx="8">
                  <c:v>1759</c:v>
                </c:pt>
                <c:pt idx="9">
                  <c:v>864</c:v>
                </c:pt>
                <c:pt idx="10">
                  <c:v>841</c:v>
                </c:pt>
                <c:pt idx="11">
                  <c:v>531</c:v>
                </c:pt>
                <c:pt idx="12">
                  <c:v>181</c:v>
                </c:pt>
                <c:pt idx="13">
                  <c:v>-290</c:v>
                </c:pt>
                <c:pt idx="14">
                  <c:v>-914</c:v>
                </c:pt>
                <c:pt idx="15">
                  <c:v>-1259</c:v>
                </c:pt>
                <c:pt idx="16">
                  <c:v>-1268</c:v>
                </c:pt>
                <c:pt idx="17">
                  <c:v>-1141</c:v>
                </c:pt>
                <c:pt idx="18">
                  <c:v>-1153</c:v>
                </c:pt>
                <c:pt idx="19">
                  <c:v>-1135</c:v>
                </c:pt>
                <c:pt idx="20">
                  <c:v>-1402</c:v>
                </c:pt>
                <c:pt idx="21">
                  <c:v>-850</c:v>
                </c:pt>
                <c:pt idx="22">
                  <c:v>-1074</c:v>
                </c:pt>
                <c:pt idx="23">
                  <c:v>-1494</c:v>
                </c:pt>
                <c:pt idx="24">
                  <c:v>-1756</c:v>
                </c:pt>
                <c:pt idx="25">
                  <c:v>-2135</c:v>
                </c:pt>
                <c:pt idx="26">
                  <c:v>-2057</c:v>
                </c:pt>
                <c:pt idx="27">
                  <c:v>-1752</c:v>
                </c:pt>
                <c:pt idx="28">
                  <c:v>-800</c:v>
                </c:pt>
                <c:pt idx="29">
                  <c:v>71</c:v>
                </c:pt>
                <c:pt idx="30">
                  <c:v>1361</c:v>
                </c:pt>
                <c:pt idx="31">
                  <c:v>2857</c:v>
                </c:pt>
                <c:pt idx="32">
                  <c:v>3904</c:v>
                </c:pt>
                <c:pt idx="33">
                  <c:v>5193</c:v>
                </c:pt>
                <c:pt idx="34">
                  <c:v>6188</c:v>
                </c:pt>
                <c:pt idx="35">
                  <c:v>7247</c:v>
                </c:pt>
                <c:pt idx="36">
                  <c:v>8512</c:v>
                </c:pt>
                <c:pt idx="37">
                  <c:v>9494</c:v>
                </c:pt>
                <c:pt idx="38">
                  <c:v>10304</c:v>
                </c:pt>
                <c:pt idx="39">
                  <c:v>11541</c:v>
                </c:pt>
                <c:pt idx="40">
                  <c:v>10989</c:v>
                </c:pt>
                <c:pt idx="41">
                  <c:v>10685</c:v>
                </c:pt>
                <c:pt idx="42">
                  <c:v>9859</c:v>
                </c:pt>
                <c:pt idx="43">
                  <c:v>8622</c:v>
                </c:pt>
                <c:pt idx="44">
                  <c:v>7699</c:v>
                </c:pt>
                <c:pt idx="45">
                  <c:v>6709</c:v>
                </c:pt>
                <c:pt idx="46">
                  <c:v>6088</c:v>
                </c:pt>
                <c:pt idx="47">
                  <c:v>5652</c:v>
                </c:pt>
                <c:pt idx="48">
                  <c:v>4834</c:v>
                </c:pt>
                <c:pt idx="49">
                  <c:v>4008</c:v>
                </c:pt>
                <c:pt idx="50">
                  <c:v>3209</c:v>
                </c:pt>
                <c:pt idx="51">
                  <c:v>1982</c:v>
                </c:pt>
                <c:pt idx="52">
                  <c:v>1776</c:v>
                </c:pt>
                <c:pt idx="53">
                  <c:v>168</c:v>
                </c:pt>
                <c:pt idx="54">
                  <c:v>-813</c:v>
                </c:pt>
                <c:pt idx="55">
                  <c:v>-1668</c:v>
                </c:pt>
                <c:pt idx="56">
                  <c:v>-2353</c:v>
                </c:pt>
                <c:pt idx="57">
                  <c:v>-3210</c:v>
                </c:pt>
                <c:pt idx="58">
                  <c:v>-3947</c:v>
                </c:pt>
                <c:pt idx="59">
                  <c:v>-5195</c:v>
                </c:pt>
                <c:pt idx="60">
                  <c:v>-6136</c:v>
                </c:pt>
                <c:pt idx="61">
                  <c:v>-6567</c:v>
                </c:pt>
                <c:pt idx="62">
                  <c:v>-7503</c:v>
                </c:pt>
                <c:pt idx="63">
                  <c:v>-8697</c:v>
                </c:pt>
                <c:pt idx="64">
                  <c:v>-9504</c:v>
                </c:pt>
                <c:pt idx="65">
                  <c:v>-8835</c:v>
                </c:pt>
                <c:pt idx="66">
                  <c:v>-9157</c:v>
                </c:pt>
                <c:pt idx="67">
                  <c:v>-8738</c:v>
                </c:pt>
                <c:pt idx="68">
                  <c:v>-8270</c:v>
                </c:pt>
                <c:pt idx="69">
                  <c:v>-8234</c:v>
                </c:pt>
                <c:pt idx="70">
                  <c:v>-8170</c:v>
                </c:pt>
                <c:pt idx="71">
                  <c:v>-7331</c:v>
                </c:pt>
                <c:pt idx="72">
                  <c:v>-6389</c:v>
                </c:pt>
                <c:pt idx="73">
                  <c:v>-5692</c:v>
                </c:pt>
                <c:pt idx="74">
                  <c:v>-5040</c:v>
                </c:pt>
                <c:pt idx="75">
                  <c:v>-3758</c:v>
                </c:pt>
                <c:pt idx="76">
                  <c:v>-2729</c:v>
                </c:pt>
                <c:pt idx="77">
                  <c:v>-1538</c:v>
                </c:pt>
                <c:pt idx="78">
                  <c:v>332</c:v>
                </c:pt>
                <c:pt idx="79">
                  <c:v>1555</c:v>
                </c:pt>
                <c:pt idx="80">
                  <c:v>2621</c:v>
                </c:pt>
                <c:pt idx="81">
                  <c:v>4325</c:v>
                </c:pt>
                <c:pt idx="82">
                  <c:v>5901</c:v>
                </c:pt>
                <c:pt idx="83" formatCode="General">
                  <c:v>7494</c:v>
                </c:pt>
                <c:pt idx="84" formatCode="General">
                  <c:v>8788</c:v>
                </c:pt>
                <c:pt idx="85" formatCode="General">
                  <c:v>9865</c:v>
                </c:pt>
                <c:pt idx="86" formatCode="General">
                  <c:v>11540</c:v>
                </c:pt>
                <c:pt idx="87" formatCode="General">
                  <c:v>13387</c:v>
                </c:pt>
                <c:pt idx="88">
                  <c:v>15313</c:v>
                </c:pt>
                <c:pt idx="89" formatCode="General">
                  <c:v>17079</c:v>
                </c:pt>
                <c:pt idx="90" formatCode="General">
                  <c:v>18360</c:v>
                </c:pt>
                <c:pt idx="91" formatCode="General">
                  <c:v>19432</c:v>
                </c:pt>
                <c:pt idx="92" formatCode="General">
                  <c:v>20559</c:v>
                </c:pt>
                <c:pt idx="93" formatCode="General">
                  <c:v>22074</c:v>
                </c:pt>
                <c:pt idx="94" formatCode="General">
                  <c:v>23524</c:v>
                </c:pt>
                <c:pt idx="95" formatCode="General">
                  <c:v>24401</c:v>
                </c:pt>
                <c:pt idx="96" formatCode="General">
                  <c:v>25859</c:v>
                </c:pt>
                <c:pt idx="97" formatCode="General">
                  <c:v>27297</c:v>
                </c:pt>
                <c:pt idx="98" formatCode="General">
                  <c:v>27916</c:v>
                </c:pt>
                <c:pt idx="99" formatCode="General">
                  <c:v>29238</c:v>
                </c:pt>
                <c:pt idx="100" formatCode="General">
                  <c:v>29840</c:v>
                </c:pt>
                <c:pt idx="101" formatCode="General">
                  <c:v>30288</c:v>
                </c:pt>
                <c:pt idx="102" formatCode="General">
                  <c:v>30707</c:v>
                </c:pt>
                <c:pt idx="103" formatCode="General">
                  <c:v>31257</c:v>
                </c:pt>
                <c:pt idx="104" formatCode="General">
                  <c:v>31425</c:v>
                </c:pt>
                <c:pt idx="105" formatCode="General">
                  <c:v>32244</c:v>
                </c:pt>
                <c:pt idx="106" formatCode="General">
                  <c:v>32428</c:v>
                </c:pt>
                <c:pt idx="107" formatCode="General">
                  <c:v>32839</c:v>
                </c:pt>
                <c:pt idx="108" formatCode="General">
                  <c:v>33467</c:v>
                </c:pt>
                <c:pt idx="109" formatCode="General">
                  <c:v>33984</c:v>
                </c:pt>
                <c:pt idx="110" formatCode="General">
                  <c:v>34951</c:v>
                </c:pt>
                <c:pt idx="111" formatCode="General">
                  <c:v>35542</c:v>
                </c:pt>
                <c:pt idx="112" formatCode="General">
                  <c:v>36356</c:v>
                </c:pt>
                <c:pt idx="113" formatCode="General">
                  <c:v>36389</c:v>
                </c:pt>
                <c:pt idx="114" formatCode="General">
                  <c:v>36528</c:v>
                </c:pt>
                <c:pt idx="115" formatCode="General">
                  <c:v>36809</c:v>
                </c:pt>
                <c:pt idx="116" formatCode="General">
                  <c:v>37312</c:v>
                </c:pt>
                <c:pt idx="117" formatCode="General">
                  <c:v>37064</c:v>
                </c:pt>
                <c:pt idx="118" formatCode="General">
                  <c:v>36932</c:v>
                </c:pt>
                <c:pt idx="119" formatCode="General">
                  <c:v>37186</c:v>
                </c:pt>
                <c:pt idx="120" formatCode="General">
                  <c:v>37052</c:v>
                </c:pt>
                <c:pt idx="121" formatCode="General">
                  <c:v>36818</c:v>
                </c:pt>
                <c:pt idx="122" formatCode="General">
                  <c:v>36672</c:v>
                </c:pt>
                <c:pt idx="123" formatCode="General">
                  <c:v>36645</c:v>
                </c:pt>
                <c:pt idx="124" formatCode="General">
                  <c:v>36020</c:v>
                </c:pt>
                <c:pt idx="125" formatCode="General">
                  <c:v>36160</c:v>
                </c:pt>
                <c:pt idx="126" formatCode="General">
                  <c:v>36021</c:v>
                </c:pt>
                <c:pt idx="127" formatCode="General">
                  <c:v>35694</c:v>
                </c:pt>
                <c:pt idx="128" formatCode="General">
                  <c:v>35655</c:v>
                </c:pt>
                <c:pt idx="129" formatCode="General">
                  <c:v>35649</c:v>
                </c:pt>
                <c:pt idx="130" formatCode="General">
                  <c:v>35276</c:v>
                </c:pt>
                <c:pt idx="131" formatCode="General">
                  <c:v>34582</c:v>
                </c:pt>
                <c:pt idx="132" formatCode="General">
                  <c:v>34337</c:v>
                </c:pt>
                <c:pt idx="133" formatCode="General">
                  <c:v>34060</c:v>
                </c:pt>
                <c:pt idx="134" formatCode="General">
                  <c:v>33864</c:v>
                </c:pt>
                <c:pt idx="135" formatCode="General">
                  <c:v>34080</c:v>
                </c:pt>
                <c:pt idx="136" formatCode="General">
                  <c:v>34015</c:v>
                </c:pt>
                <c:pt idx="137" formatCode="General">
                  <c:v>33536</c:v>
                </c:pt>
                <c:pt idx="138" formatCode="General">
                  <c:v>32999</c:v>
                </c:pt>
                <c:pt idx="139" formatCode="General">
                  <c:v>32548</c:v>
                </c:pt>
                <c:pt idx="140" formatCode="General">
                  <c:v>31826</c:v>
                </c:pt>
                <c:pt idx="141" formatCode="General">
                  <c:v>31204</c:v>
                </c:pt>
                <c:pt idx="142" formatCode="General">
                  <c:v>31193</c:v>
                </c:pt>
                <c:pt idx="143" formatCode="General">
                  <c:v>31316</c:v>
                </c:pt>
                <c:pt idx="144" formatCode="General">
                  <c:v>30778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1-4557-97E1-2A717964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86560"/>
        <c:axId val="129988096"/>
      </c:lineChart>
      <c:catAx>
        <c:axId val="129986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2998809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29988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998656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05420676582093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Netmigration!$B$4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Netmigration!$A$63:$A$207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Netmigration!$B$63:$B$207</c:f>
              <c:numCache>
                <c:formatCode>General</c:formatCode>
                <c:ptCount val="145"/>
                <c:pt idx="0">
                  <c:v>9313</c:v>
                </c:pt>
                <c:pt idx="1">
                  <c:v>9827</c:v>
                </c:pt>
                <c:pt idx="2">
                  <c:v>9806</c:v>
                </c:pt>
                <c:pt idx="3">
                  <c:v>9801</c:v>
                </c:pt>
                <c:pt idx="4">
                  <c:v>9385</c:v>
                </c:pt>
                <c:pt idx="5">
                  <c:v>9118</c:v>
                </c:pt>
                <c:pt idx="6">
                  <c:v>8806</c:v>
                </c:pt>
                <c:pt idx="7">
                  <c:v>8651</c:v>
                </c:pt>
                <c:pt idx="8">
                  <c:v>8319</c:v>
                </c:pt>
                <c:pt idx="9">
                  <c:v>8102</c:v>
                </c:pt>
                <c:pt idx="10">
                  <c:v>7889</c:v>
                </c:pt>
                <c:pt idx="11">
                  <c:v>7778</c:v>
                </c:pt>
                <c:pt idx="12">
                  <c:v>7336</c:v>
                </c:pt>
                <c:pt idx="13">
                  <c:v>6878</c:v>
                </c:pt>
                <c:pt idx="14">
                  <c:v>6405</c:v>
                </c:pt>
                <c:pt idx="15">
                  <c:v>6058</c:v>
                </c:pt>
                <c:pt idx="16">
                  <c:v>5911</c:v>
                </c:pt>
                <c:pt idx="17">
                  <c:v>5819</c:v>
                </c:pt>
                <c:pt idx="18">
                  <c:v>5819</c:v>
                </c:pt>
                <c:pt idx="19">
                  <c:v>6066</c:v>
                </c:pt>
                <c:pt idx="20">
                  <c:v>6134</c:v>
                </c:pt>
                <c:pt idx="21">
                  <c:v>6051</c:v>
                </c:pt>
                <c:pt idx="22">
                  <c:v>6012</c:v>
                </c:pt>
                <c:pt idx="23">
                  <c:v>5897</c:v>
                </c:pt>
                <c:pt idx="24">
                  <c:v>6085</c:v>
                </c:pt>
                <c:pt idx="25">
                  <c:v>5704</c:v>
                </c:pt>
                <c:pt idx="26">
                  <c:v>5871</c:v>
                </c:pt>
                <c:pt idx="27">
                  <c:v>6290</c:v>
                </c:pt>
                <c:pt idx="28">
                  <c:v>6960</c:v>
                </c:pt>
                <c:pt idx="29">
                  <c:v>7411</c:v>
                </c:pt>
                <c:pt idx="30">
                  <c:v>7815</c:v>
                </c:pt>
                <c:pt idx="31">
                  <c:v>8345</c:v>
                </c:pt>
                <c:pt idx="32">
                  <c:v>8611</c:v>
                </c:pt>
                <c:pt idx="33">
                  <c:v>9295</c:v>
                </c:pt>
                <c:pt idx="34">
                  <c:v>9454</c:v>
                </c:pt>
                <c:pt idx="35">
                  <c:v>9796</c:v>
                </c:pt>
                <c:pt idx="36">
                  <c:v>10048</c:v>
                </c:pt>
                <c:pt idx="37">
                  <c:v>10527</c:v>
                </c:pt>
                <c:pt idx="38">
                  <c:v>10949</c:v>
                </c:pt>
                <c:pt idx="39">
                  <c:v>11047</c:v>
                </c:pt>
                <c:pt idx="40">
                  <c:v>10629</c:v>
                </c:pt>
                <c:pt idx="41">
                  <c:v>10288</c:v>
                </c:pt>
                <c:pt idx="42">
                  <c:v>10095</c:v>
                </c:pt>
                <c:pt idx="43">
                  <c:v>9345</c:v>
                </c:pt>
                <c:pt idx="44">
                  <c:v>8805</c:v>
                </c:pt>
                <c:pt idx="45">
                  <c:v>8512</c:v>
                </c:pt>
                <c:pt idx="46">
                  <c:v>8419</c:v>
                </c:pt>
                <c:pt idx="47">
                  <c:v>8262</c:v>
                </c:pt>
                <c:pt idx="48">
                  <c:v>7776</c:v>
                </c:pt>
                <c:pt idx="49">
                  <c:v>7511</c:v>
                </c:pt>
                <c:pt idx="50">
                  <c:v>7242</c:v>
                </c:pt>
                <c:pt idx="51">
                  <c:v>6707</c:v>
                </c:pt>
                <c:pt idx="52">
                  <c:v>6473</c:v>
                </c:pt>
                <c:pt idx="53">
                  <c:v>6386</c:v>
                </c:pt>
                <c:pt idx="54">
                  <c:v>6321</c:v>
                </c:pt>
                <c:pt idx="55">
                  <c:v>6293</c:v>
                </c:pt>
                <c:pt idx="56">
                  <c:v>6220</c:v>
                </c:pt>
                <c:pt idx="57">
                  <c:v>6077</c:v>
                </c:pt>
                <c:pt idx="58">
                  <c:v>6204</c:v>
                </c:pt>
                <c:pt idx="59">
                  <c:v>5968</c:v>
                </c:pt>
                <c:pt idx="60">
                  <c:v>6033</c:v>
                </c:pt>
                <c:pt idx="61">
                  <c:v>5999</c:v>
                </c:pt>
                <c:pt idx="62">
                  <c:v>5648</c:v>
                </c:pt>
                <c:pt idx="63">
                  <c:v>5563</c:v>
                </c:pt>
                <c:pt idx="64">
                  <c:v>5436</c:v>
                </c:pt>
                <c:pt idx="65">
                  <c:v>5452</c:v>
                </c:pt>
                <c:pt idx="66">
                  <c:v>5151</c:v>
                </c:pt>
                <c:pt idx="67">
                  <c:v>5085</c:v>
                </c:pt>
                <c:pt idx="68">
                  <c:v>5079</c:v>
                </c:pt>
                <c:pt idx="69">
                  <c:v>4435</c:v>
                </c:pt>
                <c:pt idx="70">
                  <c:v>4052</c:v>
                </c:pt>
                <c:pt idx="71">
                  <c:v>4051</c:v>
                </c:pt>
                <c:pt idx="72">
                  <c:v>4070</c:v>
                </c:pt>
                <c:pt idx="73">
                  <c:v>4125</c:v>
                </c:pt>
                <c:pt idx="74">
                  <c:v>3875</c:v>
                </c:pt>
                <c:pt idx="75">
                  <c:v>3770</c:v>
                </c:pt>
                <c:pt idx="76">
                  <c:v>3924</c:v>
                </c:pt>
                <c:pt idx="77">
                  <c:v>4080</c:v>
                </c:pt>
                <c:pt idx="78">
                  <c:v>4444</c:v>
                </c:pt>
                <c:pt idx="79">
                  <c:v>4687</c:v>
                </c:pt>
                <c:pt idx="80">
                  <c:v>5286</c:v>
                </c:pt>
                <c:pt idx="81">
                  <c:v>6244</c:v>
                </c:pt>
                <c:pt idx="82">
                  <c:v>6947</c:v>
                </c:pt>
                <c:pt idx="83">
                  <c:v>7680</c:v>
                </c:pt>
                <c:pt idx="84">
                  <c:v>8702</c:v>
                </c:pt>
                <c:pt idx="85">
                  <c:v>9613</c:v>
                </c:pt>
                <c:pt idx="86">
                  <c:v>10928</c:v>
                </c:pt>
                <c:pt idx="87" formatCode="#,##0">
                  <c:v>12279</c:v>
                </c:pt>
                <c:pt idx="88">
                  <c:v>13709</c:v>
                </c:pt>
                <c:pt idx="89">
                  <c:v>14835</c:v>
                </c:pt>
                <c:pt idx="90">
                  <c:v>16006</c:v>
                </c:pt>
                <c:pt idx="91">
                  <c:v>16965</c:v>
                </c:pt>
                <c:pt idx="92">
                  <c:v>17779</c:v>
                </c:pt>
                <c:pt idx="93">
                  <c:v>18969</c:v>
                </c:pt>
                <c:pt idx="94">
                  <c:v>19959</c:v>
                </c:pt>
                <c:pt idx="95">
                  <c:v>21013</c:v>
                </c:pt>
                <c:pt idx="96">
                  <c:v>21825</c:v>
                </c:pt>
                <c:pt idx="97">
                  <c:v>22539</c:v>
                </c:pt>
                <c:pt idx="98">
                  <c:v>23006</c:v>
                </c:pt>
                <c:pt idx="99">
                  <c:v>24559</c:v>
                </c:pt>
                <c:pt idx="100">
                  <c:v>25281</c:v>
                </c:pt>
                <c:pt idx="101">
                  <c:v>25987</c:v>
                </c:pt>
                <c:pt idx="102">
                  <c:v>26106</c:v>
                </c:pt>
                <c:pt idx="103">
                  <c:v>26565</c:v>
                </c:pt>
                <c:pt idx="104">
                  <c:v>26834</c:v>
                </c:pt>
                <c:pt idx="105">
                  <c:v>27395</c:v>
                </c:pt>
                <c:pt idx="106">
                  <c:v>27862</c:v>
                </c:pt>
                <c:pt idx="107">
                  <c:v>28395</c:v>
                </c:pt>
                <c:pt idx="108">
                  <c:v>29010</c:v>
                </c:pt>
                <c:pt idx="109">
                  <c:v>29675</c:v>
                </c:pt>
                <c:pt idx="110">
                  <c:v>29979</c:v>
                </c:pt>
                <c:pt idx="111">
                  <c:v>30369</c:v>
                </c:pt>
                <c:pt idx="112">
                  <c:v>31035</c:v>
                </c:pt>
                <c:pt idx="113">
                  <c:v>31230</c:v>
                </c:pt>
                <c:pt idx="114">
                  <c:v>31582</c:v>
                </c:pt>
                <c:pt idx="115">
                  <c:v>31623</c:v>
                </c:pt>
                <c:pt idx="116">
                  <c:v>31778</c:v>
                </c:pt>
                <c:pt idx="117">
                  <c:v>31951</c:v>
                </c:pt>
                <c:pt idx="118">
                  <c:v>32187</c:v>
                </c:pt>
                <c:pt idx="119">
                  <c:v>32768</c:v>
                </c:pt>
                <c:pt idx="120">
                  <c:v>33230</c:v>
                </c:pt>
                <c:pt idx="121">
                  <c:v>33536</c:v>
                </c:pt>
                <c:pt idx="122">
                  <c:v>33916</c:v>
                </c:pt>
                <c:pt idx="123">
                  <c:v>34660</c:v>
                </c:pt>
                <c:pt idx="124">
                  <c:v>35313</c:v>
                </c:pt>
                <c:pt idx="125">
                  <c:v>35772</c:v>
                </c:pt>
                <c:pt idx="126">
                  <c:v>35864</c:v>
                </c:pt>
                <c:pt idx="127">
                  <c:v>36270</c:v>
                </c:pt>
                <c:pt idx="128">
                  <c:v>36650</c:v>
                </c:pt>
                <c:pt idx="129">
                  <c:v>36753</c:v>
                </c:pt>
                <c:pt idx="130">
                  <c:v>36796</c:v>
                </c:pt>
                <c:pt idx="131">
                  <c:v>36404</c:v>
                </c:pt>
                <c:pt idx="132">
                  <c:v>36357</c:v>
                </c:pt>
                <c:pt idx="133">
                  <c:v>36294</c:v>
                </c:pt>
                <c:pt idx="134">
                  <c:v>36152</c:v>
                </c:pt>
                <c:pt idx="135">
                  <c:v>36067</c:v>
                </c:pt>
                <c:pt idx="136">
                  <c:v>34928</c:v>
                </c:pt>
                <c:pt idx="137">
                  <c:v>34448</c:v>
                </c:pt>
                <c:pt idx="138">
                  <c:v>34039</c:v>
                </c:pt>
                <c:pt idx="139">
                  <c:v>33695</c:v>
                </c:pt>
                <c:pt idx="140">
                  <c:v>33169</c:v>
                </c:pt>
                <c:pt idx="141">
                  <c:v>32575</c:v>
                </c:pt>
                <c:pt idx="142">
                  <c:v>32095</c:v>
                </c:pt>
                <c:pt idx="143">
                  <c:v>31417</c:v>
                </c:pt>
                <c:pt idx="144">
                  <c:v>30973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3-40E2-8693-E1BE41C7455D}"/>
            </c:ext>
          </c:extLst>
        </c:ser>
        <c:ser>
          <c:idx val="1"/>
          <c:order val="1"/>
          <c:tx>
            <c:strRef>
              <c:f>Netmigration!$C$4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Netmigration!$A$63:$A$207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Netmigration!$C$63:$C$207</c:f>
              <c:numCache>
                <c:formatCode>#,##0</c:formatCode>
                <c:ptCount val="145"/>
                <c:pt idx="0">
                  <c:v>4444</c:v>
                </c:pt>
                <c:pt idx="1">
                  <c:v>4930</c:v>
                </c:pt>
                <c:pt idx="2">
                  <c:v>4803</c:v>
                </c:pt>
                <c:pt idx="3">
                  <c:v>4315</c:v>
                </c:pt>
                <c:pt idx="4">
                  <c:v>3766</c:v>
                </c:pt>
                <c:pt idx="5">
                  <c:v>2963</c:v>
                </c:pt>
                <c:pt idx="6">
                  <c:v>2416</c:v>
                </c:pt>
                <c:pt idx="7">
                  <c:v>2031</c:v>
                </c:pt>
                <c:pt idx="8">
                  <c:v>1759</c:v>
                </c:pt>
                <c:pt idx="9">
                  <c:v>864</c:v>
                </c:pt>
                <c:pt idx="10">
                  <c:v>841</c:v>
                </c:pt>
                <c:pt idx="11">
                  <c:v>531</c:v>
                </c:pt>
                <c:pt idx="12">
                  <c:v>181</c:v>
                </c:pt>
                <c:pt idx="13">
                  <c:v>-290</c:v>
                </c:pt>
                <c:pt idx="14">
                  <c:v>-914</c:v>
                </c:pt>
                <c:pt idx="15">
                  <c:v>-1259</c:v>
                </c:pt>
                <c:pt idx="16">
                  <c:v>-1268</c:v>
                </c:pt>
                <c:pt idx="17">
                  <c:v>-1141</c:v>
                </c:pt>
                <c:pt idx="18">
                  <c:v>-1153</c:v>
                </c:pt>
                <c:pt idx="19">
                  <c:v>-1135</c:v>
                </c:pt>
                <c:pt idx="20">
                  <c:v>-1402</c:v>
                </c:pt>
                <c:pt idx="21">
                  <c:v>-850</c:v>
                </c:pt>
                <c:pt idx="22">
                  <c:v>-1074</c:v>
                </c:pt>
                <c:pt idx="23">
                  <c:v>-1494</c:v>
                </c:pt>
                <c:pt idx="24">
                  <c:v>-1756</c:v>
                </c:pt>
                <c:pt idx="25">
                  <c:v>-2135</c:v>
                </c:pt>
                <c:pt idx="26">
                  <c:v>-2057</c:v>
                </c:pt>
                <c:pt idx="27">
                  <c:v>-1752</c:v>
                </c:pt>
                <c:pt idx="28">
                  <c:v>-800</c:v>
                </c:pt>
                <c:pt idx="29">
                  <c:v>71</c:v>
                </c:pt>
                <c:pt idx="30">
                  <c:v>1361</c:v>
                </c:pt>
                <c:pt idx="31">
                  <c:v>2857</c:v>
                </c:pt>
                <c:pt idx="32">
                  <c:v>3904</c:v>
                </c:pt>
                <c:pt idx="33">
                  <c:v>5193</c:v>
                </c:pt>
                <c:pt idx="34">
                  <c:v>6188</c:v>
                </c:pt>
                <c:pt idx="35">
                  <c:v>7247</c:v>
                </c:pt>
                <c:pt idx="36">
                  <c:v>8512</c:v>
                </c:pt>
                <c:pt idx="37">
                  <c:v>9494</c:v>
                </c:pt>
                <c:pt idx="38">
                  <c:v>10304</c:v>
                </c:pt>
                <c:pt idx="39">
                  <c:v>11541</c:v>
                </c:pt>
                <c:pt idx="40">
                  <c:v>10989</c:v>
                </c:pt>
                <c:pt idx="41">
                  <c:v>10685</c:v>
                </c:pt>
                <c:pt idx="42">
                  <c:v>9859</c:v>
                </c:pt>
                <c:pt idx="43">
                  <c:v>8622</c:v>
                </c:pt>
                <c:pt idx="44">
                  <c:v>7699</c:v>
                </c:pt>
                <c:pt idx="45">
                  <c:v>6709</c:v>
                </c:pt>
                <c:pt idx="46">
                  <c:v>6088</c:v>
                </c:pt>
                <c:pt idx="47">
                  <c:v>5652</c:v>
                </c:pt>
                <c:pt idx="48">
                  <c:v>4834</c:v>
                </c:pt>
                <c:pt idx="49">
                  <c:v>4008</c:v>
                </c:pt>
                <c:pt idx="50">
                  <c:v>3209</c:v>
                </c:pt>
                <c:pt idx="51">
                  <c:v>1982</c:v>
                </c:pt>
                <c:pt idx="52">
                  <c:v>1776</c:v>
                </c:pt>
                <c:pt idx="53">
                  <c:v>168</c:v>
                </c:pt>
                <c:pt idx="54">
                  <c:v>-813</c:v>
                </c:pt>
                <c:pt idx="55">
                  <c:v>-1668</c:v>
                </c:pt>
                <c:pt idx="56">
                  <c:v>-2353</c:v>
                </c:pt>
                <c:pt idx="57">
                  <c:v>-3210</c:v>
                </c:pt>
                <c:pt idx="58">
                  <c:v>-3947</c:v>
                </c:pt>
                <c:pt idx="59">
                  <c:v>-5195</c:v>
                </c:pt>
                <c:pt idx="60">
                  <c:v>-6136</c:v>
                </c:pt>
                <c:pt idx="61">
                  <c:v>-6567</c:v>
                </c:pt>
                <c:pt idx="62">
                  <c:v>-7503</c:v>
                </c:pt>
                <c:pt idx="63">
                  <c:v>-8697</c:v>
                </c:pt>
                <c:pt idx="64">
                  <c:v>-9504</c:v>
                </c:pt>
                <c:pt idx="65">
                  <c:v>-8835</c:v>
                </c:pt>
                <c:pt idx="66">
                  <c:v>-9157</c:v>
                </c:pt>
                <c:pt idx="67">
                  <c:v>-8738</c:v>
                </c:pt>
                <c:pt idx="68">
                  <c:v>-8270</c:v>
                </c:pt>
                <c:pt idx="69">
                  <c:v>-8234</c:v>
                </c:pt>
                <c:pt idx="70">
                  <c:v>-8170</c:v>
                </c:pt>
                <c:pt idx="71">
                  <c:v>-7331</c:v>
                </c:pt>
                <c:pt idx="72">
                  <c:v>-6389</c:v>
                </c:pt>
                <c:pt idx="73">
                  <c:v>-5692</c:v>
                </c:pt>
                <c:pt idx="74">
                  <c:v>-5040</c:v>
                </c:pt>
                <c:pt idx="75">
                  <c:v>-3758</c:v>
                </c:pt>
                <c:pt idx="76">
                  <c:v>-2729</c:v>
                </c:pt>
                <c:pt idx="77">
                  <c:v>-1538</c:v>
                </c:pt>
                <c:pt idx="78">
                  <c:v>332</c:v>
                </c:pt>
                <c:pt idx="79">
                  <c:v>1555</c:v>
                </c:pt>
                <c:pt idx="80">
                  <c:v>2621</c:v>
                </c:pt>
                <c:pt idx="81">
                  <c:v>4325</c:v>
                </c:pt>
                <c:pt idx="82">
                  <c:v>5901</c:v>
                </c:pt>
                <c:pt idx="83" formatCode="General">
                  <c:v>7494</c:v>
                </c:pt>
                <c:pt idx="84" formatCode="General">
                  <c:v>8788</c:v>
                </c:pt>
                <c:pt idx="85" formatCode="General">
                  <c:v>9865</c:v>
                </c:pt>
                <c:pt idx="86" formatCode="General">
                  <c:v>11540</c:v>
                </c:pt>
                <c:pt idx="87" formatCode="General">
                  <c:v>13387</c:v>
                </c:pt>
                <c:pt idx="88">
                  <c:v>15313</c:v>
                </c:pt>
                <c:pt idx="89" formatCode="General">
                  <c:v>17079</c:v>
                </c:pt>
                <c:pt idx="90" formatCode="General">
                  <c:v>18360</c:v>
                </c:pt>
                <c:pt idx="91" formatCode="General">
                  <c:v>19432</c:v>
                </c:pt>
                <c:pt idx="92" formatCode="General">
                  <c:v>20559</c:v>
                </c:pt>
                <c:pt idx="93" formatCode="General">
                  <c:v>22074</c:v>
                </c:pt>
                <c:pt idx="94" formatCode="General">
                  <c:v>23524</c:v>
                </c:pt>
                <c:pt idx="95" formatCode="General">
                  <c:v>24401</c:v>
                </c:pt>
                <c:pt idx="96" formatCode="General">
                  <c:v>25859</c:v>
                </c:pt>
                <c:pt idx="97" formatCode="General">
                  <c:v>27297</c:v>
                </c:pt>
                <c:pt idx="98" formatCode="General">
                  <c:v>27916</c:v>
                </c:pt>
                <c:pt idx="99" formatCode="General">
                  <c:v>29238</c:v>
                </c:pt>
                <c:pt idx="100" formatCode="General">
                  <c:v>29840</c:v>
                </c:pt>
                <c:pt idx="101" formatCode="General">
                  <c:v>30288</c:v>
                </c:pt>
                <c:pt idx="102" formatCode="General">
                  <c:v>30707</c:v>
                </c:pt>
                <c:pt idx="103" formatCode="General">
                  <c:v>31257</c:v>
                </c:pt>
                <c:pt idx="104" formatCode="General">
                  <c:v>31425</c:v>
                </c:pt>
                <c:pt idx="105" formatCode="General">
                  <c:v>32244</c:v>
                </c:pt>
                <c:pt idx="106" formatCode="General">
                  <c:v>32428</c:v>
                </c:pt>
                <c:pt idx="107" formatCode="General">
                  <c:v>32839</c:v>
                </c:pt>
                <c:pt idx="108" formatCode="General">
                  <c:v>33467</c:v>
                </c:pt>
                <c:pt idx="109" formatCode="General">
                  <c:v>33984</c:v>
                </c:pt>
                <c:pt idx="110" formatCode="General">
                  <c:v>34951</c:v>
                </c:pt>
                <c:pt idx="111" formatCode="General">
                  <c:v>35542</c:v>
                </c:pt>
                <c:pt idx="112" formatCode="General">
                  <c:v>36356</c:v>
                </c:pt>
                <c:pt idx="113" formatCode="General">
                  <c:v>36389</c:v>
                </c:pt>
                <c:pt idx="114" formatCode="General">
                  <c:v>36528</c:v>
                </c:pt>
                <c:pt idx="115" formatCode="General">
                  <c:v>36809</c:v>
                </c:pt>
                <c:pt idx="116" formatCode="General">
                  <c:v>37312</c:v>
                </c:pt>
                <c:pt idx="117" formatCode="General">
                  <c:v>37064</c:v>
                </c:pt>
                <c:pt idx="118" formatCode="General">
                  <c:v>36932</c:v>
                </c:pt>
                <c:pt idx="119" formatCode="General">
                  <c:v>37186</c:v>
                </c:pt>
                <c:pt idx="120" formatCode="General">
                  <c:v>37052</c:v>
                </c:pt>
                <c:pt idx="121" formatCode="General">
                  <c:v>36818</c:v>
                </c:pt>
                <c:pt idx="122" formatCode="General">
                  <c:v>36672</c:v>
                </c:pt>
                <c:pt idx="123" formatCode="General">
                  <c:v>36645</c:v>
                </c:pt>
                <c:pt idx="124" formatCode="General">
                  <c:v>36020</c:v>
                </c:pt>
                <c:pt idx="125" formatCode="General">
                  <c:v>36160</c:v>
                </c:pt>
                <c:pt idx="126" formatCode="General">
                  <c:v>36021</c:v>
                </c:pt>
                <c:pt idx="127" formatCode="General">
                  <c:v>35694</c:v>
                </c:pt>
                <c:pt idx="128" formatCode="General">
                  <c:v>35655</c:v>
                </c:pt>
                <c:pt idx="129" formatCode="General">
                  <c:v>35649</c:v>
                </c:pt>
                <c:pt idx="130" formatCode="General">
                  <c:v>35276</c:v>
                </c:pt>
                <c:pt idx="131" formatCode="General">
                  <c:v>34582</c:v>
                </c:pt>
                <c:pt idx="132" formatCode="General">
                  <c:v>34337</c:v>
                </c:pt>
                <c:pt idx="133" formatCode="General">
                  <c:v>34060</c:v>
                </c:pt>
                <c:pt idx="134" formatCode="General">
                  <c:v>33864</c:v>
                </c:pt>
                <c:pt idx="135" formatCode="General">
                  <c:v>34080</c:v>
                </c:pt>
                <c:pt idx="136" formatCode="General">
                  <c:v>34015</c:v>
                </c:pt>
                <c:pt idx="137" formatCode="General">
                  <c:v>33536</c:v>
                </c:pt>
                <c:pt idx="138" formatCode="General">
                  <c:v>32999</c:v>
                </c:pt>
                <c:pt idx="139" formatCode="General">
                  <c:v>32548</c:v>
                </c:pt>
                <c:pt idx="140" formatCode="General">
                  <c:v>31826</c:v>
                </c:pt>
                <c:pt idx="141" formatCode="General">
                  <c:v>31204</c:v>
                </c:pt>
                <c:pt idx="142" formatCode="General">
                  <c:v>31193</c:v>
                </c:pt>
                <c:pt idx="143" formatCode="General">
                  <c:v>31316</c:v>
                </c:pt>
                <c:pt idx="144" formatCode="General">
                  <c:v>30778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3-40E2-8693-E1BE41C74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14208"/>
        <c:axId val="131793664"/>
      </c:lineChart>
      <c:catAx>
        <c:axId val="1300142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25400"/>
        </c:spPr>
        <c:crossAx val="131793664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31793664"/>
        <c:scaling>
          <c:orientation val="minMax"/>
          <c:min val="-1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30014208"/>
        <c:crosses val="autoZero"/>
        <c:crossBetween val="midCat"/>
        <c:majorUnit val="5000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Arrivals and departures, Auckland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888249146722274"/>
          <c:y val="0.19480351414406533"/>
          <c:w val="0.77105163237994456"/>
          <c:h val="0.5777216389617964"/>
        </c:manualLayout>
      </c:layout>
      <c:lineChart>
        <c:grouping val="standard"/>
        <c:varyColors val="0"/>
        <c:ser>
          <c:idx val="0"/>
          <c:order val="0"/>
          <c:tx>
            <c:strRef>
              <c:f>Migration!$B$4</c:f>
              <c:strCache>
                <c:ptCount val="1"/>
                <c:pt idx="0">
                  <c:v>Arrivals</c:v>
                </c:pt>
              </c:strCache>
            </c:strRef>
          </c:tx>
          <c:marker>
            <c:symbol val="none"/>
          </c:marker>
          <c:cat>
            <c:numRef>
              <c:f>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Migration!$B$63:$B$207</c:f>
              <c:numCache>
                <c:formatCode>General</c:formatCode>
                <c:ptCount val="145"/>
                <c:pt idx="0">
                  <c:v>32763</c:v>
                </c:pt>
                <c:pt idx="1">
                  <c:v>33113</c:v>
                </c:pt>
                <c:pt idx="2">
                  <c:v>33111</c:v>
                </c:pt>
                <c:pt idx="3">
                  <c:v>33285</c:v>
                </c:pt>
                <c:pt idx="4">
                  <c:v>33060</c:v>
                </c:pt>
                <c:pt idx="5">
                  <c:v>33184</c:v>
                </c:pt>
                <c:pt idx="6">
                  <c:v>33097</c:v>
                </c:pt>
                <c:pt idx="7">
                  <c:v>33081</c:v>
                </c:pt>
                <c:pt idx="8">
                  <c:v>33098</c:v>
                </c:pt>
                <c:pt idx="9">
                  <c:v>33050</c:v>
                </c:pt>
                <c:pt idx="10">
                  <c:v>33209</c:v>
                </c:pt>
                <c:pt idx="11">
                  <c:v>33259</c:v>
                </c:pt>
                <c:pt idx="12">
                  <c:v>32970</c:v>
                </c:pt>
                <c:pt idx="13">
                  <c:v>32883</c:v>
                </c:pt>
                <c:pt idx="14">
                  <c:v>32805</c:v>
                </c:pt>
                <c:pt idx="15">
                  <c:v>32782</c:v>
                </c:pt>
                <c:pt idx="16">
                  <c:v>33161</c:v>
                </c:pt>
                <c:pt idx="17">
                  <c:v>33217</c:v>
                </c:pt>
                <c:pt idx="18">
                  <c:v>33358</c:v>
                </c:pt>
                <c:pt idx="19">
                  <c:v>33767</c:v>
                </c:pt>
                <c:pt idx="20">
                  <c:v>33884</c:v>
                </c:pt>
                <c:pt idx="21">
                  <c:v>34055</c:v>
                </c:pt>
                <c:pt idx="22">
                  <c:v>34224</c:v>
                </c:pt>
                <c:pt idx="23">
                  <c:v>34226</c:v>
                </c:pt>
                <c:pt idx="24">
                  <c:v>34660</c:v>
                </c:pt>
                <c:pt idx="25">
                  <c:v>34590</c:v>
                </c:pt>
                <c:pt idx="26">
                  <c:v>34712</c:v>
                </c:pt>
                <c:pt idx="27">
                  <c:v>35083</c:v>
                </c:pt>
                <c:pt idx="28">
                  <c:v>35320</c:v>
                </c:pt>
                <c:pt idx="29">
                  <c:v>35360</c:v>
                </c:pt>
                <c:pt idx="30">
                  <c:v>35441</c:v>
                </c:pt>
                <c:pt idx="31">
                  <c:v>35493</c:v>
                </c:pt>
                <c:pt idx="32">
                  <c:v>35319</c:v>
                </c:pt>
                <c:pt idx="33">
                  <c:v>35504</c:v>
                </c:pt>
                <c:pt idx="34">
                  <c:v>35160</c:v>
                </c:pt>
                <c:pt idx="35">
                  <c:v>35031</c:v>
                </c:pt>
                <c:pt idx="36">
                  <c:v>34729</c:v>
                </c:pt>
                <c:pt idx="37">
                  <c:v>34803</c:v>
                </c:pt>
                <c:pt idx="38">
                  <c:v>34749</c:v>
                </c:pt>
                <c:pt idx="39">
                  <c:v>34505</c:v>
                </c:pt>
                <c:pt idx="40">
                  <c:v>34080</c:v>
                </c:pt>
                <c:pt idx="41">
                  <c:v>33900</c:v>
                </c:pt>
                <c:pt idx="42">
                  <c:v>33748</c:v>
                </c:pt>
                <c:pt idx="43">
                  <c:v>33369</c:v>
                </c:pt>
                <c:pt idx="44">
                  <c:v>33080</c:v>
                </c:pt>
                <c:pt idx="45">
                  <c:v>33002</c:v>
                </c:pt>
                <c:pt idx="46">
                  <c:v>33118</c:v>
                </c:pt>
                <c:pt idx="47">
                  <c:v>33231</c:v>
                </c:pt>
                <c:pt idx="48">
                  <c:v>33358</c:v>
                </c:pt>
                <c:pt idx="49">
                  <c:v>33377</c:v>
                </c:pt>
                <c:pt idx="50">
                  <c:v>33296</c:v>
                </c:pt>
                <c:pt idx="51">
                  <c:v>33262</c:v>
                </c:pt>
                <c:pt idx="52">
                  <c:v>33223</c:v>
                </c:pt>
                <c:pt idx="53">
                  <c:v>33509</c:v>
                </c:pt>
                <c:pt idx="54">
                  <c:v>33788</c:v>
                </c:pt>
                <c:pt idx="55">
                  <c:v>33978</c:v>
                </c:pt>
                <c:pt idx="56">
                  <c:v>34159</c:v>
                </c:pt>
                <c:pt idx="57">
                  <c:v>34409</c:v>
                </c:pt>
                <c:pt idx="58">
                  <c:v>34762</c:v>
                </c:pt>
                <c:pt idx="59">
                  <c:v>34851</c:v>
                </c:pt>
                <c:pt idx="60">
                  <c:v>34817</c:v>
                </c:pt>
                <c:pt idx="61">
                  <c:v>34896</c:v>
                </c:pt>
                <c:pt idx="62">
                  <c:v>34925</c:v>
                </c:pt>
                <c:pt idx="63">
                  <c:v>34850</c:v>
                </c:pt>
                <c:pt idx="64">
                  <c:v>35122</c:v>
                </c:pt>
                <c:pt idx="65">
                  <c:v>35350</c:v>
                </c:pt>
                <c:pt idx="66">
                  <c:v>35098</c:v>
                </c:pt>
                <c:pt idx="67">
                  <c:v>35087</c:v>
                </c:pt>
                <c:pt idx="68">
                  <c:v>35348</c:v>
                </c:pt>
                <c:pt idx="69">
                  <c:v>34931</c:v>
                </c:pt>
                <c:pt idx="70">
                  <c:v>34633</c:v>
                </c:pt>
                <c:pt idx="71">
                  <c:v>34701</c:v>
                </c:pt>
                <c:pt idx="72">
                  <c:v>34761</c:v>
                </c:pt>
                <c:pt idx="73">
                  <c:v>34780</c:v>
                </c:pt>
                <c:pt idx="74">
                  <c:v>34895</c:v>
                </c:pt>
                <c:pt idx="75">
                  <c:v>34837</c:v>
                </c:pt>
                <c:pt idx="76">
                  <c:v>34788</c:v>
                </c:pt>
                <c:pt idx="77">
                  <c:v>34824</c:v>
                </c:pt>
                <c:pt idx="78">
                  <c:v>35108</c:v>
                </c:pt>
                <c:pt idx="79">
                  <c:v>35127</c:v>
                </c:pt>
                <c:pt idx="80">
                  <c:v>35293</c:v>
                </c:pt>
                <c:pt idx="81">
                  <c:v>35611</c:v>
                </c:pt>
                <c:pt idx="82">
                  <c:v>35999</c:v>
                </c:pt>
                <c:pt idx="83">
                  <c:v>36286</c:v>
                </c:pt>
                <c:pt idx="84">
                  <c:v>36824</c:v>
                </c:pt>
                <c:pt idx="85">
                  <c:v>37363</c:v>
                </c:pt>
                <c:pt idx="86">
                  <c:v>37918</c:v>
                </c:pt>
                <c:pt idx="87" formatCode="#,##0">
                  <c:v>38604</c:v>
                </c:pt>
                <c:pt idx="88">
                  <c:v>39343</c:v>
                </c:pt>
                <c:pt idx="89">
                  <c:v>39758</c:v>
                </c:pt>
                <c:pt idx="90">
                  <c:v>40296</c:v>
                </c:pt>
                <c:pt idx="91">
                  <c:v>40821</c:v>
                </c:pt>
                <c:pt idx="92" formatCode="#,##0">
                  <c:v>41308</c:v>
                </c:pt>
                <c:pt idx="93" formatCode="#,##0">
                  <c:v>42195</c:v>
                </c:pt>
                <c:pt idx="94" formatCode="#,##0">
                  <c:v>42868</c:v>
                </c:pt>
                <c:pt idx="95" formatCode="#,##0">
                  <c:v>43736</c:v>
                </c:pt>
                <c:pt idx="96" formatCode="#,##0">
                  <c:v>44431</c:v>
                </c:pt>
                <c:pt idx="97" formatCode="#,##0">
                  <c:v>45030</c:v>
                </c:pt>
                <c:pt idx="98" formatCode="#,##0">
                  <c:v>45126</c:v>
                </c:pt>
                <c:pt idx="99" formatCode="#,##0">
                  <c:v>46368</c:v>
                </c:pt>
                <c:pt idx="100" formatCode="#,##0">
                  <c:v>46954</c:v>
                </c:pt>
                <c:pt idx="101" formatCode="#,##0">
                  <c:v>47670</c:v>
                </c:pt>
                <c:pt idx="102" formatCode="#,##0">
                  <c:v>47868</c:v>
                </c:pt>
                <c:pt idx="103" formatCode="#,##0">
                  <c:v>48266</c:v>
                </c:pt>
                <c:pt idx="104" formatCode="#,##0">
                  <c:v>48488</c:v>
                </c:pt>
                <c:pt idx="105" formatCode="#,##0">
                  <c:v>49034</c:v>
                </c:pt>
                <c:pt idx="106" formatCode="#,##0">
                  <c:v>49553</c:v>
                </c:pt>
                <c:pt idx="107" formatCode="#,##0">
                  <c:v>50086</c:v>
                </c:pt>
                <c:pt idx="108" formatCode="#,##0">
                  <c:v>50699</c:v>
                </c:pt>
                <c:pt idx="109" formatCode="#,##0">
                  <c:v>51142</c:v>
                </c:pt>
                <c:pt idx="110" formatCode="#,##0">
                  <c:v>51416</c:v>
                </c:pt>
                <c:pt idx="111" formatCode="#,##0">
                  <c:v>51831</c:v>
                </c:pt>
                <c:pt idx="112" formatCode="#,##0">
                  <c:v>52407</c:v>
                </c:pt>
                <c:pt idx="113" formatCode="#,##0">
                  <c:v>52443</c:v>
                </c:pt>
                <c:pt idx="114" formatCode="#,##0">
                  <c:v>52870</c:v>
                </c:pt>
                <c:pt idx="115" formatCode="#,##0">
                  <c:v>52874</c:v>
                </c:pt>
                <c:pt idx="116" formatCode="#,##0">
                  <c:v>52934</c:v>
                </c:pt>
                <c:pt idx="117" formatCode="#,##0">
                  <c:v>53213</c:v>
                </c:pt>
                <c:pt idx="118" formatCode="#,##0">
                  <c:v>53365</c:v>
                </c:pt>
                <c:pt idx="119" formatCode="#,##0">
                  <c:v>53844</c:v>
                </c:pt>
                <c:pt idx="120">
                  <c:v>54320</c:v>
                </c:pt>
                <c:pt idx="121">
                  <c:v>54765</c:v>
                </c:pt>
                <c:pt idx="122">
                  <c:v>55322</c:v>
                </c:pt>
                <c:pt idx="123">
                  <c:v>56231</c:v>
                </c:pt>
                <c:pt idx="124">
                  <c:v>57156</c:v>
                </c:pt>
                <c:pt idx="125">
                  <c:v>57710</c:v>
                </c:pt>
                <c:pt idx="126">
                  <c:v>57885</c:v>
                </c:pt>
                <c:pt idx="127">
                  <c:v>58444</c:v>
                </c:pt>
                <c:pt idx="128">
                  <c:v>59076</c:v>
                </c:pt>
                <c:pt idx="129">
                  <c:v>59447</c:v>
                </c:pt>
                <c:pt idx="130">
                  <c:v>59700</c:v>
                </c:pt>
                <c:pt idx="131">
                  <c:v>59618</c:v>
                </c:pt>
                <c:pt idx="132">
                  <c:v>59700</c:v>
                </c:pt>
                <c:pt idx="133">
                  <c:v>59759</c:v>
                </c:pt>
                <c:pt idx="134">
                  <c:v>59678</c:v>
                </c:pt>
                <c:pt idx="135">
                  <c:v>59640</c:v>
                </c:pt>
                <c:pt idx="136">
                  <c:v>58606</c:v>
                </c:pt>
                <c:pt idx="137">
                  <c:v>58461</c:v>
                </c:pt>
                <c:pt idx="138">
                  <c:v>58337</c:v>
                </c:pt>
                <c:pt idx="139">
                  <c:v>58241</c:v>
                </c:pt>
                <c:pt idx="140">
                  <c:v>57889</c:v>
                </c:pt>
                <c:pt idx="141">
                  <c:v>57589</c:v>
                </c:pt>
                <c:pt idx="142">
                  <c:v>57329</c:v>
                </c:pt>
                <c:pt idx="143">
                  <c:v>56886</c:v>
                </c:pt>
                <c:pt idx="144">
                  <c:v>56451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5-4E81-98F2-2E5E3921CDBE}"/>
            </c:ext>
          </c:extLst>
        </c:ser>
        <c:ser>
          <c:idx val="1"/>
          <c:order val="1"/>
          <c:tx>
            <c:strRef>
              <c:f>Migration!$C$4</c:f>
              <c:strCache>
                <c:ptCount val="1"/>
                <c:pt idx="0">
                  <c:v>Departures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Migration!$C$63:$C$207</c:f>
              <c:numCache>
                <c:formatCode>General</c:formatCode>
                <c:ptCount val="145"/>
                <c:pt idx="0">
                  <c:v>23450</c:v>
                </c:pt>
                <c:pt idx="1">
                  <c:v>23286</c:v>
                </c:pt>
                <c:pt idx="2">
                  <c:v>23305</c:v>
                </c:pt>
                <c:pt idx="3">
                  <c:v>23484</c:v>
                </c:pt>
                <c:pt idx="4">
                  <c:v>23675</c:v>
                </c:pt>
                <c:pt idx="5">
                  <c:v>24066</c:v>
                </c:pt>
                <c:pt idx="6">
                  <c:v>24291</c:v>
                </c:pt>
                <c:pt idx="7">
                  <c:v>24430</c:v>
                </c:pt>
                <c:pt idx="8">
                  <c:v>24779</c:v>
                </c:pt>
                <c:pt idx="9">
                  <c:v>24948</c:v>
                </c:pt>
                <c:pt idx="10">
                  <c:v>25320</c:v>
                </c:pt>
                <c:pt idx="11">
                  <c:v>25481</c:v>
                </c:pt>
                <c:pt idx="12">
                  <c:v>25634</c:v>
                </c:pt>
                <c:pt idx="13">
                  <c:v>26005</c:v>
                </c:pt>
                <c:pt idx="14">
                  <c:v>26400</c:v>
                </c:pt>
                <c:pt idx="15">
                  <c:v>26724</c:v>
                </c:pt>
                <c:pt idx="16">
                  <c:v>27250</c:v>
                </c:pt>
                <c:pt idx="17">
                  <c:v>27398</c:v>
                </c:pt>
                <c:pt idx="18">
                  <c:v>27539</c:v>
                </c:pt>
                <c:pt idx="19">
                  <c:v>27701</c:v>
                </c:pt>
                <c:pt idx="20">
                  <c:v>27750</c:v>
                </c:pt>
                <c:pt idx="21">
                  <c:v>28004</c:v>
                </c:pt>
                <c:pt idx="22">
                  <c:v>28212</c:v>
                </c:pt>
                <c:pt idx="23">
                  <c:v>28329</c:v>
                </c:pt>
                <c:pt idx="24">
                  <c:v>28575</c:v>
                </c:pt>
                <c:pt idx="25">
                  <c:v>28886</c:v>
                </c:pt>
                <c:pt idx="26">
                  <c:v>28841</c:v>
                </c:pt>
                <c:pt idx="27">
                  <c:v>28793</c:v>
                </c:pt>
                <c:pt idx="28">
                  <c:v>28360</c:v>
                </c:pt>
                <c:pt idx="29">
                  <c:v>27949</c:v>
                </c:pt>
                <c:pt idx="30">
                  <c:v>27626</c:v>
                </c:pt>
                <c:pt idx="31">
                  <c:v>27148</c:v>
                </c:pt>
                <c:pt idx="32">
                  <c:v>26708</c:v>
                </c:pt>
                <c:pt idx="33">
                  <c:v>26209</c:v>
                </c:pt>
                <c:pt idx="34">
                  <c:v>25706</c:v>
                </c:pt>
                <c:pt idx="35">
                  <c:v>25235</c:v>
                </c:pt>
                <c:pt idx="36">
                  <c:v>24681</c:v>
                </c:pt>
                <c:pt idx="37">
                  <c:v>24276</c:v>
                </c:pt>
                <c:pt idx="38">
                  <c:v>23800</c:v>
                </c:pt>
                <c:pt idx="39">
                  <c:v>23458</c:v>
                </c:pt>
                <c:pt idx="40">
                  <c:v>23451</c:v>
                </c:pt>
                <c:pt idx="41">
                  <c:v>23612</c:v>
                </c:pt>
                <c:pt idx="42">
                  <c:v>23653</c:v>
                </c:pt>
                <c:pt idx="43">
                  <c:v>24024</c:v>
                </c:pt>
                <c:pt idx="44">
                  <c:v>24275</c:v>
                </c:pt>
                <c:pt idx="45">
                  <c:v>24490</c:v>
                </c:pt>
                <c:pt idx="46">
                  <c:v>24699</c:v>
                </c:pt>
                <c:pt idx="47">
                  <c:v>24969</c:v>
                </c:pt>
                <c:pt idx="48">
                  <c:v>25582</c:v>
                </c:pt>
                <c:pt idx="49">
                  <c:v>25866</c:v>
                </c:pt>
                <c:pt idx="50">
                  <c:v>26054</c:v>
                </c:pt>
                <c:pt idx="51">
                  <c:v>26555</c:v>
                </c:pt>
                <c:pt idx="52">
                  <c:v>26750</c:v>
                </c:pt>
                <c:pt idx="53">
                  <c:v>27123</c:v>
                </c:pt>
                <c:pt idx="54">
                  <c:v>27467</c:v>
                </c:pt>
                <c:pt idx="55">
                  <c:v>27685</c:v>
                </c:pt>
                <c:pt idx="56">
                  <c:v>27939</c:v>
                </c:pt>
                <c:pt idx="57">
                  <c:v>28332</c:v>
                </c:pt>
                <c:pt idx="58">
                  <c:v>28558</c:v>
                </c:pt>
                <c:pt idx="59">
                  <c:v>28883</c:v>
                </c:pt>
                <c:pt idx="60">
                  <c:v>28784</c:v>
                </c:pt>
                <c:pt idx="61">
                  <c:v>28897</c:v>
                </c:pt>
                <c:pt idx="62">
                  <c:v>29277</c:v>
                </c:pt>
                <c:pt idx="63">
                  <c:v>29287</c:v>
                </c:pt>
                <c:pt idx="64">
                  <c:v>29686</c:v>
                </c:pt>
                <c:pt idx="65">
                  <c:v>29898</c:v>
                </c:pt>
                <c:pt idx="66">
                  <c:v>29947</c:v>
                </c:pt>
                <c:pt idx="67">
                  <c:v>30002</c:v>
                </c:pt>
                <c:pt idx="68">
                  <c:v>30269</c:v>
                </c:pt>
                <c:pt idx="69">
                  <c:v>30496</c:v>
                </c:pt>
                <c:pt idx="70">
                  <c:v>30581</c:v>
                </c:pt>
                <c:pt idx="71">
                  <c:v>30650</c:v>
                </c:pt>
                <c:pt idx="72">
                  <c:v>30691</c:v>
                </c:pt>
                <c:pt idx="73">
                  <c:v>30655</c:v>
                </c:pt>
                <c:pt idx="74">
                  <c:v>31020</c:v>
                </c:pt>
                <c:pt idx="75">
                  <c:v>31067</c:v>
                </c:pt>
                <c:pt idx="76">
                  <c:v>30864</c:v>
                </c:pt>
                <c:pt idx="77">
                  <c:v>30744</c:v>
                </c:pt>
                <c:pt idx="78">
                  <c:v>30664</c:v>
                </c:pt>
                <c:pt idx="79">
                  <c:v>30440</c:v>
                </c:pt>
                <c:pt idx="80">
                  <c:v>30007</c:v>
                </c:pt>
                <c:pt idx="81">
                  <c:v>29367</c:v>
                </c:pt>
                <c:pt idx="82">
                  <c:v>29052</c:v>
                </c:pt>
                <c:pt idx="83">
                  <c:v>28606</c:v>
                </c:pt>
                <c:pt idx="84">
                  <c:v>28122</c:v>
                </c:pt>
                <c:pt idx="85">
                  <c:v>27750</c:v>
                </c:pt>
                <c:pt idx="86">
                  <c:v>26990</c:v>
                </c:pt>
                <c:pt idx="87">
                  <c:v>26325</c:v>
                </c:pt>
                <c:pt idx="88">
                  <c:v>25634</c:v>
                </c:pt>
                <c:pt idx="89">
                  <c:v>24923</c:v>
                </c:pt>
                <c:pt idx="90">
                  <c:v>24290</c:v>
                </c:pt>
                <c:pt idx="91">
                  <c:v>23856</c:v>
                </c:pt>
                <c:pt idx="92" formatCode="#,##0">
                  <c:v>23529</c:v>
                </c:pt>
                <c:pt idx="93" formatCode="#,##0">
                  <c:v>23226</c:v>
                </c:pt>
                <c:pt idx="94" formatCode="#,##0">
                  <c:v>22909</c:v>
                </c:pt>
                <c:pt idx="95" formatCode="#,##0">
                  <c:v>22723</c:v>
                </c:pt>
                <c:pt idx="96" formatCode="#,##0">
                  <c:v>22606</c:v>
                </c:pt>
                <c:pt idx="97" formatCode="#,##0">
                  <c:v>22491</c:v>
                </c:pt>
                <c:pt idx="98" formatCode="#,##0">
                  <c:v>22120</c:v>
                </c:pt>
                <c:pt idx="99" formatCode="#,##0">
                  <c:v>21809</c:v>
                </c:pt>
                <c:pt idx="100" formatCode="#,##0">
                  <c:v>21673</c:v>
                </c:pt>
                <c:pt idx="101" formatCode="#,##0">
                  <c:v>21683</c:v>
                </c:pt>
                <c:pt idx="102" formatCode="#,##0">
                  <c:v>21762</c:v>
                </c:pt>
                <c:pt idx="103" formatCode="#,##0">
                  <c:v>21701</c:v>
                </c:pt>
                <c:pt idx="104" formatCode="#,##0">
                  <c:v>21654</c:v>
                </c:pt>
                <c:pt idx="105" formatCode="#,##0">
                  <c:v>21639</c:v>
                </c:pt>
                <c:pt idx="106" formatCode="#,##0">
                  <c:v>21691</c:v>
                </c:pt>
                <c:pt idx="107" formatCode="#,##0">
                  <c:v>21691</c:v>
                </c:pt>
                <c:pt idx="108" formatCode="#,##0">
                  <c:v>21689</c:v>
                </c:pt>
                <c:pt idx="109" formatCode="#,##0">
                  <c:v>21467</c:v>
                </c:pt>
                <c:pt idx="110" formatCode="#,##0">
                  <c:v>21437</c:v>
                </c:pt>
                <c:pt idx="111" formatCode="#,##0">
                  <c:v>21462</c:v>
                </c:pt>
                <c:pt idx="112" formatCode="#,##0">
                  <c:v>21372</c:v>
                </c:pt>
                <c:pt idx="113" formatCode="#,##0">
                  <c:v>21213</c:v>
                </c:pt>
                <c:pt idx="114" formatCode="#,##0">
                  <c:v>21288</c:v>
                </c:pt>
                <c:pt idx="115" formatCode="#,##0">
                  <c:v>21251</c:v>
                </c:pt>
                <c:pt idx="116" formatCode="#,##0">
                  <c:v>21156</c:v>
                </c:pt>
                <c:pt idx="117" formatCode="#,##0">
                  <c:v>21262</c:v>
                </c:pt>
                <c:pt idx="118" formatCode="#,##0">
                  <c:v>21178</c:v>
                </c:pt>
                <c:pt idx="119" formatCode="#,##0">
                  <c:v>21076</c:v>
                </c:pt>
                <c:pt idx="120">
                  <c:v>21090</c:v>
                </c:pt>
                <c:pt idx="121">
                  <c:v>21229</c:v>
                </c:pt>
                <c:pt idx="122">
                  <c:v>21406</c:v>
                </c:pt>
                <c:pt idx="123">
                  <c:v>21571</c:v>
                </c:pt>
                <c:pt idx="124">
                  <c:v>21843</c:v>
                </c:pt>
                <c:pt idx="125">
                  <c:v>21938</c:v>
                </c:pt>
                <c:pt idx="126">
                  <c:v>22021</c:v>
                </c:pt>
                <c:pt idx="127">
                  <c:v>22174</c:v>
                </c:pt>
                <c:pt idx="128">
                  <c:v>22426</c:v>
                </c:pt>
                <c:pt idx="129">
                  <c:v>22694</c:v>
                </c:pt>
                <c:pt idx="130">
                  <c:v>22904</c:v>
                </c:pt>
                <c:pt idx="131">
                  <c:v>23214</c:v>
                </c:pt>
                <c:pt idx="132">
                  <c:v>23343</c:v>
                </c:pt>
                <c:pt idx="133">
                  <c:v>23465</c:v>
                </c:pt>
                <c:pt idx="134">
                  <c:v>23526</c:v>
                </c:pt>
                <c:pt idx="135">
                  <c:v>23573</c:v>
                </c:pt>
                <c:pt idx="136">
                  <c:v>23678</c:v>
                </c:pt>
                <c:pt idx="137">
                  <c:v>24013</c:v>
                </c:pt>
                <c:pt idx="138">
                  <c:v>24298</c:v>
                </c:pt>
                <c:pt idx="139">
                  <c:v>24546</c:v>
                </c:pt>
                <c:pt idx="140">
                  <c:v>24720</c:v>
                </c:pt>
                <c:pt idx="141">
                  <c:v>25014</c:v>
                </c:pt>
                <c:pt idx="142">
                  <c:v>25234</c:v>
                </c:pt>
                <c:pt idx="143">
                  <c:v>25469</c:v>
                </c:pt>
                <c:pt idx="144">
                  <c:v>25478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5-4E81-98F2-2E5E3921C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45056"/>
        <c:axId val="132255744"/>
      </c:lineChart>
      <c:dateAx>
        <c:axId val="13204505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32255744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32255744"/>
        <c:scaling>
          <c:orientation val="minMax"/>
          <c:max val="8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32045056"/>
        <c:crosses val="autoZero"/>
        <c:crossBetween val="midCat"/>
        <c:majorUnit val="100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Guestnights!$I$58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Guestnights!$I$110:$I$254</c:f>
              <c:numCache>
                <c:formatCode>0.00</c:formatCode>
                <c:ptCount val="145"/>
                <c:pt idx="0">
                  <c:v>5.5170000000000003</c:v>
                </c:pt>
                <c:pt idx="1">
                  <c:v>5.5129999999999999</c:v>
                </c:pt>
                <c:pt idx="2">
                  <c:v>5.5620000000000003</c:v>
                </c:pt>
                <c:pt idx="3">
                  <c:v>5.5650000000000004</c:v>
                </c:pt>
                <c:pt idx="4">
                  <c:v>5.5960000000000001</c:v>
                </c:pt>
                <c:pt idx="5">
                  <c:v>5.6379999999999999</c:v>
                </c:pt>
                <c:pt idx="6">
                  <c:v>5.6379999999999999</c:v>
                </c:pt>
                <c:pt idx="7">
                  <c:v>5.6520000000000001</c:v>
                </c:pt>
                <c:pt idx="8">
                  <c:v>5.6909999999999998</c:v>
                </c:pt>
                <c:pt idx="9">
                  <c:v>5.69</c:v>
                </c:pt>
                <c:pt idx="10">
                  <c:v>5.673</c:v>
                </c:pt>
                <c:pt idx="11">
                  <c:v>5.6740000000000004</c:v>
                </c:pt>
                <c:pt idx="12">
                  <c:v>5.6609999999999996</c:v>
                </c:pt>
                <c:pt idx="13">
                  <c:v>5.6870000000000003</c:v>
                </c:pt>
                <c:pt idx="14">
                  <c:v>5.6559999999999997</c:v>
                </c:pt>
                <c:pt idx="15">
                  <c:v>5.6619999999999999</c:v>
                </c:pt>
                <c:pt idx="16">
                  <c:v>5.6289999999999996</c:v>
                </c:pt>
                <c:pt idx="17">
                  <c:v>5.5869999999999997</c:v>
                </c:pt>
                <c:pt idx="18">
                  <c:v>5.5570000000000004</c:v>
                </c:pt>
                <c:pt idx="19">
                  <c:v>5.5279999999999996</c:v>
                </c:pt>
                <c:pt idx="20">
                  <c:v>5.4939999999999998</c:v>
                </c:pt>
                <c:pt idx="21">
                  <c:v>5.4550000000000001</c:v>
                </c:pt>
                <c:pt idx="22">
                  <c:v>5.48</c:v>
                </c:pt>
                <c:pt idx="23">
                  <c:v>5.4480000000000004</c:v>
                </c:pt>
                <c:pt idx="24">
                  <c:v>5.4480000000000004</c:v>
                </c:pt>
                <c:pt idx="25">
                  <c:v>5.4530000000000003</c:v>
                </c:pt>
                <c:pt idx="26">
                  <c:v>5.4349999999999996</c:v>
                </c:pt>
                <c:pt idx="27">
                  <c:v>5.44</c:v>
                </c:pt>
                <c:pt idx="28">
                  <c:v>5.4530000000000003</c:v>
                </c:pt>
                <c:pt idx="29">
                  <c:v>5.4619999999999997</c:v>
                </c:pt>
                <c:pt idx="30">
                  <c:v>5.4669999999999996</c:v>
                </c:pt>
                <c:pt idx="31">
                  <c:v>5.492</c:v>
                </c:pt>
                <c:pt idx="32">
                  <c:v>5.5140000000000002</c:v>
                </c:pt>
                <c:pt idx="33">
                  <c:v>5.5369999999999999</c:v>
                </c:pt>
                <c:pt idx="34">
                  <c:v>5.532</c:v>
                </c:pt>
                <c:pt idx="35">
                  <c:v>5.5759999999999996</c:v>
                </c:pt>
                <c:pt idx="36">
                  <c:v>5.601</c:v>
                </c:pt>
                <c:pt idx="37">
                  <c:v>5.61</c:v>
                </c:pt>
                <c:pt idx="38">
                  <c:v>5.6669999999999998</c:v>
                </c:pt>
                <c:pt idx="39">
                  <c:v>5.6909999999999998</c:v>
                </c:pt>
                <c:pt idx="40">
                  <c:v>5.734</c:v>
                </c:pt>
                <c:pt idx="41">
                  <c:v>5.766</c:v>
                </c:pt>
                <c:pt idx="42">
                  <c:v>5.8090000000000002</c:v>
                </c:pt>
                <c:pt idx="43">
                  <c:v>5.8490000000000002</c:v>
                </c:pt>
                <c:pt idx="44">
                  <c:v>5.9039999999999999</c:v>
                </c:pt>
                <c:pt idx="45">
                  <c:v>5.9489999999999998</c:v>
                </c:pt>
                <c:pt idx="46">
                  <c:v>6.0179999999999998</c:v>
                </c:pt>
                <c:pt idx="47">
                  <c:v>6.0830000000000002</c:v>
                </c:pt>
                <c:pt idx="48">
                  <c:v>6.133</c:v>
                </c:pt>
                <c:pt idx="49">
                  <c:v>6.1989999999999998</c:v>
                </c:pt>
                <c:pt idx="50">
                  <c:v>6.19</c:v>
                </c:pt>
                <c:pt idx="51">
                  <c:v>6.2530000000000001</c:v>
                </c:pt>
                <c:pt idx="52">
                  <c:v>6.2539999999999996</c:v>
                </c:pt>
                <c:pt idx="53">
                  <c:v>6.28</c:v>
                </c:pt>
                <c:pt idx="54">
                  <c:v>6.3179999999999996</c:v>
                </c:pt>
                <c:pt idx="55">
                  <c:v>6.3470000000000004</c:v>
                </c:pt>
                <c:pt idx="56">
                  <c:v>6.3460000000000001</c:v>
                </c:pt>
                <c:pt idx="57">
                  <c:v>6.3979999999999997</c:v>
                </c:pt>
                <c:pt idx="58">
                  <c:v>6.3609999999999998</c:v>
                </c:pt>
                <c:pt idx="59">
                  <c:v>6.3449999999999998</c:v>
                </c:pt>
                <c:pt idx="60">
                  <c:v>6.327</c:v>
                </c:pt>
                <c:pt idx="61">
                  <c:v>6.3440000000000003</c:v>
                </c:pt>
                <c:pt idx="62">
                  <c:v>6.4029999999999996</c:v>
                </c:pt>
                <c:pt idx="63">
                  <c:v>6.4269999999999996</c:v>
                </c:pt>
                <c:pt idx="64">
                  <c:v>6.4509999999999996</c:v>
                </c:pt>
                <c:pt idx="65">
                  <c:v>6.4729999999999999</c:v>
                </c:pt>
                <c:pt idx="66">
                  <c:v>6.508</c:v>
                </c:pt>
                <c:pt idx="67">
                  <c:v>6.5170000000000003</c:v>
                </c:pt>
                <c:pt idx="68">
                  <c:v>6.556</c:v>
                </c:pt>
                <c:pt idx="69">
                  <c:v>6.5449999999999999</c:v>
                </c:pt>
                <c:pt idx="70">
                  <c:v>6.5860000000000003</c:v>
                </c:pt>
                <c:pt idx="71">
                  <c:v>6.6</c:v>
                </c:pt>
                <c:pt idx="72">
                  <c:v>6.6520000000000001</c:v>
                </c:pt>
                <c:pt idx="73">
                  <c:v>6.649</c:v>
                </c:pt>
                <c:pt idx="74">
                  <c:v>6.67</c:v>
                </c:pt>
                <c:pt idx="75">
                  <c:v>6.6689999999999996</c:v>
                </c:pt>
                <c:pt idx="76">
                  <c:v>6.702</c:v>
                </c:pt>
                <c:pt idx="77">
                  <c:v>6.75</c:v>
                </c:pt>
                <c:pt idx="78">
                  <c:v>6.734</c:v>
                </c:pt>
                <c:pt idx="79">
                  <c:v>6.7539999999999996</c:v>
                </c:pt>
                <c:pt idx="80">
                  <c:v>6.7949999999999999</c:v>
                </c:pt>
                <c:pt idx="81">
                  <c:v>6.8259999999999996</c:v>
                </c:pt>
                <c:pt idx="82">
                  <c:v>6.8419999999999996</c:v>
                </c:pt>
                <c:pt idx="83">
                  <c:v>6.8769999999999998</c:v>
                </c:pt>
                <c:pt idx="84">
                  <c:v>6.9119999999999999</c:v>
                </c:pt>
                <c:pt idx="85">
                  <c:v>6.9359999999999999</c:v>
                </c:pt>
                <c:pt idx="86">
                  <c:v>6.9610000000000003</c:v>
                </c:pt>
                <c:pt idx="87">
                  <c:v>6.992</c:v>
                </c:pt>
                <c:pt idx="88">
                  <c:v>7.0119999999999996</c:v>
                </c:pt>
                <c:pt idx="89">
                  <c:v>7.02</c:v>
                </c:pt>
                <c:pt idx="90">
                  <c:v>7.0570000000000004</c:v>
                </c:pt>
                <c:pt idx="91">
                  <c:v>7.09</c:v>
                </c:pt>
                <c:pt idx="92">
                  <c:v>7.0880000000000001</c:v>
                </c:pt>
                <c:pt idx="93">
                  <c:v>7.085</c:v>
                </c:pt>
                <c:pt idx="94">
                  <c:v>7.0979999999999999</c:v>
                </c:pt>
                <c:pt idx="95">
                  <c:v>7.11</c:v>
                </c:pt>
                <c:pt idx="96">
                  <c:v>7.1150000000000002</c:v>
                </c:pt>
                <c:pt idx="97">
                  <c:v>7.1079999999999997</c:v>
                </c:pt>
                <c:pt idx="98">
                  <c:v>7.1</c:v>
                </c:pt>
                <c:pt idx="99">
                  <c:v>7.1180000000000003</c:v>
                </c:pt>
                <c:pt idx="100">
                  <c:v>7.1440000000000001</c:v>
                </c:pt>
                <c:pt idx="101">
                  <c:v>7.1630000000000003</c:v>
                </c:pt>
                <c:pt idx="102">
                  <c:v>7.1760000000000002</c:v>
                </c:pt>
                <c:pt idx="103">
                  <c:v>7.2110000000000003</c:v>
                </c:pt>
                <c:pt idx="104">
                  <c:v>7.2350000000000003</c:v>
                </c:pt>
                <c:pt idx="105">
                  <c:v>7.274</c:v>
                </c:pt>
                <c:pt idx="106">
                  <c:v>7.3170000000000002</c:v>
                </c:pt>
                <c:pt idx="107">
                  <c:v>7.3470000000000004</c:v>
                </c:pt>
                <c:pt idx="108">
                  <c:v>7.36</c:v>
                </c:pt>
                <c:pt idx="109">
                  <c:v>7.4130000000000003</c:v>
                </c:pt>
                <c:pt idx="110">
                  <c:v>7.4219999999999997</c:v>
                </c:pt>
                <c:pt idx="111">
                  <c:v>7.4340000000000002</c:v>
                </c:pt>
                <c:pt idx="112">
                  <c:v>7.4139999999999997</c:v>
                </c:pt>
                <c:pt idx="113">
                  <c:v>7.3979999999999997</c:v>
                </c:pt>
                <c:pt idx="114">
                  <c:v>7.4029999999999996</c:v>
                </c:pt>
                <c:pt idx="115">
                  <c:v>7.4139999999999997</c:v>
                </c:pt>
                <c:pt idx="116">
                  <c:v>7.4320000000000004</c:v>
                </c:pt>
                <c:pt idx="117">
                  <c:v>7.4420000000000002</c:v>
                </c:pt>
                <c:pt idx="118">
                  <c:v>7.4420000000000002</c:v>
                </c:pt>
                <c:pt idx="119">
                  <c:v>7.4119999999999999</c:v>
                </c:pt>
                <c:pt idx="120">
                  <c:v>7.3890000000000002</c:v>
                </c:pt>
                <c:pt idx="121">
                  <c:v>7.3490000000000002</c:v>
                </c:pt>
                <c:pt idx="122">
                  <c:v>7.3650000000000002</c:v>
                </c:pt>
                <c:pt idx="123">
                  <c:v>7.3639999999999999</c:v>
                </c:pt>
                <c:pt idx="124">
                  <c:v>7.375</c:v>
                </c:pt>
                <c:pt idx="125">
                  <c:v>7.375</c:v>
                </c:pt>
                <c:pt idx="126">
                  <c:v>7.3860000000000001</c:v>
                </c:pt>
                <c:pt idx="127">
                  <c:v>7.3390000000000004</c:v>
                </c:pt>
                <c:pt idx="128">
                  <c:v>7.319</c:v>
                </c:pt>
                <c:pt idx="129">
                  <c:v>7.2889999999999997</c:v>
                </c:pt>
                <c:pt idx="130">
                  <c:v>7.2759999999999998</c:v>
                </c:pt>
                <c:pt idx="131">
                  <c:v>7.3079999999999998</c:v>
                </c:pt>
                <c:pt idx="132">
                  <c:v>7.3410000000000002</c:v>
                </c:pt>
                <c:pt idx="133">
                  <c:v>7.3840000000000003</c:v>
                </c:pt>
                <c:pt idx="134">
                  <c:v>7.4189999999999996</c:v>
                </c:pt>
                <c:pt idx="135">
                  <c:v>7.4269999999999996</c:v>
                </c:pt>
                <c:pt idx="136">
                  <c:v>7.4470000000000001</c:v>
                </c:pt>
                <c:pt idx="137">
                  <c:v>7.4480000000000004</c:v>
                </c:pt>
                <c:pt idx="138">
                  <c:v>7.4420000000000002</c:v>
                </c:pt>
                <c:pt idx="139">
                  <c:v>7.46</c:v>
                </c:pt>
                <c:pt idx="140">
                  <c:v>7.4720000000000004</c:v>
                </c:pt>
                <c:pt idx="141">
                  <c:v>7.4909999999999997</c:v>
                </c:pt>
                <c:pt idx="142">
                  <c:v>7.5019999999999998</c:v>
                </c:pt>
                <c:pt idx="143">
                  <c:v>7.5220000000000002</c:v>
                </c:pt>
                <c:pt idx="144">
                  <c:v>7.556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B-4124-85A3-4FE3C4785819}"/>
            </c:ext>
          </c:extLst>
        </c:ser>
        <c:ser>
          <c:idx val="1"/>
          <c:order val="1"/>
          <c:tx>
            <c:strRef>
              <c:f>Guestnights!$J$58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Guestnights!$J$110:$J$254</c:f>
              <c:numCache>
                <c:formatCode>0.00</c:formatCode>
                <c:ptCount val="145"/>
                <c:pt idx="0">
                  <c:v>26.904</c:v>
                </c:pt>
                <c:pt idx="1">
                  <c:v>26.876999999999999</c:v>
                </c:pt>
                <c:pt idx="2">
                  <c:v>26.882999999999999</c:v>
                </c:pt>
                <c:pt idx="3">
                  <c:v>26.905999999999999</c:v>
                </c:pt>
                <c:pt idx="4">
                  <c:v>26.975000000000001</c:v>
                </c:pt>
                <c:pt idx="5">
                  <c:v>27.050999999999998</c:v>
                </c:pt>
                <c:pt idx="6">
                  <c:v>27.282</c:v>
                </c:pt>
                <c:pt idx="7">
                  <c:v>27.170999999999999</c:v>
                </c:pt>
                <c:pt idx="8">
                  <c:v>27.224</c:v>
                </c:pt>
                <c:pt idx="9">
                  <c:v>27.131</c:v>
                </c:pt>
                <c:pt idx="10">
                  <c:v>27.100999999999999</c:v>
                </c:pt>
                <c:pt idx="11">
                  <c:v>27.018000000000001</c:v>
                </c:pt>
                <c:pt idx="12">
                  <c:v>26.911999999999999</c:v>
                </c:pt>
                <c:pt idx="13">
                  <c:v>26.988</c:v>
                </c:pt>
                <c:pt idx="14">
                  <c:v>26.905000000000001</c:v>
                </c:pt>
                <c:pt idx="15">
                  <c:v>26.817</c:v>
                </c:pt>
                <c:pt idx="16">
                  <c:v>26.702000000000002</c:v>
                </c:pt>
                <c:pt idx="17">
                  <c:v>26.481999999999999</c:v>
                </c:pt>
                <c:pt idx="18">
                  <c:v>26.14</c:v>
                </c:pt>
                <c:pt idx="19">
                  <c:v>26.286000000000001</c:v>
                </c:pt>
                <c:pt idx="20">
                  <c:v>26.306999999999999</c:v>
                </c:pt>
                <c:pt idx="21">
                  <c:v>26.263999999999999</c:v>
                </c:pt>
                <c:pt idx="22">
                  <c:v>26.31</c:v>
                </c:pt>
                <c:pt idx="23">
                  <c:v>26.338999999999999</c:v>
                </c:pt>
                <c:pt idx="24">
                  <c:v>26.404</c:v>
                </c:pt>
                <c:pt idx="25">
                  <c:v>26.411000000000001</c:v>
                </c:pt>
                <c:pt idx="26">
                  <c:v>26.440999999999999</c:v>
                </c:pt>
                <c:pt idx="27">
                  <c:v>26.573</c:v>
                </c:pt>
                <c:pt idx="28">
                  <c:v>26.748000000000001</c:v>
                </c:pt>
                <c:pt idx="29">
                  <c:v>26.788</c:v>
                </c:pt>
                <c:pt idx="30">
                  <c:v>26.856999999999999</c:v>
                </c:pt>
                <c:pt idx="31">
                  <c:v>26.853999999999999</c:v>
                </c:pt>
                <c:pt idx="32">
                  <c:v>26.71</c:v>
                </c:pt>
                <c:pt idx="33">
                  <c:v>26.8</c:v>
                </c:pt>
                <c:pt idx="34">
                  <c:v>26.809000000000001</c:v>
                </c:pt>
                <c:pt idx="35">
                  <c:v>26.763999999999999</c:v>
                </c:pt>
                <c:pt idx="36">
                  <c:v>26.712</c:v>
                </c:pt>
                <c:pt idx="37">
                  <c:v>26.66</c:v>
                </c:pt>
                <c:pt idx="38">
                  <c:v>26.655999999999999</c:v>
                </c:pt>
                <c:pt idx="39">
                  <c:v>26.555</c:v>
                </c:pt>
                <c:pt idx="40">
                  <c:v>26.408000000000001</c:v>
                </c:pt>
                <c:pt idx="41">
                  <c:v>26.324999999999999</c:v>
                </c:pt>
                <c:pt idx="42">
                  <c:v>26.103999999999999</c:v>
                </c:pt>
                <c:pt idx="43">
                  <c:v>25.957999999999998</c:v>
                </c:pt>
                <c:pt idx="44">
                  <c:v>25.92</c:v>
                </c:pt>
                <c:pt idx="45">
                  <c:v>25.88</c:v>
                </c:pt>
                <c:pt idx="46">
                  <c:v>25.855</c:v>
                </c:pt>
                <c:pt idx="47">
                  <c:v>25.96</c:v>
                </c:pt>
                <c:pt idx="48">
                  <c:v>25.914999999999999</c:v>
                </c:pt>
                <c:pt idx="49">
                  <c:v>25.812000000000001</c:v>
                </c:pt>
                <c:pt idx="50">
                  <c:v>25.780999999999999</c:v>
                </c:pt>
                <c:pt idx="51">
                  <c:v>25.760999999999999</c:v>
                </c:pt>
                <c:pt idx="52">
                  <c:v>25.577000000000002</c:v>
                </c:pt>
                <c:pt idx="53">
                  <c:v>25.484999999999999</c:v>
                </c:pt>
                <c:pt idx="54">
                  <c:v>25.422000000000001</c:v>
                </c:pt>
                <c:pt idx="55">
                  <c:v>25.337</c:v>
                </c:pt>
                <c:pt idx="56">
                  <c:v>25.332999999999998</c:v>
                </c:pt>
                <c:pt idx="57">
                  <c:v>25.353999999999999</c:v>
                </c:pt>
                <c:pt idx="58">
                  <c:v>25.24</c:v>
                </c:pt>
                <c:pt idx="59">
                  <c:v>25.053999999999998</c:v>
                </c:pt>
                <c:pt idx="60">
                  <c:v>24.994</c:v>
                </c:pt>
                <c:pt idx="61">
                  <c:v>25.059000000000001</c:v>
                </c:pt>
                <c:pt idx="62">
                  <c:v>24.966000000000001</c:v>
                </c:pt>
                <c:pt idx="63">
                  <c:v>25.010999999999999</c:v>
                </c:pt>
                <c:pt idx="64">
                  <c:v>24.978000000000002</c:v>
                </c:pt>
                <c:pt idx="65">
                  <c:v>25.004999999999999</c:v>
                </c:pt>
                <c:pt idx="66">
                  <c:v>25.297999999999998</c:v>
                </c:pt>
                <c:pt idx="67">
                  <c:v>25.254999999999999</c:v>
                </c:pt>
                <c:pt idx="68">
                  <c:v>25.366</c:v>
                </c:pt>
                <c:pt idx="69">
                  <c:v>25.422999999999998</c:v>
                </c:pt>
                <c:pt idx="70">
                  <c:v>25.552</c:v>
                </c:pt>
                <c:pt idx="71">
                  <c:v>25.681999999999999</c:v>
                </c:pt>
                <c:pt idx="72">
                  <c:v>25.734000000000002</c:v>
                </c:pt>
                <c:pt idx="73">
                  <c:v>25.776</c:v>
                </c:pt>
                <c:pt idx="74">
                  <c:v>25.931000000000001</c:v>
                </c:pt>
                <c:pt idx="75">
                  <c:v>26.042000000000002</c:v>
                </c:pt>
                <c:pt idx="76">
                  <c:v>26.263999999999999</c:v>
                </c:pt>
                <c:pt idx="77">
                  <c:v>26.472999999999999</c:v>
                </c:pt>
                <c:pt idx="78">
                  <c:v>26.393999999999998</c:v>
                </c:pt>
                <c:pt idx="79">
                  <c:v>26.765000000000001</c:v>
                </c:pt>
                <c:pt idx="80">
                  <c:v>26.896999999999998</c:v>
                </c:pt>
                <c:pt idx="81">
                  <c:v>26.885999999999999</c:v>
                </c:pt>
                <c:pt idx="82">
                  <c:v>26.965</c:v>
                </c:pt>
                <c:pt idx="83">
                  <c:v>27.001999999999999</c:v>
                </c:pt>
                <c:pt idx="84">
                  <c:v>27.105</c:v>
                </c:pt>
                <c:pt idx="85">
                  <c:v>27.268000000000001</c:v>
                </c:pt>
                <c:pt idx="86">
                  <c:v>27.408999999999999</c:v>
                </c:pt>
                <c:pt idx="87">
                  <c:v>27.619</c:v>
                </c:pt>
                <c:pt idx="88">
                  <c:v>27.766999999999999</c:v>
                </c:pt>
                <c:pt idx="89">
                  <c:v>27.949000000000002</c:v>
                </c:pt>
                <c:pt idx="90">
                  <c:v>28.16</c:v>
                </c:pt>
                <c:pt idx="91">
                  <c:v>28.234999999999999</c:v>
                </c:pt>
                <c:pt idx="92">
                  <c:v>28.359000000000002</c:v>
                </c:pt>
                <c:pt idx="93">
                  <c:v>28.42</c:v>
                </c:pt>
                <c:pt idx="94">
                  <c:v>28.501000000000001</c:v>
                </c:pt>
                <c:pt idx="95">
                  <c:v>28.581</c:v>
                </c:pt>
                <c:pt idx="96">
                  <c:v>28.699000000000002</c:v>
                </c:pt>
                <c:pt idx="97">
                  <c:v>28.786000000000001</c:v>
                </c:pt>
                <c:pt idx="98">
                  <c:v>28.93</c:v>
                </c:pt>
                <c:pt idx="99">
                  <c:v>29.135999999999999</c:v>
                </c:pt>
                <c:pt idx="100">
                  <c:v>29.388000000000002</c:v>
                </c:pt>
                <c:pt idx="101">
                  <c:v>29.63</c:v>
                </c:pt>
                <c:pt idx="102">
                  <c:v>30.053000000000001</c:v>
                </c:pt>
                <c:pt idx="103">
                  <c:v>30.134</c:v>
                </c:pt>
                <c:pt idx="104">
                  <c:v>30.102</c:v>
                </c:pt>
                <c:pt idx="105">
                  <c:v>30.292999999999999</c:v>
                </c:pt>
                <c:pt idx="106">
                  <c:v>30.419</c:v>
                </c:pt>
                <c:pt idx="107">
                  <c:v>30.536999999999999</c:v>
                </c:pt>
                <c:pt idx="108">
                  <c:v>30.681999999999999</c:v>
                </c:pt>
                <c:pt idx="109">
                  <c:v>30.8</c:v>
                </c:pt>
                <c:pt idx="110">
                  <c:v>30.949000000000002</c:v>
                </c:pt>
                <c:pt idx="111">
                  <c:v>31.068000000000001</c:v>
                </c:pt>
                <c:pt idx="112">
                  <c:v>31.143000000000001</c:v>
                </c:pt>
                <c:pt idx="113">
                  <c:v>31.141999999999999</c:v>
                </c:pt>
                <c:pt idx="114">
                  <c:v>31.015000000000001</c:v>
                </c:pt>
                <c:pt idx="115">
                  <c:v>31.225999999999999</c:v>
                </c:pt>
                <c:pt idx="116">
                  <c:v>31.379000000000001</c:v>
                </c:pt>
                <c:pt idx="117">
                  <c:v>31.515000000000001</c:v>
                </c:pt>
                <c:pt idx="118">
                  <c:v>31.552</c:v>
                </c:pt>
                <c:pt idx="119">
                  <c:v>31.574000000000002</c:v>
                </c:pt>
                <c:pt idx="120">
                  <c:v>31.632999999999999</c:v>
                </c:pt>
                <c:pt idx="121">
                  <c:v>31.815999999999999</c:v>
                </c:pt>
                <c:pt idx="122">
                  <c:v>31.940999999999999</c:v>
                </c:pt>
                <c:pt idx="123">
                  <c:v>32.100999999999999</c:v>
                </c:pt>
                <c:pt idx="124">
                  <c:v>32.159999999999997</c:v>
                </c:pt>
                <c:pt idx="125">
                  <c:v>32.241999999999997</c:v>
                </c:pt>
                <c:pt idx="126">
                  <c:v>32.540999999999997</c:v>
                </c:pt>
                <c:pt idx="127">
                  <c:v>32.555999999999997</c:v>
                </c:pt>
                <c:pt idx="128">
                  <c:v>32.616</c:v>
                </c:pt>
                <c:pt idx="129">
                  <c:v>32.604999999999997</c:v>
                </c:pt>
                <c:pt idx="130">
                  <c:v>32.622</c:v>
                </c:pt>
                <c:pt idx="131">
                  <c:v>32.673000000000002</c:v>
                </c:pt>
                <c:pt idx="132">
                  <c:v>32.718000000000004</c:v>
                </c:pt>
                <c:pt idx="133">
                  <c:v>32.795999999999999</c:v>
                </c:pt>
                <c:pt idx="134">
                  <c:v>32.89</c:v>
                </c:pt>
                <c:pt idx="135">
                  <c:v>32.939</c:v>
                </c:pt>
                <c:pt idx="136">
                  <c:v>32.917999999999999</c:v>
                </c:pt>
                <c:pt idx="137">
                  <c:v>32.901000000000003</c:v>
                </c:pt>
                <c:pt idx="138">
                  <c:v>32.738999999999997</c:v>
                </c:pt>
                <c:pt idx="139">
                  <c:v>32.896000000000001</c:v>
                </c:pt>
                <c:pt idx="140">
                  <c:v>32.905999999999999</c:v>
                </c:pt>
                <c:pt idx="141">
                  <c:v>32.917000000000002</c:v>
                </c:pt>
                <c:pt idx="142">
                  <c:v>32.927999999999997</c:v>
                </c:pt>
                <c:pt idx="143">
                  <c:v>33.000999999999998</c:v>
                </c:pt>
                <c:pt idx="144">
                  <c:v>32.99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B-4124-85A3-4FE3C478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60480"/>
        <c:axId val="118262016"/>
      </c:lineChart>
      <c:catAx>
        <c:axId val="118260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crossAx val="11826201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8262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Moving annual total (million)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1182604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1594279422854812E-2"/>
          <c:y val="0.87818455545864049"/>
          <c:w val="0.9184057205771452"/>
          <c:h val="9.146643088430334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 orientation="landscape" horizontalDpi="1200" verticalDpi="1200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Tourism - guest nights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Guestnights!$I$4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Guestnights!$I$110:$I$254</c:f>
              <c:numCache>
                <c:formatCode>0.00</c:formatCode>
                <c:ptCount val="145"/>
                <c:pt idx="0">
                  <c:v>5.5170000000000003</c:v>
                </c:pt>
                <c:pt idx="1">
                  <c:v>5.5129999999999999</c:v>
                </c:pt>
                <c:pt idx="2">
                  <c:v>5.5620000000000003</c:v>
                </c:pt>
                <c:pt idx="3">
                  <c:v>5.5650000000000004</c:v>
                </c:pt>
                <c:pt idx="4">
                  <c:v>5.5960000000000001</c:v>
                </c:pt>
                <c:pt idx="5">
                  <c:v>5.6379999999999999</c:v>
                </c:pt>
                <c:pt idx="6">
                  <c:v>5.6379999999999999</c:v>
                </c:pt>
                <c:pt idx="7">
                  <c:v>5.6520000000000001</c:v>
                </c:pt>
                <c:pt idx="8">
                  <c:v>5.6909999999999998</c:v>
                </c:pt>
                <c:pt idx="9">
                  <c:v>5.69</c:v>
                </c:pt>
                <c:pt idx="10">
                  <c:v>5.673</c:v>
                </c:pt>
                <c:pt idx="11">
                  <c:v>5.6740000000000004</c:v>
                </c:pt>
                <c:pt idx="12">
                  <c:v>5.6609999999999996</c:v>
                </c:pt>
                <c:pt idx="13">
                  <c:v>5.6870000000000003</c:v>
                </c:pt>
                <c:pt idx="14">
                  <c:v>5.6559999999999997</c:v>
                </c:pt>
                <c:pt idx="15">
                  <c:v>5.6619999999999999</c:v>
                </c:pt>
                <c:pt idx="16">
                  <c:v>5.6289999999999996</c:v>
                </c:pt>
                <c:pt idx="17">
                  <c:v>5.5869999999999997</c:v>
                </c:pt>
                <c:pt idx="18">
                  <c:v>5.5570000000000004</c:v>
                </c:pt>
                <c:pt idx="19">
                  <c:v>5.5279999999999996</c:v>
                </c:pt>
                <c:pt idx="20">
                  <c:v>5.4939999999999998</c:v>
                </c:pt>
                <c:pt idx="21">
                  <c:v>5.4550000000000001</c:v>
                </c:pt>
                <c:pt idx="22">
                  <c:v>5.48</c:v>
                </c:pt>
                <c:pt idx="23">
                  <c:v>5.4480000000000004</c:v>
                </c:pt>
                <c:pt idx="24">
                  <c:v>5.4480000000000004</c:v>
                </c:pt>
                <c:pt idx="25">
                  <c:v>5.4530000000000003</c:v>
                </c:pt>
                <c:pt idx="26">
                  <c:v>5.4349999999999996</c:v>
                </c:pt>
                <c:pt idx="27">
                  <c:v>5.44</c:v>
                </c:pt>
                <c:pt idx="28">
                  <c:v>5.4530000000000003</c:v>
                </c:pt>
                <c:pt idx="29">
                  <c:v>5.4619999999999997</c:v>
                </c:pt>
                <c:pt idx="30">
                  <c:v>5.4669999999999996</c:v>
                </c:pt>
                <c:pt idx="31">
                  <c:v>5.492</c:v>
                </c:pt>
                <c:pt idx="32">
                  <c:v>5.5140000000000002</c:v>
                </c:pt>
                <c:pt idx="33">
                  <c:v>5.5369999999999999</c:v>
                </c:pt>
                <c:pt idx="34">
                  <c:v>5.532</c:v>
                </c:pt>
                <c:pt idx="35">
                  <c:v>5.5759999999999996</c:v>
                </c:pt>
                <c:pt idx="36">
                  <c:v>5.601</c:v>
                </c:pt>
                <c:pt idx="37">
                  <c:v>5.61</c:v>
                </c:pt>
                <c:pt idx="38">
                  <c:v>5.6669999999999998</c:v>
                </c:pt>
                <c:pt idx="39">
                  <c:v>5.6909999999999998</c:v>
                </c:pt>
                <c:pt idx="40">
                  <c:v>5.734</c:v>
                </c:pt>
                <c:pt idx="41">
                  <c:v>5.766</c:v>
                </c:pt>
                <c:pt idx="42">
                  <c:v>5.8090000000000002</c:v>
                </c:pt>
                <c:pt idx="43">
                  <c:v>5.8490000000000002</c:v>
                </c:pt>
                <c:pt idx="44">
                  <c:v>5.9039999999999999</c:v>
                </c:pt>
                <c:pt idx="45">
                  <c:v>5.9489999999999998</c:v>
                </c:pt>
                <c:pt idx="46">
                  <c:v>6.0179999999999998</c:v>
                </c:pt>
                <c:pt idx="47">
                  <c:v>6.0830000000000002</c:v>
                </c:pt>
                <c:pt idx="48">
                  <c:v>6.133</c:v>
                </c:pt>
                <c:pt idx="49">
                  <c:v>6.1989999999999998</c:v>
                </c:pt>
                <c:pt idx="50">
                  <c:v>6.19</c:v>
                </c:pt>
                <c:pt idx="51">
                  <c:v>6.2530000000000001</c:v>
                </c:pt>
                <c:pt idx="52">
                  <c:v>6.2539999999999996</c:v>
                </c:pt>
                <c:pt idx="53">
                  <c:v>6.28</c:v>
                </c:pt>
                <c:pt idx="54">
                  <c:v>6.3179999999999996</c:v>
                </c:pt>
                <c:pt idx="55">
                  <c:v>6.3470000000000004</c:v>
                </c:pt>
                <c:pt idx="56">
                  <c:v>6.3460000000000001</c:v>
                </c:pt>
                <c:pt idx="57">
                  <c:v>6.3979999999999997</c:v>
                </c:pt>
                <c:pt idx="58">
                  <c:v>6.3609999999999998</c:v>
                </c:pt>
                <c:pt idx="59">
                  <c:v>6.3449999999999998</c:v>
                </c:pt>
                <c:pt idx="60">
                  <c:v>6.327</c:v>
                </c:pt>
                <c:pt idx="61">
                  <c:v>6.3440000000000003</c:v>
                </c:pt>
                <c:pt idx="62">
                  <c:v>6.4029999999999996</c:v>
                </c:pt>
                <c:pt idx="63">
                  <c:v>6.4269999999999996</c:v>
                </c:pt>
                <c:pt idx="64">
                  <c:v>6.4509999999999996</c:v>
                </c:pt>
                <c:pt idx="65">
                  <c:v>6.4729999999999999</c:v>
                </c:pt>
                <c:pt idx="66">
                  <c:v>6.508</c:v>
                </c:pt>
                <c:pt idx="67">
                  <c:v>6.5170000000000003</c:v>
                </c:pt>
                <c:pt idx="68">
                  <c:v>6.556</c:v>
                </c:pt>
                <c:pt idx="69">
                  <c:v>6.5449999999999999</c:v>
                </c:pt>
                <c:pt idx="70">
                  <c:v>6.5860000000000003</c:v>
                </c:pt>
                <c:pt idx="71">
                  <c:v>6.6</c:v>
                </c:pt>
                <c:pt idx="72">
                  <c:v>6.6520000000000001</c:v>
                </c:pt>
                <c:pt idx="73">
                  <c:v>6.649</c:v>
                </c:pt>
                <c:pt idx="74">
                  <c:v>6.67</c:v>
                </c:pt>
                <c:pt idx="75">
                  <c:v>6.6689999999999996</c:v>
                </c:pt>
                <c:pt idx="76">
                  <c:v>6.702</c:v>
                </c:pt>
                <c:pt idx="77">
                  <c:v>6.75</c:v>
                </c:pt>
                <c:pt idx="78">
                  <c:v>6.734</c:v>
                </c:pt>
                <c:pt idx="79">
                  <c:v>6.7539999999999996</c:v>
                </c:pt>
                <c:pt idx="80">
                  <c:v>6.7949999999999999</c:v>
                </c:pt>
                <c:pt idx="81">
                  <c:v>6.8259999999999996</c:v>
                </c:pt>
                <c:pt idx="82">
                  <c:v>6.8419999999999996</c:v>
                </c:pt>
                <c:pt idx="83">
                  <c:v>6.8769999999999998</c:v>
                </c:pt>
                <c:pt idx="84">
                  <c:v>6.9119999999999999</c:v>
                </c:pt>
                <c:pt idx="85">
                  <c:v>6.9359999999999999</c:v>
                </c:pt>
                <c:pt idx="86">
                  <c:v>6.9610000000000003</c:v>
                </c:pt>
                <c:pt idx="87">
                  <c:v>6.992</c:v>
                </c:pt>
                <c:pt idx="88">
                  <c:v>7.0119999999999996</c:v>
                </c:pt>
                <c:pt idx="89">
                  <c:v>7.02</c:v>
                </c:pt>
                <c:pt idx="90">
                  <c:v>7.0570000000000004</c:v>
                </c:pt>
                <c:pt idx="91">
                  <c:v>7.09</c:v>
                </c:pt>
                <c:pt idx="92">
                  <c:v>7.0880000000000001</c:v>
                </c:pt>
                <c:pt idx="93">
                  <c:v>7.085</c:v>
                </c:pt>
                <c:pt idx="94">
                  <c:v>7.0979999999999999</c:v>
                </c:pt>
                <c:pt idx="95">
                  <c:v>7.11</c:v>
                </c:pt>
                <c:pt idx="96">
                  <c:v>7.1150000000000002</c:v>
                </c:pt>
                <c:pt idx="97">
                  <c:v>7.1079999999999997</c:v>
                </c:pt>
                <c:pt idx="98">
                  <c:v>7.1</c:v>
                </c:pt>
                <c:pt idx="99">
                  <c:v>7.1180000000000003</c:v>
                </c:pt>
                <c:pt idx="100">
                  <c:v>7.1440000000000001</c:v>
                </c:pt>
                <c:pt idx="101">
                  <c:v>7.1630000000000003</c:v>
                </c:pt>
                <c:pt idx="102">
                  <c:v>7.1760000000000002</c:v>
                </c:pt>
                <c:pt idx="103">
                  <c:v>7.2110000000000003</c:v>
                </c:pt>
                <c:pt idx="104">
                  <c:v>7.2350000000000003</c:v>
                </c:pt>
                <c:pt idx="105">
                  <c:v>7.274</c:v>
                </c:pt>
                <c:pt idx="106">
                  <c:v>7.3170000000000002</c:v>
                </c:pt>
                <c:pt idx="107">
                  <c:v>7.3470000000000004</c:v>
                </c:pt>
                <c:pt idx="108">
                  <c:v>7.36</c:v>
                </c:pt>
                <c:pt idx="109">
                  <c:v>7.4130000000000003</c:v>
                </c:pt>
                <c:pt idx="110">
                  <c:v>7.4219999999999997</c:v>
                </c:pt>
                <c:pt idx="111">
                  <c:v>7.4340000000000002</c:v>
                </c:pt>
                <c:pt idx="112">
                  <c:v>7.4139999999999997</c:v>
                </c:pt>
                <c:pt idx="113">
                  <c:v>7.3979999999999997</c:v>
                </c:pt>
                <c:pt idx="114">
                  <c:v>7.4029999999999996</c:v>
                </c:pt>
                <c:pt idx="115">
                  <c:v>7.4139999999999997</c:v>
                </c:pt>
                <c:pt idx="116">
                  <c:v>7.4320000000000004</c:v>
                </c:pt>
                <c:pt idx="117">
                  <c:v>7.4420000000000002</c:v>
                </c:pt>
                <c:pt idx="118">
                  <c:v>7.4420000000000002</c:v>
                </c:pt>
                <c:pt idx="119">
                  <c:v>7.4119999999999999</c:v>
                </c:pt>
                <c:pt idx="120">
                  <c:v>7.3890000000000002</c:v>
                </c:pt>
                <c:pt idx="121">
                  <c:v>7.3490000000000002</c:v>
                </c:pt>
                <c:pt idx="122">
                  <c:v>7.3650000000000002</c:v>
                </c:pt>
                <c:pt idx="123">
                  <c:v>7.3639999999999999</c:v>
                </c:pt>
                <c:pt idx="124">
                  <c:v>7.375</c:v>
                </c:pt>
                <c:pt idx="125">
                  <c:v>7.375</c:v>
                </c:pt>
                <c:pt idx="126">
                  <c:v>7.3860000000000001</c:v>
                </c:pt>
                <c:pt idx="127">
                  <c:v>7.3390000000000004</c:v>
                </c:pt>
                <c:pt idx="128">
                  <c:v>7.319</c:v>
                </c:pt>
                <c:pt idx="129">
                  <c:v>7.2889999999999997</c:v>
                </c:pt>
                <c:pt idx="130">
                  <c:v>7.2759999999999998</c:v>
                </c:pt>
                <c:pt idx="131">
                  <c:v>7.3079999999999998</c:v>
                </c:pt>
                <c:pt idx="132">
                  <c:v>7.3410000000000002</c:v>
                </c:pt>
                <c:pt idx="133">
                  <c:v>7.3840000000000003</c:v>
                </c:pt>
                <c:pt idx="134">
                  <c:v>7.4189999999999996</c:v>
                </c:pt>
                <c:pt idx="135">
                  <c:v>7.4269999999999996</c:v>
                </c:pt>
                <c:pt idx="136">
                  <c:v>7.4470000000000001</c:v>
                </c:pt>
                <c:pt idx="137">
                  <c:v>7.4480000000000004</c:v>
                </c:pt>
                <c:pt idx="138">
                  <c:v>7.4420000000000002</c:v>
                </c:pt>
                <c:pt idx="139">
                  <c:v>7.46</c:v>
                </c:pt>
                <c:pt idx="140">
                  <c:v>7.4720000000000004</c:v>
                </c:pt>
                <c:pt idx="141">
                  <c:v>7.4909999999999997</c:v>
                </c:pt>
                <c:pt idx="142">
                  <c:v>7.5019999999999998</c:v>
                </c:pt>
                <c:pt idx="143">
                  <c:v>7.5220000000000002</c:v>
                </c:pt>
                <c:pt idx="144">
                  <c:v>7.556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6-44F4-A979-4033261E66F1}"/>
            </c:ext>
          </c:extLst>
        </c:ser>
        <c:ser>
          <c:idx val="1"/>
          <c:order val="1"/>
          <c:tx>
            <c:strRef>
              <c:f>Guestnights!$J$4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Guestnights!$J$110:$J$254</c:f>
              <c:numCache>
                <c:formatCode>0.00</c:formatCode>
                <c:ptCount val="145"/>
                <c:pt idx="0">
                  <c:v>26.904</c:v>
                </c:pt>
                <c:pt idx="1">
                  <c:v>26.876999999999999</c:v>
                </c:pt>
                <c:pt idx="2">
                  <c:v>26.882999999999999</c:v>
                </c:pt>
                <c:pt idx="3">
                  <c:v>26.905999999999999</c:v>
                </c:pt>
                <c:pt idx="4">
                  <c:v>26.975000000000001</c:v>
                </c:pt>
                <c:pt idx="5">
                  <c:v>27.050999999999998</c:v>
                </c:pt>
                <c:pt idx="6">
                  <c:v>27.282</c:v>
                </c:pt>
                <c:pt idx="7">
                  <c:v>27.170999999999999</c:v>
                </c:pt>
                <c:pt idx="8">
                  <c:v>27.224</c:v>
                </c:pt>
                <c:pt idx="9">
                  <c:v>27.131</c:v>
                </c:pt>
                <c:pt idx="10">
                  <c:v>27.100999999999999</c:v>
                </c:pt>
                <c:pt idx="11">
                  <c:v>27.018000000000001</c:v>
                </c:pt>
                <c:pt idx="12">
                  <c:v>26.911999999999999</c:v>
                </c:pt>
                <c:pt idx="13">
                  <c:v>26.988</c:v>
                </c:pt>
                <c:pt idx="14">
                  <c:v>26.905000000000001</c:v>
                </c:pt>
                <c:pt idx="15">
                  <c:v>26.817</c:v>
                </c:pt>
                <c:pt idx="16">
                  <c:v>26.702000000000002</c:v>
                </c:pt>
                <c:pt idx="17">
                  <c:v>26.481999999999999</c:v>
                </c:pt>
                <c:pt idx="18">
                  <c:v>26.14</c:v>
                </c:pt>
                <c:pt idx="19">
                  <c:v>26.286000000000001</c:v>
                </c:pt>
                <c:pt idx="20">
                  <c:v>26.306999999999999</c:v>
                </c:pt>
                <c:pt idx="21">
                  <c:v>26.263999999999999</c:v>
                </c:pt>
                <c:pt idx="22">
                  <c:v>26.31</c:v>
                </c:pt>
                <c:pt idx="23">
                  <c:v>26.338999999999999</c:v>
                </c:pt>
                <c:pt idx="24">
                  <c:v>26.404</c:v>
                </c:pt>
                <c:pt idx="25">
                  <c:v>26.411000000000001</c:v>
                </c:pt>
                <c:pt idx="26">
                  <c:v>26.440999999999999</c:v>
                </c:pt>
                <c:pt idx="27">
                  <c:v>26.573</c:v>
                </c:pt>
                <c:pt idx="28">
                  <c:v>26.748000000000001</c:v>
                </c:pt>
                <c:pt idx="29">
                  <c:v>26.788</c:v>
                </c:pt>
                <c:pt idx="30">
                  <c:v>26.856999999999999</c:v>
                </c:pt>
                <c:pt idx="31">
                  <c:v>26.853999999999999</c:v>
                </c:pt>
                <c:pt idx="32">
                  <c:v>26.71</c:v>
                </c:pt>
                <c:pt idx="33">
                  <c:v>26.8</c:v>
                </c:pt>
                <c:pt idx="34">
                  <c:v>26.809000000000001</c:v>
                </c:pt>
                <c:pt idx="35">
                  <c:v>26.763999999999999</c:v>
                </c:pt>
                <c:pt idx="36">
                  <c:v>26.712</c:v>
                </c:pt>
                <c:pt idx="37">
                  <c:v>26.66</c:v>
                </c:pt>
                <c:pt idx="38">
                  <c:v>26.655999999999999</c:v>
                </c:pt>
                <c:pt idx="39">
                  <c:v>26.555</c:v>
                </c:pt>
                <c:pt idx="40">
                  <c:v>26.408000000000001</c:v>
                </c:pt>
                <c:pt idx="41">
                  <c:v>26.324999999999999</c:v>
                </c:pt>
                <c:pt idx="42">
                  <c:v>26.103999999999999</c:v>
                </c:pt>
                <c:pt idx="43">
                  <c:v>25.957999999999998</c:v>
                </c:pt>
                <c:pt idx="44">
                  <c:v>25.92</c:v>
                </c:pt>
                <c:pt idx="45">
                  <c:v>25.88</c:v>
                </c:pt>
                <c:pt idx="46">
                  <c:v>25.855</c:v>
                </c:pt>
                <c:pt idx="47">
                  <c:v>25.96</c:v>
                </c:pt>
                <c:pt idx="48">
                  <c:v>25.914999999999999</c:v>
                </c:pt>
                <c:pt idx="49">
                  <c:v>25.812000000000001</c:v>
                </c:pt>
                <c:pt idx="50">
                  <c:v>25.780999999999999</c:v>
                </c:pt>
                <c:pt idx="51">
                  <c:v>25.760999999999999</c:v>
                </c:pt>
                <c:pt idx="52">
                  <c:v>25.577000000000002</c:v>
                </c:pt>
                <c:pt idx="53">
                  <c:v>25.484999999999999</c:v>
                </c:pt>
                <c:pt idx="54">
                  <c:v>25.422000000000001</c:v>
                </c:pt>
                <c:pt idx="55">
                  <c:v>25.337</c:v>
                </c:pt>
                <c:pt idx="56">
                  <c:v>25.332999999999998</c:v>
                </c:pt>
                <c:pt idx="57">
                  <c:v>25.353999999999999</c:v>
                </c:pt>
                <c:pt idx="58">
                  <c:v>25.24</c:v>
                </c:pt>
                <c:pt idx="59">
                  <c:v>25.053999999999998</c:v>
                </c:pt>
                <c:pt idx="60">
                  <c:v>24.994</c:v>
                </c:pt>
                <c:pt idx="61">
                  <c:v>25.059000000000001</c:v>
                </c:pt>
                <c:pt idx="62">
                  <c:v>24.966000000000001</c:v>
                </c:pt>
                <c:pt idx="63">
                  <c:v>25.010999999999999</c:v>
                </c:pt>
                <c:pt idx="64">
                  <c:v>24.978000000000002</c:v>
                </c:pt>
                <c:pt idx="65">
                  <c:v>25.004999999999999</c:v>
                </c:pt>
                <c:pt idx="66">
                  <c:v>25.297999999999998</c:v>
                </c:pt>
                <c:pt idx="67">
                  <c:v>25.254999999999999</c:v>
                </c:pt>
                <c:pt idx="68">
                  <c:v>25.366</c:v>
                </c:pt>
                <c:pt idx="69">
                  <c:v>25.422999999999998</c:v>
                </c:pt>
                <c:pt idx="70">
                  <c:v>25.552</c:v>
                </c:pt>
                <c:pt idx="71">
                  <c:v>25.681999999999999</c:v>
                </c:pt>
                <c:pt idx="72">
                  <c:v>25.734000000000002</c:v>
                </c:pt>
                <c:pt idx="73">
                  <c:v>25.776</c:v>
                </c:pt>
                <c:pt idx="74">
                  <c:v>25.931000000000001</c:v>
                </c:pt>
                <c:pt idx="75">
                  <c:v>26.042000000000002</c:v>
                </c:pt>
                <c:pt idx="76">
                  <c:v>26.263999999999999</c:v>
                </c:pt>
                <c:pt idx="77">
                  <c:v>26.472999999999999</c:v>
                </c:pt>
                <c:pt idx="78">
                  <c:v>26.393999999999998</c:v>
                </c:pt>
                <c:pt idx="79">
                  <c:v>26.765000000000001</c:v>
                </c:pt>
                <c:pt idx="80">
                  <c:v>26.896999999999998</c:v>
                </c:pt>
                <c:pt idx="81">
                  <c:v>26.885999999999999</c:v>
                </c:pt>
                <c:pt idx="82">
                  <c:v>26.965</c:v>
                </c:pt>
                <c:pt idx="83">
                  <c:v>27.001999999999999</c:v>
                </c:pt>
                <c:pt idx="84">
                  <c:v>27.105</c:v>
                </c:pt>
                <c:pt idx="85">
                  <c:v>27.268000000000001</c:v>
                </c:pt>
                <c:pt idx="86">
                  <c:v>27.408999999999999</c:v>
                </c:pt>
                <c:pt idx="87">
                  <c:v>27.619</c:v>
                </c:pt>
                <c:pt idx="88">
                  <c:v>27.766999999999999</c:v>
                </c:pt>
                <c:pt idx="89">
                  <c:v>27.949000000000002</c:v>
                </c:pt>
                <c:pt idx="90">
                  <c:v>28.16</c:v>
                </c:pt>
                <c:pt idx="91">
                  <c:v>28.234999999999999</c:v>
                </c:pt>
                <c:pt idx="92">
                  <c:v>28.359000000000002</c:v>
                </c:pt>
                <c:pt idx="93">
                  <c:v>28.42</c:v>
                </c:pt>
                <c:pt idx="94">
                  <c:v>28.501000000000001</c:v>
                </c:pt>
                <c:pt idx="95">
                  <c:v>28.581</c:v>
                </c:pt>
                <c:pt idx="96">
                  <c:v>28.699000000000002</c:v>
                </c:pt>
                <c:pt idx="97">
                  <c:v>28.786000000000001</c:v>
                </c:pt>
                <c:pt idx="98">
                  <c:v>28.93</c:v>
                </c:pt>
                <c:pt idx="99">
                  <c:v>29.135999999999999</c:v>
                </c:pt>
                <c:pt idx="100">
                  <c:v>29.388000000000002</c:v>
                </c:pt>
                <c:pt idx="101">
                  <c:v>29.63</c:v>
                </c:pt>
                <c:pt idx="102">
                  <c:v>30.053000000000001</c:v>
                </c:pt>
                <c:pt idx="103">
                  <c:v>30.134</c:v>
                </c:pt>
                <c:pt idx="104">
                  <c:v>30.102</c:v>
                </c:pt>
                <c:pt idx="105">
                  <c:v>30.292999999999999</c:v>
                </c:pt>
                <c:pt idx="106">
                  <c:v>30.419</c:v>
                </c:pt>
                <c:pt idx="107">
                  <c:v>30.536999999999999</c:v>
                </c:pt>
                <c:pt idx="108">
                  <c:v>30.681999999999999</c:v>
                </c:pt>
                <c:pt idx="109">
                  <c:v>30.8</c:v>
                </c:pt>
                <c:pt idx="110">
                  <c:v>30.949000000000002</c:v>
                </c:pt>
                <c:pt idx="111">
                  <c:v>31.068000000000001</c:v>
                </c:pt>
                <c:pt idx="112">
                  <c:v>31.143000000000001</c:v>
                </c:pt>
                <c:pt idx="113">
                  <c:v>31.141999999999999</c:v>
                </c:pt>
                <c:pt idx="114">
                  <c:v>31.015000000000001</c:v>
                </c:pt>
                <c:pt idx="115">
                  <c:v>31.225999999999999</c:v>
                </c:pt>
                <c:pt idx="116">
                  <c:v>31.379000000000001</c:v>
                </c:pt>
                <c:pt idx="117">
                  <c:v>31.515000000000001</c:v>
                </c:pt>
                <c:pt idx="118">
                  <c:v>31.552</c:v>
                </c:pt>
                <c:pt idx="119">
                  <c:v>31.574000000000002</c:v>
                </c:pt>
                <c:pt idx="120">
                  <c:v>31.632999999999999</c:v>
                </c:pt>
                <c:pt idx="121">
                  <c:v>31.815999999999999</c:v>
                </c:pt>
                <c:pt idx="122">
                  <c:v>31.940999999999999</c:v>
                </c:pt>
                <c:pt idx="123">
                  <c:v>32.100999999999999</c:v>
                </c:pt>
                <c:pt idx="124">
                  <c:v>32.159999999999997</c:v>
                </c:pt>
                <c:pt idx="125">
                  <c:v>32.241999999999997</c:v>
                </c:pt>
                <c:pt idx="126">
                  <c:v>32.540999999999997</c:v>
                </c:pt>
                <c:pt idx="127">
                  <c:v>32.555999999999997</c:v>
                </c:pt>
                <c:pt idx="128">
                  <c:v>32.616</c:v>
                </c:pt>
                <c:pt idx="129">
                  <c:v>32.604999999999997</c:v>
                </c:pt>
                <c:pt idx="130">
                  <c:v>32.622</c:v>
                </c:pt>
                <c:pt idx="131">
                  <c:v>32.673000000000002</c:v>
                </c:pt>
                <c:pt idx="132">
                  <c:v>32.718000000000004</c:v>
                </c:pt>
                <c:pt idx="133">
                  <c:v>32.795999999999999</c:v>
                </c:pt>
                <c:pt idx="134">
                  <c:v>32.89</c:v>
                </c:pt>
                <c:pt idx="135">
                  <c:v>32.939</c:v>
                </c:pt>
                <c:pt idx="136">
                  <c:v>32.917999999999999</c:v>
                </c:pt>
                <c:pt idx="137">
                  <c:v>32.901000000000003</c:v>
                </c:pt>
                <c:pt idx="138">
                  <c:v>32.738999999999997</c:v>
                </c:pt>
                <c:pt idx="139">
                  <c:v>32.896000000000001</c:v>
                </c:pt>
                <c:pt idx="140">
                  <c:v>32.905999999999999</c:v>
                </c:pt>
                <c:pt idx="141">
                  <c:v>32.917000000000002</c:v>
                </c:pt>
                <c:pt idx="142">
                  <c:v>32.927999999999997</c:v>
                </c:pt>
                <c:pt idx="143">
                  <c:v>33.000999999999998</c:v>
                </c:pt>
                <c:pt idx="144">
                  <c:v>32.99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6-44F4-A979-4033261E6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51040"/>
        <c:axId val="123352576"/>
      </c:lineChart>
      <c:catAx>
        <c:axId val="12335104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crossAx val="123352576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3352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Moving annual total (million)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0070C0"/>
                </a:solidFill>
              </a:defRPr>
            </a:pPr>
            <a:endParaRPr lang="en-US"/>
          </a:p>
        </c:txPr>
        <c:crossAx val="123351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retail sales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175240594925634"/>
          <c:y val="0.19480351414406533"/>
          <c:w val="0.75876837270341546"/>
          <c:h val="0.45073454359871679"/>
        </c:manualLayout>
      </c:layout>
      <c:lineChart>
        <c:grouping val="standard"/>
        <c:varyColors val="0"/>
        <c:ser>
          <c:idx val="0"/>
          <c:order val="0"/>
          <c:tx>
            <c:strRef>
              <c:f>Retail!$B$4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Retail!$A$19:$A$67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Retail!$B$19:$B$67</c:f>
              <c:numCache>
                <c:formatCode>0.0%</c:formatCode>
                <c:ptCount val="49"/>
                <c:pt idx="0">
                  <c:v>-8.9352307151102761E-2</c:v>
                </c:pt>
                <c:pt idx="1">
                  <c:v>-6.358494515792712E-2</c:v>
                </c:pt>
                <c:pt idx="2">
                  <c:v>-4.6849806826622875E-2</c:v>
                </c:pt>
                <c:pt idx="3">
                  <c:v>-1.136941898575361E-2</c:v>
                </c:pt>
                <c:pt idx="4">
                  <c:v>3.1725883716313907E-2</c:v>
                </c:pt>
                <c:pt idx="5">
                  <c:v>4.9290319186171105E-2</c:v>
                </c:pt>
                <c:pt idx="6">
                  <c:v>6.0804518085854964E-2</c:v>
                </c:pt>
                <c:pt idx="7">
                  <c:v>4.7433269635305475E-2</c:v>
                </c:pt>
                <c:pt idx="8">
                  <c:v>3.3874099965791826E-2</c:v>
                </c:pt>
                <c:pt idx="9">
                  <c:v>2.1589662369854157E-2</c:v>
                </c:pt>
                <c:pt idx="10">
                  <c:v>1.9273902538388565E-2</c:v>
                </c:pt>
                <c:pt idx="11">
                  <c:v>3.7405977031627513E-2</c:v>
                </c:pt>
                <c:pt idx="12">
                  <c:v>4.2000681757712321E-2</c:v>
                </c:pt>
                <c:pt idx="13">
                  <c:v>5.5226739022882665E-2</c:v>
                </c:pt>
                <c:pt idx="14">
                  <c:v>5.1097454766344752E-2</c:v>
                </c:pt>
                <c:pt idx="15">
                  <c:v>4.2007733901269662E-2</c:v>
                </c:pt>
                <c:pt idx="16">
                  <c:v>4.3626709818553211E-2</c:v>
                </c:pt>
                <c:pt idx="17">
                  <c:v>4.0763925412324431E-2</c:v>
                </c:pt>
                <c:pt idx="18">
                  <c:v>4.417645449234886E-2</c:v>
                </c:pt>
                <c:pt idx="19">
                  <c:v>4.4559631103352926E-2</c:v>
                </c:pt>
                <c:pt idx="20">
                  <c:v>4.275542450549108E-2</c:v>
                </c:pt>
                <c:pt idx="21">
                  <c:v>3.2492338530444753E-2</c:v>
                </c:pt>
                <c:pt idx="22">
                  <c:v>2.8986742850157787E-2</c:v>
                </c:pt>
                <c:pt idx="23">
                  <c:v>3.2407109982352411E-2</c:v>
                </c:pt>
                <c:pt idx="24">
                  <c:v>3.9068179644814904E-2</c:v>
                </c:pt>
                <c:pt idx="25">
                  <c:v>5.4226619754179195E-2</c:v>
                </c:pt>
                <c:pt idx="26">
                  <c:v>7.4013327010303609E-2</c:v>
                </c:pt>
                <c:pt idx="27">
                  <c:v>8.7607518577029975E-2</c:v>
                </c:pt>
                <c:pt idx="28">
                  <c:v>9.3579471798253211E-2</c:v>
                </c:pt>
                <c:pt idx="29">
                  <c:v>0.1043156276843975</c:v>
                </c:pt>
                <c:pt idx="30">
                  <c:v>9.5481225757068966E-2</c:v>
                </c:pt>
                <c:pt idx="31">
                  <c:v>7.9032995471576273E-2</c:v>
                </c:pt>
                <c:pt idx="32">
                  <c:v>6.446381953054714E-2</c:v>
                </c:pt>
                <c:pt idx="33">
                  <c:v>4.3402724218843058E-2</c:v>
                </c:pt>
                <c:pt idx="34">
                  <c:v>3.0788806840714056E-2</c:v>
                </c:pt>
                <c:pt idx="35">
                  <c:v>2.6396792725944085E-2</c:v>
                </c:pt>
                <c:pt idx="36">
                  <c:v>2.2042679199111515E-2</c:v>
                </c:pt>
                <c:pt idx="37">
                  <c:v>2.2611998611037576E-2</c:v>
                </c:pt>
                <c:pt idx="38">
                  <c:v>2.1749491237849305E-2</c:v>
                </c:pt>
                <c:pt idx="39">
                  <c:v>2.3083738049729075E-2</c:v>
                </c:pt>
                <c:pt idx="40">
                  <c:v>2.4023962163521206E-2</c:v>
                </c:pt>
                <c:pt idx="41">
                  <c:v>2.2319844125149313E-2</c:v>
                </c:pt>
                <c:pt idx="42">
                  <c:v>2.8504565304594554E-2</c:v>
                </c:pt>
                <c:pt idx="43">
                  <c:v>2.7367816549819901E-2</c:v>
                </c:pt>
                <c:pt idx="44">
                  <c:v>2.6631604741478743E-2</c:v>
                </c:pt>
                <c:pt idx="45">
                  <c:v>-1.3897867721629265E-2</c:v>
                </c:pt>
                <c:pt idx="46">
                  <c:v>-1.8290892782505286E-2</c:v>
                </c:pt>
                <c:pt idx="47">
                  <c:v>-1.5712366647623766E-2</c:v>
                </c:pt>
                <c:pt idx="48">
                  <c:v>-8.0971112225185493E-3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7-44FF-BC6C-27E7D0D9E6BD}"/>
            </c:ext>
          </c:extLst>
        </c:ser>
        <c:ser>
          <c:idx val="1"/>
          <c:order val="1"/>
          <c:tx>
            <c:strRef>
              <c:f>Retail!$C$4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Retail!$A$19:$A$67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Retail!$C$19:$C$67</c:f>
              <c:numCache>
                <c:formatCode>0.0%</c:formatCode>
                <c:ptCount val="49"/>
                <c:pt idx="0">
                  <c:v>-3.3953656760336015E-2</c:v>
                </c:pt>
                <c:pt idx="1">
                  <c:v>-4.4585769741009251E-2</c:v>
                </c:pt>
                <c:pt idx="2">
                  <c:v>-4.4522614078380429E-2</c:v>
                </c:pt>
                <c:pt idx="3">
                  <c:v>-3.907839113582956E-2</c:v>
                </c:pt>
                <c:pt idx="4">
                  <c:v>-1.604530749761035E-2</c:v>
                </c:pt>
                <c:pt idx="5">
                  <c:v>-1.1569743359476359E-3</c:v>
                </c:pt>
                <c:pt idx="6">
                  <c:v>6.0053245267925881E-3</c:v>
                </c:pt>
                <c:pt idx="7">
                  <c:v>-1.3284872746889276E-3</c:v>
                </c:pt>
                <c:pt idx="8">
                  <c:v>-1.2123607524881175E-2</c:v>
                </c:pt>
                <c:pt idx="9">
                  <c:v>-2.2060101286832889E-2</c:v>
                </c:pt>
                <c:pt idx="10">
                  <c:v>-2.4152422417641928E-2</c:v>
                </c:pt>
                <c:pt idx="11">
                  <c:v>-5.6082020153622736E-3</c:v>
                </c:pt>
                <c:pt idx="12">
                  <c:v>7.8035818939297119E-3</c:v>
                </c:pt>
                <c:pt idx="13">
                  <c:v>1.9995357838997974E-2</c:v>
                </c:pt>
                <c:pt idx="14">
                  <c:v>2.309723706761746E-2</c:v>
                </c:pt>
                <c:pt idx="15">
                  <c:v>2.1393622411515434E-2</c:v>
                </c:pt>
                <c:pt idx="16">
                  <c:v>1.8479353014299926E-2</c:v>
                </c:pt>
                <c:pt idx="17">
                  <c:v>1.716776071413495E-2</c:v>
                </c:pt>
                <c:pt idx="18">
                  <c:v>2.248480150625487E-2</c:v>
                </c:pt>
                <c:pt idx="19">
                  <c:v>2.38018625898615E-2</c:v>
                </c:pt>
                <c:pt idx="20">
                  <c:v>2.935097728834446E-2</c:v>
                </c:pt>
                <c:pt idx="21">
                  <c:v>3.028408329481147E-2</c:v>
                </c:pt>
                <c:pt idx="22">
                  <c:v>2.8673013932944524E-2</c:v>
                </c:pt>
                <c:pt idx="23">
                  <c:v>2.7117307725957218E-2</c:v>
                </c:pt>
                <c:pt idx="24">
                  <c:v>2.3481442315816947E-2</c:v>
                </c:pt>
                <c:pt idx="25">
                  <c:v>1.9787784822268284E-2</c:v>
                </c:pt>
                <c:pt idx="26">
                  <c:v>2.4394421011347367E-2</c:v>
                </c:pt>
                <c:pt idx="27">
                  <c:v>3.0019484736345081E-2</c:v>
                </c:pt>
                <c:pt idx="28">
                  <c:v>4.1661025720558964E-2</c:v>
                </c:pt>
                <c:pt idx="29">
                  <c:v>5.6200050334739515E-2</c:v>
                </c:pt>
                <c:pt idx="30">
                  <c:v>5.9658153016214799E-2</c:v>
                </c:pt>
                <c:pt idx="31">
                  <c:v>5.6671964832723409E-2</c:v>
                </c:pt>
                <c:pt idx="32">
                  <c:v>4.6050782800816981E-2</c:v>
                </c:pt>
                <c:pt idx="33">
                  <c:v>3.6929940191547717E-2</c:v>
                </c:pt>
                <c:pt idx="34">
                  <c:v>2.6664832628504165E-2</c:v>
                </c:pt>
                <c:pt idx="35">
                  <c:v>2.7624752106548023E-2</c:v>
                </c:pt>
                <c:pt idx="36">
                  <c:v>2.4593693684883844E-2</c:v>
                </c:pt>
                <c:pt idx="37">
                  <c:v>2.22113314475334E-2</c:v>
                </c:pt>
                <c:pt idx="38">
                  <c:v>2.5108725067423787E-2</c:v>
                </c:pt>
                <c:pt idx="39">
                  <c:v>2.129632183143193E-2</c:v>
                </c:pt>
                <c:pt idx="40">
                  <c:v>2.3629941090690387E-2</c:v>
                </c:pt>
                <c:pt idx="41">
                  <c:v>2.1558990020837054E-2</c:v>
                </c:pt>
                <c:pt idx="42">
                  <c:v>2.0657629018932422E-2</c:v>
                </c:pt>
                <c:pt idx="43">
                  <c:v>1.7535121304960377E-2</c:v>
                </c:pt>
                <c:pt idx="44">
                  <c:v>1.3359232272225352E-2</c:v>
                </c:pt>
                <c:pt idx="45">
                  <c:v>-3.3173224598209261E-2</c:v>
                </c:pt>
                <c:pt idx="46">
                  <c:v>-1.8044425770477934E-2</c:v>
                </c:pt>
                <c:pt idx="47">
                  <c:v>-1.1679917620366131E-2</c:v>
                </c:pt>
                <c:pt idx="48">
                  <c:v>-2.1770217152189408E-3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7-44FF-BC6C-27E7D0D9E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95200"/>
        <c:axId val="116996736"/>
      </c:lineChart>
      <c:catAx>
        <c:axId val="116995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6996736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116996736"/>
        <c:scaling>
          <c:orientation val="minMax"/>
          <c:max val="0.10500000000000001"/>
          <c:min val="-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995200"/>
        <c:crosses val="autoZero"/>
        <c:crossBetween val="midCat"/>
        <c:majorUnit val="2.0000000000000004E-2"/>
      </c:valAx>
    </c:plotArea>
    <c:legend>
      <c:legendPos val="b"/>
      <c:layout>
        <c:manualLayout>
          <c:xMode val="edge"/>
          <c:yMode val="edge"/>
          <c:x val="0.21865835520559929"/>
          <c:y val="0.8051716972878421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Guestnights!$K$58</c:f>
              <c:strCache>
                <c:ptCount val="1"/>
                <c:pt idx="0">
                  <c:v>Domestic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Guestnights!$K$110:$K$254</c:f>
              <c:numCache>
                <c:formatCode>0.00</c:formatCode>
                <c:ptCount val="145"/>
                <c:pt idx="12">
                  <c:v>2.9279999999999999</c:v>
                </c:pt>
                <c:pt idx="13">
                  <c:v>2.9849999999999999</c:v>
                </c:pt>
                <c:pt idx="14">
                  <c:v>2.9830000000000001</c:v>
                </c:pt>
                <c:pt idx="15">
                  <c:v>3.0110000000000001</c:v>
                </c:pt>
                <c:pt idx="16">
                  <c:v>3.032</c:v>
                </c:pt>
                <c:pt idx="17">
                  <c:v>3.0409999999999999</c:v>
                </c:pt>
                <c:pt idx="18">
                  <c:v>3.0579999999999998</c:v>
                </c:pt>
                <c:pt idx="19">
                  <c:v>3.0510000000000002</c:v>
                </c:pt>
                <c:pt idx="20">
                  <c:v>3.0430000000000001</c:v>
                </c:pt>
                <c:pt idx="21">
                  <c:v>3.0259999999999998</c:v>
                </c:pt>
                <c:pt idx="22">
                  <c:v>3.0529999999999999</c:v>
                </c:pt>
                <c:pt idx="23">
                  <c:v>3.0379999999999998</c:v>
                </c:pt>
                <c:pt idx="24">
                  <c:v>3.0249999999999999</c:v>
                </c:pt>
                <c:pt idx="25">
                  <c:v>3.03</c:v>
                </c:pt>
                <c:pt idx="26">
                  <c:v>3.0179999999999998</c:v>
                </c:pt>
                <c:pt idx="27">
                  <c:v>3.0049999999999999</c:v>
                </c:pt>
                <c:pt idx="28">
                  <c:v>3.004</c:v>
                </c:pt>
                <c:pt idx="29">
                  <c:v>3.0030000000000001</c:v>
                </c:pt>
                <c:pt idx="30">
                  <c:v>3.0030000000000001</c:v>
                </c:pt>
                <c:pt idx="31">
                  <c:v>3.0289999999999999</c:v>
                </c:pt>
                <c:pt idx="32">
                  <c:v>3.03</c:v>
                </c:pt>
                <c:pt idx="33">
                  <c:v>3.0489999999999999</c:v>
                </c:pt>
                <c:pt idx="34">
                  <c:v>3.048</c:v>
                </c:pt>
                <c:pt idx="35">
                  <c:v>3.073</c:v>
                </c:pt>
                <c:pt idx="36">
                  <c:v>3.097</c:v>
                </c:pt>
                <c:pt idx="37">
                  <c:v>3.0979999999999999</c:v>
                </c:pt>
                <c:pt idx="38">
                  <c:v>3.149</c:v>
                </c:pt>
                <c:pt idx="39">
                  <c:v>3.1760000000000002</c:v>
                </c:pt>
                <c:pt idx="40">
                  <c:v>3.2080000000000002</c:v>
                </c:pt>
                <c:pt idx="41">
                  <c:v>3.2320000000000002</c:v>
                </c:pt>
                <c:pt idx="42">
                  <c:v>3.27</c:v>
                </c:pt>
                <c:pt idx="43">
                  <c:v>3.3039999999999998</c:v>
                </c:pt>
                <c:pt idx="44">
                  <c:v>3.351</c:v>
                </c:pt>
                <c:pt idx="45">
                  <c:v>3.383</c:v>
                </c:pt>
                <c:pt idx="46">
                  <c:v>3.4380000000000002</c:v>
                </c:pt>
                <c:pt idx="47">
                  <c:v>3.4769999999999999</c:v>
                </c:pt>
                <c:pt idx="48">
                  <c:v>3.4620000000000002</c:v>
                </c:pt>
                <c:pt idx="49">
                  <c:v>3.4609999999999999</c:v>
                </c:pt>
                <c:pt idx="50">
                  <c:v>3.4249999999999998</c:v>
                </c:pt>
                <c:pt idx="51">
                  <c:v>3.4580000000000002</c:v>
                </c:pt>
                <c:pt idx="52">
                  <c:v>3.45</c:v>
                </c:pt>
                <c:pt idx="53">
                  <c:v>3.4809999999999999</c:v>
                </c:pt>
                <c:pt idx="54">
                  <c:v>3.5030000000000001</c:v>
                </c:pt>
                <c:pt idx="55">
                  <c:v>3.5139999999999998</c:v>
                </c:pt>
                <c:pt idx="56">
                  <c:v>3.508</c:v>
                </c:pt>
                <c:pt idx="57">
                  <c:v>3.5339999999999998</c:v>
                </c:pt>
                <c:pt idx="58">
                  <c:v>3.4860000000000002</c:v>
                </c:pt>
                <c:pt idx="59">
                  <c:v>3.4889999999999999</c:v>
                </c:pt>
                <c:pt idx="60">
                  <c:v>3.5179999999999998</c:v>
                </c:pt>
                <c:pt idx="61">
                  <c:v>3.5459999999999998</c:v>
                </c:pt>
                <c:pt idx="62">
                  <c:v>3.6139999999999999</c:v>
                </c:pt>
                <c:pt idx="63">
                  <c:v>3.6179999999999999</c:v>
                </c:pt>
                <c:pt idx="64">
                  <c:v>3.6339999999999999</c:v>
                </c:pt>
                <c:pt idx="65">
                  <c:v>3.63</c:v>
                </c:pt>
                <c:pt idx="66">
                  <c:v>3.641</c:v>
                </c:pt>
                <c:pt idx="67">
                  <c:v>3.629</c:v>
                </c:pt>
                <c:pt idx="68">
                  <c:v>3.6349999999999998</c:v>
                </c:pt>
                <c:pt idx="69">
                  <c:v>3.6259999999999999</c:v>
                </c:pt>
                <c:pt idx="70">
                  <c:v>3.6509999999999998</c:v>
                </c:pt>
                <c:pt idx="71">
                  <c:v>3.6429999999999998</c:v>
                </c:pt>
                <c:pt idx="72">
                  <c:v>3.6760000000000002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3.718</c:v>
                </c:pt>
                <c:pt idx="76">
                  <c:v>3.7309999999999999</c:v>
                </c:pt>
                <c:pt idx="77">
                  <c:v>3.76</c:v>
                </c:pt>
                <c:pt idx="78">
                  <c:v>3.762</c:v>
                </c:pt>
                <c:pt idx="79">
                  <c:v>3.79</c:v>
                </c:pt>
                <c:pt idx="80">
                  <c:v>3.84</c:v>
                </c:pt>
                <c:pt idx="81">
                  <c:v>3.8610000000000002</c:v>
                </c:pt>
                <c:pt idx="82">
                  <c:v>3.8879999999999999</c:v>
                </c:pt>
                <c:pt idx="83">
                  <c:v>3.911</c:v>
                </c:pt>
                <c:pt idx="84">
                  <c:v>3.9430000000000001</c:v>
                </c:pt>
                <c:pt idx="85">
                  <c:v>3.9489999999999998</c:v>
                </c:pt>
                <c:pt idx="86">
                  <c:v>3.9590000000000001</c:v>
                </c:pt>
                <c:pt idx="87">
                  <c:v>3.9710000000000001</c:v>
                </c:pt>
                <c:pt idx="88">
                  <c:v>3.9990000000000001</c:v>
                </c:pt>
                <c:pt idx="89">
                  <c:v>4.0069999999999997</c:v>
                </c:pt>
                <c:pt idx="90">
                  <c:v>4.032</c:v>
                </c:pt>
                <c:pt idx="91">
                  <c:v>4.0599999999999996</c:v>
                </c:pt>
                <c:pt idx="92">
                  <c:v>4.0510000000000002</c:v>
                </c:pt>
                <c:pt idx="93">
                  <c:v>4.0430000000000001</c:v>
                </c:pt>
                <c:pt idx="94">
                  <c:v>4.05</c:v>
                </c:pt>
                <c:pt idx="95">
                  <c:v>4.0620000000000003</c:v>
                </c:pt>
                <c:pt idx="96">
                  <c:v>4.0549999999999997</c:v>
                </c:pt>
                <c:pt idx="97">
                  <c:v>4.0449999999999999</c:v>
                </c:pt>
                <c:pt idx="98">
                  <c:v>4.0540000000000003</c:v>
                </c:pt>
                <c:pt idx="99">
                  <c:v>4.0720000000000001</c:v>
                </c:pt>
                <c:pt idx="100">
                  <c:v>4.0839999999999996</c:v>
                </c:pt>
                <c:pt idx="101">
                  <c:v>4.0819999999999999</c:v>
                </c:pt>
                <c:pt idx="102">
                  <c:v>4.077</c:v>
                </c:pt>
                <c:pt idx="103">
                  <c:v>4.0709999999999997</c:v>
                </c:pt>
                <c:pt idx="104">
                  <c:v>4.077</c:v>
                </c:pt>
                <c:pt idx="105">
                  <c:v>4.1050000000000004</c:v>
                </c:pt>
                <c:pt idx="106">
                  <c:v>4.117</c:v>
                </c:pt>
                <c:pt idx="107">
                  <c:v>4.1289999999999996</c:v>
                </c:pt>
                <c:pt idx="108">
                  <c:v>4.13</c:v>
                </c:pt>
                <c:pt idx="109">
                  <c:v>4.149</c:v>
                </c:pt>
                <c:pt idx="110">
                  <c:v>4.141</c:v>
                </c:pt>
                <c:pt idx="111">
                  <c:v>4.1280000000000001</c:v>
                </c:pt>
                <c:pt idx="112">
                  <c:v>4.0890000000000004</c:v>
                </c:pt>
                <c:pt idx="113">
                  <c:v>4.0739999999999998</c:v>
                </c:pt>
                <c:pt idx="114">
                  <c:v>4.0709999999999997</c:v>
                </c:pt>
                <c:pt idx="115">
                  <c:v>4.0529999999999999</c:v>
                </c:pt>
                <c:pt idx="116">
                  <c:v>4.0540000000000003</c:v>
                </c:pt>
                <c:pt idx="117">
                  <c:v>4.0369999999999999</c:v>
                </c:pt>
                <c:pt idx="118">
                  <c:v>4.0309999999999997</c:v>
                </c:pt>
                <c:pt idx="119">
                  <c:v>4.0010000000000003</c:v>
                </c:pt>
                <c:pt idx="120">
                  <c:v>3.9769999999999999</c:v>
                </c:pt>
                <c:pt idx="121">
                  <c:v>3.9390000000000001</c:v>
                </c:pt>
                <c:pt idx="122">
                  <c:v>3.9220000000000002</c:v>
                </c:pt>
                <c:pt idx="123">
                  <c:v>3.9089999999999998</c:v>
                </c:pt>
                <c:pt idx="124">
                  <c:v>3.911</c:v>
                </c:pt>
                <c:pt idx="125">
                  <c:v>3.899</c:v>
                </c:pt>
                <c:pt idx="126">
                  <c:v>3.8839999999999999</c:v>
                </c:pt>
                <c:pt idx="127">
                  <c:v>3.8570000000000002</c:v>
                </c:pt>
                <c:pt idx="128">
                  <c:v>3.8359999999999999</c:v>
                </c:pt>
                <c:pt idx="129">
                  <c:v>3.82</c:v>
                </c:pt>
                <c:pt idx="130">
                  <c:v>3.8090000000000002</c:v>
                </c:pt>
                <c:pt idx="131">
                  <c:v>3.8290000000000002</c:v>
                </c:pt>
                <c:pt idx="132">
                  <c:v>3.8380000000000001</c:v>
                </c:pt>
                <c:pt idx="133">
                  <c:v>3.8559999999999999</c:v>
                </c:pt>
                <c:pt idx="134">
                  <c:v>3.8860000000000001</c:v>
                </c:pt>
                <c:pt idx="135">
                  <c:v>3.8809999999999998</c:v>
                </c:pt>
                <c:pt idx="136">
                  <c:v>3.8809999999999998</c:v>
                </c:pt>
                <c:pt idx="137">
                  <c:v>3.8690000000000002</c:v>
                </c:pt>
                <c:pt idx="138">
                  <c:v>3.8740000000000001</c:v>
                </c:pt>
                <c:pt idx="139">
                  <c:v>3.8969999999999998</c:v>
                </c:pt>
                <c:pt idx="140">
                  <c:v>3.9289999999999998</c:v>
                </c:pt>
                <c:pt idx="141">
                  <c:v>3.956</c:v>
                </c:pt>
                <c:pt idx="142">
                  <c:v>3.9660000000000002</c:v>
                </c:pt>
                <c:pt idx="143">
                  <c:v>3.9809999999999999</c:v>
                </c:pt>
                <c:pt idx="144" formatCode="0.000">
                  <c:v>4.0250000000000004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F-4FF1-AABC-FC0915E7EFDC}"/>
            </c:ext>
          </c:extLst>
        </c:ser>
        <c:ser>
          <c:idx val="1"/>
          <c:order val="1"/>
          <c:tx>
            <c:strRef>
              <c:f>Guestnights!$L$58</c:f>
              <c:strCache>
                <c:ptCount val="1"/>
                <c:pt idx="0">
                  <c:v>International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Guestnights!$L$110:$L$254</c:f>
              <c:numCache>
                <c:formatCode>0.00</c:formatCode>
                <c:ptCount val="145"/>
                <c:pt idx="12">
                  <c:v>2.7349999999999999</c:v>
                </c:pt>
                <c:pt idx="13">
                  <c:v>2.7040000000000002</c:v>
                </c:pt>
                <c:pt idx="14">
                  <c:v>2.6739999999999999</c:v>
                </c:pt>
                <c:pt idx="15">
                  <c:v>2.6520000000000001</c:v>
                </c:pt>
                <c:pt idx="16">
                  <c:v>2.5960000000000001</c:v>
                </c:pt>
                <c:pt idx="17">
                  <c:v>2.5459999999999998</c:v>
                </c:pt>
                <c:pt idx="18">
                  <c:v>2.5</c:v>
                </c:pt>
                <c:pt idx="19">
                  <c:v>2.4780000000000002</c:v>
                </c:pt>
                <c:pt idx="20">
                  <c:v>2.4510000000000001</c:v>
                </c:pt>
                <c:pt idx="21">
                  <c:v>2.4289999999999998</c:v>
                </c:pt>
                <c:pt idx="22">
                  <c:v>2.427</c:v>
                </c:pt>
                <c:pt idx="23">
                  <c:v>2.4089999999999998</c:v>
                </c:pt>
                <c:pt idx="24">
                  <c:v>2.4220000000000002</c:v>
                </c:pt>
                <c:pt idx="25">
                  <c:v>2.4220000000000002</c:v>
                </c:pt>
                <c:pt idx="26">
                  <c:v>2.4169999999999998</c:v>
                </c:pt>
                <c:pt idx="27">
                  <c:v>2.4350000000000001</c:v>
                </c:pt>
                <c:pt idx="28">
                  <c:v>2.4500000000000002</c:v>
                </c:pt>
                <c:pt idx="29">
                  <c:v>2.46</c:v>
                </c:pt>
                <c:pt idx="30">
                  <c:v>2.464</c:v>
                </c:pt>
                <c:pt idx="31">
                  <c:v>2.4630000000000001</c:v>
                </c:pt>
                <c:pt idx="32">
                  <c:v>2.4849999999999999</c:v>
                </c:pt>
                <c:pt idx="33">
                  <c:v>2.4889999999999999</c:v>
                </c:pt>
                <c:pt idx="34">
                  <c:v>2.4849999999999999</c:v>
                </c:pt>
                <c:pt idx="35">
                  <c:v>2.504</c:v>
                </c:pt>
                <c:pt idx="36">
                  <c:v>2.5049999999999999</c:v>
                </c:pt>
                <c:pt idx="37">
                  <c:v>2.5129999999999999</c:v>
                </c:pt>
                <c:pt idx="38">
                  <c:v>2.5190000000000001</c:v>
                </c:pt>
                <c:pt idx="39">
                  <c:v>2.516</c:v>
                </c:pt>
                <c:pt idx="40">
                  <c:v>2.5270000000000001</c:v>
                </c:pt>
                <c:pt idx="41">
                  <c:v>2.5350000000000001</c:v>
                </c:pt>
                <c:pt idx="42">
                  <c:v>2.54</c:v>
                </c:pt>
                <c:pt idx="43">
                  <c:v>2.5459999999999998</c:v>
                </c:pt>
                <c:pt idx="44">
                  <c:v>2.5529999999999999</c:v>
                </c:pt>
                <c:pt idx="45">
                  <c:v>2.5670000000000002</c:v>
                </c:pt>
                <c:pt idx="46">
                  <c:v>2.581</c:v>
                </c:pt>
                <c:pt idx="47">
                  <c:v>2.6070000000000002</c:v>
                </c:pt>
                <c:pt idx="48">
                  <c:v>2.6720000000000002</c:v>
                </c:pt>
                <c:pt idx="49">
                  <c:v>2.7389999999999999</c:v>
                </c:pt>
                <c:pt idx="50">
                  <c:v>2.7650000000000001</c:v>
                </c:pt>
                <c:pt idx="51">
                  <c:v>2.7959999999999998</c:v>
                </c:pt>
                <c:pt idx="52">
                  <c:v>2.8050000000000002</c:v>
                </c:pt>
                <c:pt idx="53">
                  <c:v>2.8</c:v>
                </c:pt>
                <c:pt idx="54">
                  <c:v>2.8159999999999998</c:v>
                </c:pt>
                <c:pt idx="55">
                  <c:v>2.8330000000000002</c:v>
                </c:pt>
                <c:pt idx="56">
                  <c:v>2.8380000000000001</c:v>
                </c:pt>
                <c:pt idx="57">
                  <c:v>2.863</c:v>
                </c:pt>
                <c:pt idx="58">
                  <c:v>2.8730000000000002</c:v>
                </c:pt>
                <c:pt idx="59">
                  <c:v>2.8530000000000002</c:v>
                </c:pt>
                <c:pt idx="60">
                  <c:v>2.8050000000000002</c:v>
                </c:pt>
                <c:pt idx="61">
                  <c:v>2.7930000000000001</c:v>
                </c:pt>
                <c:pt idx="62">
                  <c:v>2.7850000000000001</c:v>
                </c:pt>
                <c:pt idx="63">
                  <c:v>2.8029999999999999</c:v>
                </c:pt>
                <c:pt idx="64">
                  <c:v>2.8109999999999999</c:v>
                </c:pt>
                <c:pt idx="65">
                  <c:v>2.8370000000000002</c:v>
                </c:pt>
                <c:pt idx="66">
                  <c:v>2.8610000000000002</c:v>
                </c:pt>
                <c:pt idx="67">
                  <c:v>2.883</c:v>
                </c:pt>
                <c:pt idx="68">
                  <c:v>2.9159999999999999</c:v>
                </c:pt>
                <c:pt idx="69">
                  <c:v>2.915</c:v>
                </c:pt>
                <c:pt idx="70">
                  <c:v>2.9319999999999999</c:v>
                </c:pt>
                <c:pt idx="71">
                  <c:v>2.9550000000000001</c:v>
                </c:pt>
                <c:pt idx="72">
                  <c:v>2.9750000000000001</c:v>
                </c:pt>
                <c:pt idx="73">
                  <c:v>2.9449999999999998</c:v>
                </c:pt>
                <c:pt idx="74">
                  <c:v>2.9660000000000002</c:v>
                </c:pt>
                <c:pt idx="75">
                  <c:v>2.9529999999999998</c:v>
                </c:pt>
                <c:pt idx="76">
                  <c:v>2.972</c:v>
                </c:pt>
                <c:pt idx="77">
                  <c:v>2.9910000000000001</c:v>
                </c:pt>
                <c:pt idx="78">
                  <c:v>2.9729999999999999</c:v>
                </c:pt>
                <c:pt idx="79">
                  <c:v>2.9660000000000002</c:v>
                </c:pt>
                <c:pt idx="80">
                  <c:v>2.9569999999999999</c:v>
                </c:pt>
                <c:pt idx="81">
                  <c:v>2.9660000000000002</c:v>
                </c:pt>
                <c:pt idx="82">
                  <c:v>2.9550000000000001</c:v>
                </c:pt>
                <c:pt idx="83">
                  <c:v>2.9670000000000001</c:v>
                </c:pt>
                <c:pt idx="84">
                  <c:v>2.97</c:v>
                </c:pt>
                <c:pt idx="85">
                  <c:v>2.9870000000000001</c:v>
                </c:pt>
                <c:pt idx="86">
                  <c:v>3.0019999999999998</c:v>
                </c:pt>
                <c:pt idx="87">
                  <c:v>3.0209999999999999</c:v>
                </c:pt>
                <c:pt idx="88">
                  <c:v>3.0139999999999998</c:v>
                </c:pt>
                <c:pt idx="89">
                  <c:v>3.0150000000000001</c:v>
                </c:pt>
                <c:pt idx="90">
                  <c:v>3.0270000000000001</c:v>
                </c:pt>
                <c:pt idx="91">
                  <c:v>3.0310000000000001</c:v>
                </c:pt>
                <c:pt idx="92">
                  <c:v>3.0379999999999998</c:v>
                </c:pt>
                <c:pt idx="93">
                  <c:v>3.0430000000000001</c:v>
                </c:pt>
                <c:pt idx="94">
                  <c:v>3.0489999999999999</c:v>
                </c:pt>
                <c:pt idx="95">
                  <c:v>3.048</c:v>
                </c:pt>
                <c:pt idx="96">
                  <c:v>3.06</c:v>
                </c:pt>
                <c:pt idx="97">
                  <c:v>3.0630000000000002</c:v>
                </c:pt>
                <c:pt idx="98">
                  <c:v>3.0459999999999998</c:v>
                </c:pt>
                <c:pt idx="99">
                  <c:v>3.0459999999999998</c:v>
                </c:pt>
                <c:pt idx="100">
                  <c:v>3.06</c:v>
                </c:pt>
                <c:pt idx="101">
                  <c:v>3.081</c:v>
                </c:pt>
                <c:pt idx="102">
                  <c:v>3.0990000000000002</c:v>
                </c:pt>
                <c:pt idx="103">
                  <c:v>3.14</c:v>
                </c:pt>
                <c:pt idx="104">
                  <c:v>3.1579999999999999</c:v>
                </c:pt>
                <c:pt idx="105">
                  <c:v>3.169</c:v>
                </c:pt>
                <c:pt idx="106">
                  <c:v>3.2</c:v>
                </c:pt>
                <c:pt idx="107">
                  <c:v>3.2189999999999999</c:v>
                </c:pt>
                <c:pt idx="108">
                  <c:v>3.23</c:v>
                </c:pt>
                <c:pt idx="109">
                  <c:v>3.2639999999999998</c:v>
                </c:pt>
                <c:pt idx="110">
                  <c:v>3.2810000000000001</c:v>
                </c:pt>
                <c:pt idx="111">
                  <c:v>3.3050000000000002</c:v>
                </c:pt>
                <c:pt idx="112">
                  <c:v>3.3239999999999998</c:v>
                </c:pt>
                <c:pt idx="113">
                  <c:v>3.3220000000000001</c:v>
                </c:pt>
                <c:pt idx="114">
                  <c:v>3.33</c:v>
                </c:pt>
                <c:pt idx="115">
                  <c:v>3.36</c:v>
                </c:pt>
                <c:pt idx="116">
                  <c:v>3.3759999999999999</c:v>
                </c:pt>
                <c:pt idx="117">
                  <c:v>3.403</c:v>
                </c:pt>
                <c:pt idx="118">
                  <c:v>3.41</c:v>
                </c:pt>
                <c:pt idx="119">
                  <c:v>3.41</c:v>
                </c:pt>
                <c:pt idx="120">
                  <c:v>3.4119999999999999</c:v>
                </c:pt>
                <c:pt idx="121">
                  <c:v>3.41</c:v>
                </c:pt>
                <c:pt idx="122">
                  <c:v>3.4430000000000001</c:v>
                </c:pt>
                <c:pt idx="123">
                  <c:v>3.4569999999999999</c:v>
                </c:pt>
                <c:pt idx="124">
                  <c:v>3.4649999999999999</c:v>
                </c:pt>
                <c:pt idx="125">
                  <c:v>3.4769999999999999</c:v>
                </c:pt>
                <c:pt idx="126">
                  <c:v>3.5030000000000001</c:v>
                </c:pt>
                <c:pt idx="127">
                  <c:v>3.4820000000000002</c:v>
                </c:pt>
                <c:pt idx="128">
                  <c:v>3.4830000000000001</c:v>
                </c:pt>
                <c:pt idx="129">
                  <c:v>3.4689999999999999</c:v>
                </c:pt>
                <c:pt idx="130">
                  <c:v>3.4660000000000002</c:v>
                </c:pt>
                <c:pt idx="131">
                  <c:v>3.4780000000000002</c:v>
                </c:pt>
                <c:pt idx="132">
                  <c:v>3.5019999999999998</c:v>
                </c:pt>
                <c:pt idx="133">
                  <c:v>3.5270000000000001</c:v>
                </c:pt>
                <c:pt idx="134">
                  <c:v>3.532</c:v>
                </c:pt>
                <c:pt idx="135">
                  <c:v>3.544</c:v>
                </c:pt>
                <c:pt idx="136">
                  <c:v>3.5640000000000001</c:v>
                </c:pt>
                <c:pt idx="137">
                  <c:v>3.577</c:v>
                </c:pt>
                <c:pt idx="138">
                  <c:v>3.5670000000000002</c:v>
                </c:pt>
                <c:pt idx="139">
                  <c:v>3.5619999999999998</c:v>
                </c:pt>
                <c:pt idx="140">
                  <c:v>3.5430000000000001</c:v>
                </c:pt>
                <c:pt idx="141">
                  <c:v>3.5350000000000001</c:v>
                </c:pt>
                <c:pt idx="142">
                  <c:v>3.536</c:v>
                </c:pt>
                <c:pt idx="143">
                  <c:v>3.5409999999999999</c:v>
                </c:pt>
                <c:pt idx="144" formatCode="0.000">
                  <c:v>3.5310000000000001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F-4FF1-AABC-FC0915E7E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60480"/>
        <c:axId val="118262016"/>
      </c:lineChart>
      <c:catAx>
        <c:axId val="118260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crossAx val="11826201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826201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Moving annual total (million)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1182604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1594279422854812E-2"/>
          <c:y val="0.87818455545864049"/>
          <c:w val="0.9184057205771452"/>
          <c:h val="9.146643088430334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 orientation="landscape" horizontalDpi="1200" verticalDpi="1200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Tourism - guest nights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Guestnights!$K$4</c:f>
              <c:strCache>
                <c:ptCount val="1"/>
                <c:pt idx="0">
                  <c:v>Domestic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Guestnights!$K$110:$K$254</c:f>
              <c:numCache>
                <c:formatCode>0.00</c:formatCode>
                <c:ptCount val="145"/>
                <c:pt idx="12">
                  <c:v>2.9279999999999999</c:v>
                </c:pt>
                <c:pt idx="13">
                  <c:v>2.9849999999999999</c:v>
                </c:pt>
                <c:pt idx="14">
                  <c:v>2.9830000000000001</c:v>
                </c:pt>
                <c:pt idx="15">
                  <c:v>3.0110000000000001</c:v>
                </c:pt>
                <c:pt idx="16">
                  <c:v>3.032</c:v>
                </c:pt>
                <c:pt idx="17">
                  <c:v>3.0409999999999999</c:v>
                </c:pt>
                <c:pt idx="18">
                  <c:v>3.0579999999999998</c:v>
                </c:pt>
                <c:pt idx="19">
                  <c:v>3.0510000000000002</c:v>
                </c:pt>
                <c:pt idx="20">
                  <c:v>3.0430000000000001</c:v>
                </c:pt>
                <c:pt idx="21">
                  <c:v>3.0259999999999998</c:v>
                </c:pt>
                <c:pt idx="22">
                  <c:v>3.0529999999999999</c:v>
                </c:pt>
                <c:pt idx="23">
                  <c:v>3.0379999999999998</c:v>
                </c:pt>
                <c:pt idx="24">
                  <c:v>3.0249999999999999</c:v>
                </c:pt>
                <c:pt idx="25">
                  <c:v>3.03</c:v>
                </c:pt>
                <c:pt idx="26">
                  <c:v>3.0179999999999998</c:v>
                </c:pt>
                <c:pt idx="27">
                  <c:v>3.0049999999999999</c:v>
                </c:pt>
                <c:pt idx="28">
                  <c:v>3.004</c:v>
                </c:pt>
                <c:pt idx="29">
                  <c:v>3.0030000000000001</c:v>
                </c:pt>
                <c:pt idx="30">
                  <c:v>3.0030000000000001</c:v>
                </c:pt>
                <c:pt idx="31">
                  <c:v>3.0289999999999999</c:v>
                </c:pt>
                <c:pt idx="32">
                  <c:v>3.03</c:v>
                </c:pt>
                <c:pt idx="33">
                  <c:v>3.0489999999999999</c:v>
                </c:pt>
                <c:pt idx="34">
                  <c:v>3.048</c:v>
                </c:pt>
                <c:pt idx="35">
                  <c:v>3.073</c:v>
                </c:pt>
                <c:pt idx="36">
                  <c:v>3.097</c:v>
                </c:pt>
                <c:pt idx="37">
                  <c:v>3.0979999999999999</c:v>
                </c:pt>
                <c:pt idx="38">
                  <c:v>3.149</c:v>
                </c:pt>
                <c:pt idx="39">
                  <c:v>3.1760000000000002</c:v>
                </c:pt>
                <c:pt idx="40">
                  <c:v>3.2080000000000002</c:v>
                </c:pt>
                <c:pt idx="41">
                  <c:v>3.2320000000000002</c:v>
                </c:pt>
                <c:pt idx="42">
                  <c:v>3.27</c:v>
                </c:pt>
                <c:pt idx="43">
                  <c:v>3.3039999999999998</c:v>
                </c:pt>
                <c:pt idx="44">
                  <c:v>3.351</c:v>
                </c:pt>
                <c:pt idx="45">
                  <c:v>3.383</c:v>
                </c:pt>
                <c:pt idx="46">
                  <c:v>3.4380000000000002</c:v>
                </c:pt>
                <c:pt idx="47">
                  <c:v>3.4769999999999999</c:v>
                </c:pt>
                <c:pt idx="48">
                  <c:v>3.4620000000000002</c:v>
                </c:pt>
                <c:pt idx="49">
                  <c:v>3.4609999999999999</c:v>
                </c:pt>
                <c:pt idx="50">
                  <c:v>3.4249999999999998</c:v>
                </c:pt>
                <c:pt idx="51">
                  <c:v>3.4580000000000002</c:v>
                </c:pt>
                <c:pt idx="52">
                  <c:v>3.45</c:v>
                </c:pt>
                <c:pt idx="53">
                  <c:v>3.4809999999999999</c:v>
                </c:pt>
                <c:pt idx="54">
                  <c:v>3.5030000000000001</c:v>
                </c:pt>
                <c:pt idx="55">
                  <c:v>3.5139999999999998</c:v>
                </c:pt>
                <c:pt idx="56">
                  <c:v>3.508</c:v>
                </c:pt>
                <c:pt idx="57">
                  <c:v>3.5339999999999998</c:v>
                </c:pt>
                <c:pt idx="58">
                  <c:v>3.4860000000000002</c:v>
                </c:pt>
                <c:pt idx="59">
                  <c:v>3.4889999999999999</c:v>
                </c:pt>
                <c:pt idx="60">
                  <c:v>3.5179999999999998</c:v>
                </c:pt>
                <c:pt idx="61">
                  <c:v>3.5459999999999998</c:v>
                </c:pt>
                <c:pt idx="62">
                  <c:v>3.6139999999999999</c:v>
                </c:pt>
                <c:pt idx="63">
                  <c:v>3.6179999999999999</c:v>
                </c:pt>
                <c:pt idx="64">
                  <c:v>3.6339999999999999</c:v>
                </c:pt>
                <c:pt idx="65">
                  <c:v>3.63</c:v>
                </c:pt>
                <c:pt idx="66">
                  <c:v>3.641</c:v>
                </c:pt>
                <c:pt idx="67">
                  <c:v>3.629</c:v>
                </c:pt>
                <c:pt idx="68">
                  <c:v>3.6349999999999998</c:v>
                </c:pt>
                <c:pt idx="69">
                  <c:v>3.6259999999999999</c:v>
                </c:pt>
                <c:pt idx="70">
                  <c:v>3.6509999999999998</c:v>
                </c:pt>
                <c:pt idx="71">
                  <c:v>3.6429999999999998</c:v>
                </c:pt>
                <c:pt idx="72">
                  <c:v>3.6760000000000002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3.718</c:v>
                </c:pt>
                <c:pt idx="76">
                  <c:v>3.7309999999999999</c:v>
                </c:pt>
                <c:pt idx="77">
                  <c:v>3.76</c:v>
                </c:pt>
                <c:pt idx="78">
                  <c:v>3.762</c:v>
                </c:pt>
                <c:pt idx="79">
                  <c:v>3.79</c:v>
                </c:pt>
                <c:pt idx="80">
                  <c:v>3.84</c:v>
                </c:pt>
                <c:pt idx="81">
                  <c:v>3.8610000000000002</c:v>
                </c:pt>
                <c:pt idx="82">
                  <c:v>3.8879999999999999</c:v>
                </c:pt>
                <c:pt idx="83">
                  <c:v>3.911</c:v>
                </c:pt>
                <c:pt idx="84">
                  <c:v>3.9430000000000001</c:v>
                </c:pt>
                <c:pt idx="85">
                  <c:v>3.9489999999999998</c:v>
                </c:pt>
                <c:pt idx="86">
                  <c:v>3.9590000000000001</c:v>
                </c:pt>
                <c:pt idx="87">
                  <c:v>3.9710000000000001</c:v>
                </c:pt>
                <c:pt idx="88">
                  <c:v>3.9990000000000001</c:v>
                </c:pt>
                <c:pt idx="89">
                  <c:v>4.0069999999999997</c:v>
                </c:pt>
                <c:pt idx="90">
                  <c:v>4.032</c:v>
                </c:pt>
                <c:pt idx="91">
                  <c:v>4.0599999999999996</c:v>
                </c:pt>
                <c:pt idx="92">
                  <c:v>4.0510000000000002</c:v>
                </c:pt>
                <c:pt idx="93">
                  <c:v>4.0430000000000001</c:v>
                </c:pt>
                <c:pt idx="94">
                  <c:v>4.05</c:v>
                </c:pt>
                <c:pt idx="95">
                  <c:v>4.0620000000000003</c:v>
                </c:pt>
                <c:pt idx="96">
                  <c:v>4.0549999999999997</c:v>
                </c:pt>
                <c:pt idx="97">
                  <c:v>4.0449999999999999</c:v>
                </c:pt>
                <c:pt idx="98">
                  <c:v>4.0540000000000003</c:v>
                </c:pt>
                <c:pt idx="99">
                  <c:v>4.0720000000000001</c:v>
                </c:pt>
                <c:pt idx="100">
                  <c:v>4.0839999999999996</c:v>
                </c:pt>
                <c:pt idx="101">
                  <c:v>4.0819999999999999</c:v>
                </c:pt>
                <c:pt idx="102">
                  <c:v>4.077</c:v>
                </c:pt>
                <c:pt idx="103">
                  <c:v>4.0709999999999997</c:v>
                </c:pt>
                <c:pt idx="104">
                  <c:v>4.077</c:v>
                </c:pt>
                <c:pt idx="105">
                  <c:v>4.1050000000000004</c:v>
                </c:pt>
                <c:pt idx="106">
                  <c:v>4.117</c:v>
                </c:pt>
                <c:pt idx="107">
                  <c:v>4.1289999999999996</c:v>
                </c:pt>
                <c:pt idx="108">
                  <c:v>4.13</c:v>
                </c:pt>
                <c:pt idx="109">
                  <c:v>4.149</c:v>
                </c:pt>
                <c:pt idx="110">
                  <c:v>4.141</c:v>
                </c:pt>
                <c:pt idx="111">
                  <c:v>4.1280000000000001</c:v>
                </c:pt>
                <c:pt idx="112">
                  <c:v>4.0890000000000004</c:v>
                </c:pt>
                <c:pt idx="113">
                  <c:v>4.0739999999999998</c:v>
                </c:pt>
                <c:pt idx="114">
                  <c:v>4.0709999999999997</c:v>
                </c:pt>
                <c:pt idx="115">
                  <c:v>4.0529999999999999</c:v>
                </c:pt>
                <c:pt idx="116">
                  <c:v>4.0540000000000003</c:v>
                </c:pt>
                <c:pt idx="117">
                  <c:v>4.0369999999999999</c:v>
                </c:pt>
                <c:pt idx="118">
                  <c:v>4.0309999999999997</c:v>
                </c:pt>
                <c:pt idx="119">
                  <c:v>4.0010000000000003</c:v>
                </c:pt>
                <c:pt idx="120">
                  <c:v>3.9769999999999999</c:v>
                </c:pt>
                <c:pt idx="121">
                  <c:v>3.9390000000000001</c:v>
                </c:pt>
                <c:pt idx="122">
                  <c:v>3.9220000000000002</c:v>
                </c:pt>
                <c:pt idx="123">
                  <c:v>3.9089999999999998</c:v>
                </c:pt>
                <c:pt idx="124">
                  <c:v>3.911</c:v>
                </c:pt>
                <c:pt idx="125">
                  <c:v>3.899</c:v>
                </c:pt>
                <c:pt idx="126">
                  <c:v>3.8839999999999999</c:v>
                </c:pt>
                <c:pt idx="127">
                  <c:v>3.8570000000000002</c:v>
                </c:pt>
                <c:pt idx="128">
                  <c:v>3.8359999999999999</c:v>
                </c:pt>
                <c:pt idx="129">
                  <c:v>3.82</c:v>
                </c:pt>
                <c:pt idx="130">
                  <c:v>3.8090000000000002</c:v>
                </c:pt>
                <c:pt idx="131">
                  <c:v>3.8290000000000002</c:v>
                </c:pt>
                <c:pt idx="132">
                  <c:v>3.8380000000000001</c:v>
                </c:pt>
                <c:pt idx="133">
                  <c:v>3.8559999999999999</c:v>
                </c:pt>
                <c:pt idx="134">
                  <c:v>3.8860000000000001</c:v>
                </c:pt>
                <c:pt idx="135">
                  <c:v>3.8809999999999998</c:v>
                </c:pt>
                <c:pt idx="136">
                  <c:v>3.8809999999999998</c:v>
                </c:pt>
                <c:pt idx="137">
                  <c:v>3.8690000000000002</c:v>
                </c:pt>
                <c:pt idx="138">
                  <c:v>3.8740000000000001</c:v>
                </c:pt>
                <c:pt idx="139">
                  <c:v>3.8969999999999998</c:v>
                </c:pt>
                <c:pt idx="140">
                  <c:v>3.9289999999999998</c:v>
                </c:pt>
                <c:pt idx="141">
                  <c:v>3.956</c:v>
                </c:pt>
                <c:pt idx="142">
                  <c:v>3.9660000000000002</c:v>
                </c:pt>
                <c:pt idx="143">
                  <c:v>3.9809999999999999</c:v>
                </c:pt>
                <c:pt idx="144" formatCode="0.000">
                  <c:v>4.0250000000000004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9-4EF1-8777-2FE5716A3EBC}"/>
            </c:ext>
          </c:extLst>
        </c:ser>
        <c:ser>
          <c:idx val="1"/>
          <c:order val="1"/>
          <c:tx>
            <c:strRef>
              <c:f>Guestnights!$L$4</c:f>
              <c:strCache>
                <c:ptCount val="1"/>
                <c:pt idx="0">
                  <c:v>International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Guestnights!$L$110:$L$254</c:f>
              <c:numCache>
                <c:formatCode>0.00</c:formatCode>
                <c:ptCount val="145"/>
                <c:pt idx="12">
                  <c:v>2.7349999999999999</c:v>
                </c:pt>
                <c:pt idx="13">
                  <c:v>2.7040000000000002</c:v>
                </c:pt>
                <c:pt idx="14">
                  <c:v>2.6739999999999999</c:v>
                </c:pt>
                <c:pt idx="15">
                  <c:v>2.6520000000000001</c:v>
                </c:pt>
                <c:pt idx="16">
                  <c:v>2.5960000000000001</c:v>
                </c:pt>
                <c:pt idx="17">
                  <c:v>2.5459999999999998</c:v>
                </c:pt>
                <c:pt idx="18">
                  <c:v>2.5</c:v>
                </c:pt>
                <c:pt idx="19">
                  <c:v>2.4780000000000002</c:v>
                </c:pt>
                <c:pt idx="20">
                  <c:v>2.4510000000000001</c:v>
                </c:pt>
                <c:pt idx="21">
                  <c:v>2.4289999999999998</c:v>
                </c:pt>
                <c:pt idx="22">
                  <c:v>2.427</c:v>
                </c:pt>
                <c:pt idx="23">
                  <c:v>2.4089999999999998</c:v>
                </c:pt>
                <c:pt idx="24">
                  <c:v>2.4220000000000002</c:v>
                </c:pt>
                <c:pt idx="25">
                  <c:v>2.4220000000000002</c:v>
                </c:pt>
                <c:pt idx="26">
                  <c:v>2.4169999999999998</c:v>
                </c:pt>
                <c:pt idx="27">
                  <c:v>2.4350000000000001</c:v>
                </c:pt>
                <c:pt idx="28">
                  <c:v>2.4500000000000002</c:v>
                </c:pt>
                <c:pt idx="29">
                  <c:v>2.46</c:v>
                </c:pt>
                <c:pt idx="30">
                  <c:v>2.464</c:v>
                </c:pt>
                <c:pt idx="31">
                  <c:v>2.4630000000000001</c:v>
                </c:pt>
                <c:pt idx="32">
                  <c:v>2.4849999999999999</c:v>
                </c:pt>
                <c:pt idx="33">
                  <c:v>2.4889999999999999</c:v>
                </c:pt>
                <c:pt idx="34">
                  <c:v>2.4849999999999999</c:v>
                </c:pt>
                <c:pt idx="35">
                  <c:v>2.504</c:v>
                </c:pt>
                <c:pt idx="36">
                  <c:v>2.5049999999999999</c:v>
                </c:pt>
                <c:pt idx="37">
                  <c:v>2.5129999999999999</c:v>
                </c:pt>
                <c:pt idx="38">
                  <c:v>2.5190000000000001</c:v>
                </c:pt>
                <c:pt idx="39">
                  <c:v>2.516</c:v>
                </c:pt>
                <c:pt idx="40">
                  <c:v>2.5270000000000001</c:v>
                </c:pt>
                <c:pt idx="41">
                  <c:v>2.5350000000000001</c:v>
                </c:pt>
                <c:pt idx="42">
                  <c:v>2.54</c:v>
                </c:pt>
                <c:pt idx="43">
                  <c:v>2.5459999999999998</c:v>
                </c:pt>
                <c:pt idx="44">
                  <c:v>2.5529999999999999</c:v>
                </c:pt>
                <c:pt idx="45">
                  <c:v>2.5670000000000002</c:v>
                </c:pt>
                <c:pt idx="46">
                  <c:v>2.581</c:v>
                </c:pt>
                <c:pt idx="47">
                  <c:v>2.6070000000000002</c:v>
                </c:pt>
                <c:pt idx="48">
                  <c:v>2.6720000000000002</c:v>
                </c:pt>
                <c:pt idx="49">
                  <c:v>2.7389999999999999</c:v>
                </c:pt>
                <c:pt idx="50">
                  <c:v>2.7650000000000001</c:v>
                </c:pt>
                <c:pt idx="51">
                  <c:v>2.7959999999999998</c:v>
                </c:pt>
                <c:pt idx="52">
                  <c:v>2.8050000000000002</c:v>
                </c:pt>
                <c:pt idx="53">
                  <c:v>2.8</c:v>
                </c:pt>
                <c:pt idx="54">
                  <c:v>2.8159999999999998</c:v>
                </c:pt>
                <c:pt idx="55">
                  <c:v>2.8330000000000002</c:v>
                </c:pt>
                <c:pt idx="56">
                  <c:v>2.8380000000000001</c:v>
                </c:pt>
                <c:pt idx="57">
                  <c:v>2.863</c:v>
                </c:pt>
                <c:pt idx="58">
                  <c:v>2.8730000000000002</c:v>
                </c:pt>
                <c:pt idx="59">
                  <c:v>2.8530000000000002</c:v>
                </c:pt>
                <c:pt idx="60">
                  <c:v>2.8050000000000002</c:v>
                </c:pt>
                <c:pt idx="61">
                  <c:v>2.7930000000000001</c:v>
                </c:pt>
                <c:pt idx="62">
                  <c:v>2.7850000000000001</c:v>
                </c:pt>
                <c:pt idx="63">
                  <c:v>2.8029999999999999</c:v>
                </c:pt>
                <c:pt idx="64">
                  <c:v>2.8109999999999999</c:v>
                </c:pt>
                <c:pt idx="65">
                  <c:v>2.8370000000000002</c:v>
                </c:pt>
                <c:pt idx="66">
                  <c:v>2.8610000000000002</c:v>
                </c:pt>
                <c:pt idx="67">
                  <c:v>2.883</c:v>
                </c:pt>
                <c:pt idx="68">
                  <c:v>2.9159999999999999</c:v>
                </c:pt>
                <c:pt idx="69">
                  <c:v>2.915</c:v>
                </c:pt>
                <c:pt idx="70">
                  <c:v>2.9319999999999999</c:v>
                </c:pt>
                <c:pt idx="71">
                  <c:v>2.9550000000000001</c:v>
                </c:pt>
                <c:pt idx="72">
                  <c:v>2.9750000000000001</c:v>
                </c:pt>
                <c:pt idx="73">
                  <c:v>2.9449999999999998</c:v>
                </c:pt>
                <c:pt idx="74">
                  <c:v>2.9660000000000002</c:v>
                </c:pt>
                <c:pt idx="75">
                  <c:v>2.9529999999999998</c:v>
                </c:pt>
                <c:pt idx="76">
                  <c:v>2.972</c:v>
                </c:pt>
                <c:pt idx="77">
                  <c:v>2.9910000000000001</c:v>
                </c:pt>
                <c:pt idx="78">
                  <c:v>2.9729999999999999</c:v>
                </c:pt>
                <c:pt idx="79">
                  <c:v>2.9660000000000002</c:v>
                </c:pt>
                <c:pt idx="80">
                  <c:v>2.9569999999999999</c:v>
                </c:pt>
                <c:pt idx="81">
                  <c:v>2.9660000000000002</c:v>
                </c:pt>
                <c:pt idx="82">
                  <c:v>2.9550000000000001</c:v>
                </c:pt>
                <c:pt idx="83">
                  <c:v>2.9670000000000001</c:v>
                </c:pt>
                <c:pt idx="84">
                  <c:v>2.97</c:v>
                </c:pt>
                <c:pt idx="85">
                  <c:v>2.9870000000000001</c:v>
                </c:pt>
                <c:pt idx="86">
                  <c:v>3.0019999999999998</c:v>
                </c:pt>
                <c:pt idx="87">
                  <c:v>3.0209999999999999</c:v>
                </c:pt>
                <c:pt idx="88">
                  <c:v>3.0139999999999998</c:v>
                </c:pt>
                <c:pt idx="89">
                  <c:v>3.0150000000000001</c:v>
                </c:pt>
                <c:pt idx="90">
                  <c:v>3.0270000000000001</c:v>
                </c:pt>
                <c:pt idx="91">
                  <c:v>3.0310000000000001</c:v>
                </c:pt>
                <c:pt idx="92">
                  <c:v>3.0379999999999998</c:v>
                </c:pt>
                <c:pt idx="93">
                  <c:v>3.0430000000000001</c:v>
                </c:pt>
                <c:pt idx="94">
                  <c:v>3.0489999999999999</c:v>
                </c:pt>
                <c:pt idx="95">
                  <c:v>3.048</c:v>
                </c:pt>
                <c:pt idx="96">
                  <c:v>3.06</c:v>
                </c:pt>
                <c:pt idx="97">
                  <c:v>3.0630000000000002</c:v>
                </c:pt>
                <c:pt idx="98">
                  <c:v>3.0459999999999998</c:v>
                </c:pt>
                <c:pt idx="99">
                  <c:v>3.0459999999999998</c:v>
                </c:pt>
                <c:pt idx="100">
                  <c:v>3.06</c:v>
                </c:pt>
                <c:pt idx="101">
                  <c:v>3.081</c:v>
                </c:pt>
                <c:pt idx="102">
                  <c:v>3.0990000000000002</c:v>
                </c:pt>
                <c:pt idx="103">
                  <c:v>3.14</c:v>
                </c:pt>
                <c:pt idx="104">
                  <c:v>3.1579999999999999</c:v>
                </c:pt>
                <c:pt idx="105">
                  <c:v>3.169</c:v>
                </c:pt>
                <c:pt idx="106">
                  <c:v>3.2</c:v>
                </c:pt>
                <c:pt idx="107">
                  <c:v>3.2189999999999999</c:v>
                </c:pt>
                <c:pt idx="108">
                  <c:v>3.23</c:v>
                </c:pt>
                <c:pt idx="109">
                  <c:v>3.2639999999999998</c:v>
                </c:pt>
                <c:pt idx="110">
                  <c:v>3.2810000000000001</c:v>
                </c:pt>
                <c:pt idx="111">
                  <c:v>3.3050000000000002</c:v>
                </c:pt>
                <c:pt idx="112">
                  <c:v>3.3239999999999998</c:v>
                </c:pt>
                <c:pt idx="113">
                  <c:v>3.3220000000000001</c:v>
                </c:pt>
                <c:pt idx="114">
                  <c:v>3.33</c:v>
                </c:pt>
                <c:pt idx="115">
                  <c:v>3.36</c:v>
                </c:pt>
                <c:pt idx="116">
                  <c:v>3.3759999999999999</c:v>
                </c:pt>
                <c:pt idx="117">
                  <c:v>3.403</c:v>
                </c:pt>
                <c:pt idx="118">
                  <c:v>3.41</c:v>
                </c:pt>
                <c:pt idx="119">
                  <c:v>3.41</c:v>
                </c:pt>
                <c:pt idx="120">
                  <c:v>3.4119999999999999</c:v>
                </c:pt>
                <c:pt idx="121">
                  <c:v>3.41</c:v>
                </c:pt>
                <c:pt idx="122">
                  <c:v>3.4430000000000001</c:v>
                </c:pt>
                <c:pt idx="123">
                  <c:v>3.4569999999999999</c:v>
                </c:pt>
                <c:pt idx="124">
                  <c:v>3.4649999999999999</c:v>
                </c:pt>
                <c:pt idx="125">
                  <c:v>3.4769999999999999</c:v>
                </c:pt>
                <c:pt idx="126">
                  <c:v>3.5030000000000001</c:v>
                </c:pt>
                <c:pt idx="127">
                  <c:v>3.4820000000000002</c:v>
                </c:pt>
                <c:pt idx="128">
                  <c:v>3.4830000000000001</c:v>
                </c:pt>
                <c:pt idx="129">
                  <c:v>3.4689999999999999</c:v>
                </c:pt>
                <c:pt idx="130">
                  <c:v>3.4660000000000002</c:v>
                </c:pt>
                <c:pt idx="131">
                  <c:v>3.4780000000000002</c:v>
                </c:pt>
                <c:pt idx="132">
                  <c:v>3.5019999999999998</c:v>
                </c:pt>
                <c:pt idx="133">
                  <c:v>3.5270000000000001</c:v>
                </c:pt>
                <c:pt idx="134">
                  <c:v>3.532</c:v>
                </c:pt>
                <c:pt idx="135">
                  <c:v>3.544</c:v>
                </c:pt>
                <c:pt idx="136">
                  <c:v>3.5640000000000001</c:v>
                </c:pt>
                <c:pt idx="137">
                  <c:v>3.577</c:v>
                </c:pt>
                <c:pt idx="138">
                  <c:v>3.5670000000000002</c:v>
                </c:pt>
                <c:pt idx="139">
                  <c:v>3.5619999999999998</c:v>
                </c:pt>
                <c:pt idx="140">
                  <c:v>3.5430000000000001</c:v>
                </c:pt>
                <c:pt idx="141">
                  <c:v>3.5350000000000001</c:v>
                </c:pt>
                <c:pt idx="142">
                  <c:v>3.536</c:v>
                </c:pt>
                <c:pt idx="143">
                  <c:v>3.5409999999999999</c:v>
                </c:pt>
                <c:pt idx="144" formatCode="0.000">
                  <c:v>3.5310000000000001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D9-4EF1-8777-2FE5716A3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51040"/>
        <c:axId val="123352576"/>
      </c:lineChart>
      <c:catAx>
        <c:axId val="12335104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crossAx val="123352576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335257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Moving annual total (million)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123351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guest nights</a:t>
            </a:r>
          </a:p>
          <a:p>
            <a:pPr>
              <a:defRPr/>
            </a:pPr>
            <a:r>
              <a:rPr lang="en-US" sz="1400"/>
              <a:t>Auckland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'GN2'!$E$108</c:f>
              <c:strCache>
                <c:ptCount val="1"/>
                <c:pt idx="0">
                  <c:v> Domestic 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'GN2'!$A$120:$A$252</c:f>
              <c:numCache>
                <c:formatCode>mmm\-yy</c:formatCode>
                <c:ptCount val="133"/>
                <c:pt idx="0">
                  <c:v>39692</c:v>
                </c:pt>
                <c:pt idx="1">
                  <c:v>39722</c:v>
                </c:pt>
                <c:pt idx="2">
                  <c:v>39753</c:v>
                </c:pt>
                <c:pt idx="3">
                  <c:v>39783</c:v>
                </c:pt>
                <c:pt idx="4">
                  <c:v>39814</c:v>
                </c:pt>
                <c:pt idx="5">
                  <c:v>39845</c:v>
                </c:pt>
                <c:pt idx="6">
                  <c:v>39873</c:v>
                </c:pt>
                <c:pt idx="7">
                  <c:v>39904</c:v>
                </c:pt>
                <c:pt idx="8">
                  <c:v>39934</c:v>
                </c:pt>
                <c:pt idx="9">
                  <c:v>39965</c:v>
                </c:pt>
                <c:pt idx="10">
                  <c:v>39995</c:v>
                </c:pt>
                <c:pt idx="11">
                  <c:v>40026</c:v>
                </c:pt>
                <c:pt idx="12">
                  <c:v>40057</c:v>
                </c:pt>
                <c:pt idx="13">
                  <c:v>40087</c:v>
                </c:pt>
                <c:pt idx="14">
                  <c:v>40118</c:v>
                </c:pt>
                <c:pt idx="15">
                  <c:v>40148</c:v>
                </c:pt>
                <c:pt idx="16">
                  <c:v>40179</c:v>
                </c:pt>
                <c:pt idx="17">
                  <c:v>40210</c:v>
                </c:pt>
                <c:pt idx="18">
                  <c:v>40238</c:v>
                </c:pt>
                <c:pt idx="19">
                  <c:v>40269</c:v>
                </c:pt>
                <c:pt idx="20">
                  <c:v>40299</c:v>
                </c:pt>
                <c:pt idx="21">
                  <c:v>40330</c:v>
                </c:pt>
                <c:pt idx="22">
                  <c:v>40360</c:v>
                </c:pt>
                <c:pt idx="23">
                  <c:v>40391</c:v>
                </c:pt>
                <c:pt idx="24">
                  <c:v>40422</c:v>
                </c:pt>
                <c:pt idx="25">
                  <c:v>40452</c:v>
                </c:pt>
                <c:pt idx="26">
                  <c:v>40483</c:v>
                </c:pt>
                <c:pt idx="27">
                  <c:v>40513</c:v>
                </c:pt>
                <c:pt idx="28">
                  <c:v>40544</c:v>
                </c:pt>
                <c:pt idx="29">
                  <c:v>40575</c:v>
                </c:pt>
                <c:pt idx="30">
                  <c:v>40603</c:v>
                </c:pt>
                <c:pt idx="31">
                  <c:v>40634</c:v>
                </c:pt>
                <c:pt idx="32">
                  <c:v>40664</c:v>
                </c:pt>
                <c:pt idx="33">
                  <c:v>40695</c:v>
                </c:pt>
                <c:pt idx="34">
                  <c:v>40725</c:v>
                </c:pt>
                <c:pt idx="35">
                  <c:v>40756</c:v>
                </c:pt>
                <c:pt idx="36">
                  <c:v>40787</c:v>
                </c:pt>
                <c:pt idx="37">
                  <c:v>40817</c:v>
                </c:pt>
                <c:pt idx="38">
                  <c:v>40848</c:v>
                </c:pt>
                <c:pt idx="39">
                  <c:v>40878</c:v>
                </c:pt>
                <c:pt idx="40">
                  <c:v>40909</c:v>
                </c:pt>
                <c:pt idx="41">
                  <c:v>40940</c:v>
                </c:pt>
                <c:pt idx="42">
                  <c:v>40969</c:v>
                </c:pt>
                <c:pt idx="43">
                  <c:v>41000</c:v>
                </c:pt>
                <c:pt idx="44">
                  <c:v>41030</c:v>
                </c:pt>
                <c:pt idx="45">
                  <c:v>41061</c:v>
                </c:pt>
                <c:pt idx="46">
                  <c:v>41091</c:v>
                </c:pt>
                <c:pt idx="47">
                  <c:v>41122</c:v>
                </c:pt>
                <c:pt idx="48">
                  <c:v>41153</c:v>
                </c:pt>
                <c:pt idx="49">
                  <c:v>41183</c:v>
                </c:pt>
                <c:pt idx="50">
                  <c:v>41214</c:v>
                </c:pt>
                <c:pt idx="51">
                  <c:v>41244</c:v>
                </c:pt>
                <c:pt idx="52">
                  <c:v>41275</c:v>
                </c:pt>
                <c:pt idx="53">
                  <c:v>41306</c:v>
                </c:pt>
                <c:pt idx="54">
                  <c:v>41334</c:v>
                </c:pt>
                <c:pt idx="55">
                  <c:v>41365</c:v>
                </c:pt>
                <c:pt idx="56">
                  <c:v>41395</c:v>
                </c:pt>
                <c:pt idx="57">
                  <c:v>41426</c:v>
                </c:pt>
                <c:pt idx="58">
                  <c:v>41456</c:v>
                </c:pt>
                <c:pt idx="59">
                  <c:v>41487</c:v>
                </c:pt>
                <c:pt idx="60">
                  <c:v>41518</c:v>
                </c:pt>
                <c:pt idx="61">
                  <c:v>41548</c:v>
                </c:pt>
                <c:pt idx="62">
                  <c:v>41579</c:v>
                </c:pt>
                <c:pt idx="63">
                  <c:v>41609</c:v>
                </c:pt>
                <c:pt idx="64">
                  <c:v>41640</c:v>
                </c:pt>
                <c:pt idx="65">
                  <c:v>41671</c:v>
                </c:pt>
                <c:pt idx="66">
                  <c:v>41699</c:v>
                </c:pt>
                <c:pt idx="67">
                  <c:v>41730</c:v>
                </c:pt>
                <c:pt idx="68">
                  <c:v>41760</c:v>
                </c:pt>
                <c:pt idx="69">
                  <c:v>41791</c:v>
                </c:pt>
                <c:pt idx="70">
                  <c:v>41821</c:v>
                </c:pt>
                <c:pt idx="71">
                  <c:v>41852</c:v>
                </c:pt>
                <c:pt idx="72">
                  <c:v>41883</c:v>
                </c:pt>
                <c:pt idx="73">
                  <c:v>41913</c:v>
                </c:pt>
                <c:pt idx="74">
                  <c:v>41944</c:v>
                </c:pt>
                <c:pt idx="75">
                  <c:v>41974</c:v>
                </c:pt>
                <c:pt idx="76">
                  <c:v>42005</c:v>
                </c:pt>
                <c:pt idx="77">
                  <c:v>42036</c:v>
                </c:pt>
                <c:pt idx="78">
                  <c:v>42064</c:v>
                </c:pt>
                <c:pt idx="79">
                  <c:v>42095</c:v>
                </c:pt>
                <c:pt idx="80">
                  <c:v>42125</c:v>
                </c:pt>
                <c:pt idx="81">
                  <c:v>42156</c:v>
                </c:pt>
                <c:pt idx="82">
                  <c:v>42186</c:v>
                </c:pt>
                <c:pt idx="83">
                  <c:v>42217</c:v>
                </c:pt>
                <c:pt idx="84">
                  <c:v>42248</c:v>
                </c:pt>
                <c:pt idx="85">
                  <c:v>42278</c:v>
                </c:pt>
                <c:pt idx="86">
                  <c:v>42309</c:v>
                </c:pt>
                <c:pt idx="87">
                  <c:v>42339</c:v>
                </c:pt>
                <c:pt idx="88">
                  <c:v>42370</c:v>
                </c:pt>
                <c:pt idx="89">
                  <c:v>42401</c:v>
                </c:pt>
                <c:pt idx="90">
                  <c:v>42430</c:v>
                </c:pt>
                <c:pt idx="91">
                  <c:v>42461</c:v>
                </c:pt>
                <c:pt idx="92">
                  <c:v>42491</c:v>
                </c:pt>
                <c:pt idx="93">
                  <c:v>42522</c:v>
                </c:pt>
                <c:pt idx="94">
                  <c:v>42552</c:v>
                </c:pt>
                <c:pt idx="95">
                  <c:v>42583</c:v>
                </c:pt>
                <c:pt idx="96">
                  <c:v>42614</c:v>
                </c:pt>
                <c:pt idx="97">
                  <c:v>42644</c:v>
                </c:pt>
                <c:pt idx="98">
                  <c:v>42675</c:v>
                </c:pt>
                <c:pt idx="99">
                  <c:v>42705</c:v>
                </c:pt>
                <c:pt idx="100">
                  <c:v>42736</c:v>
                </c:pt>
                <c:pt idx="101">
                  <c:v>42767</c:v>
                </c:pt>
                <c:pt idx="102">
                  <c:v>42795</c:v>
                </c:pt>
                <c:pt idx="103">
                  <c:v>42826</c:v>
                </c:pt>
                <c:pt idx="104">
                  <c:v>42856</c:v>
                </c:pt>
                <c:pt idx="105">
                  <c:v>42887</c:v>
                </c:pt>
                <c:pt idx="106">
                  <c:v>42917</c:v>
                </c:pt>
                <c:pt idx="107">
                  <c:v>42948</c:v>
                </c:pt>
                <c:pt idx="108">
                  <c:v>42979</c:v>
                </c:pt>
                <c:pt idx="109">
                  <c:v>43009</c:v>
                </c:pt>
                <c:pt idx="110">
                  <c:v>43040</c:v>
                </c:pt>
                <c:pt idx="111">
                  <c:v>43070</c:v>
                </c:pt>
                <c:pt idx="112">
                  <c:v>43101</c:v>
                </c:pt>
                <c:pt idx="113">
                  <c:v>43132</c:v>
                </c:pt>
                <c:pt idx="114">
                  <c:v>43160</c:v>
                </c:pt>
                <c:pt idx="115">
                  <c:v>43191</c:v>
                </c:pt>
                <c:pt idx="116">
                  <c:v>43221</c:v>
                </c:pt>
                <c:pt idx="117">
                  <c:v>43252</c:v>
                </c:pt>
                <c:pt idx="118">
                  <c:v>43282</c:v>
                </c:pt>
                <c:pt idx="119">
                  <c:v>43313</c:v>
                </c:pt>
                <c:pt idx="120">
                  <c:v>43344</c:v>
                </c:pt>
                <c:pt idx="121">
                  <c:v>43374</c:v>
                </c:pt>
                <c:pt idx="122">
                  <c:v>43405</c:v>
                </c:pt>
                <c:pt idx="123">
                  <c:v>43435</c:v>
                </c:pt>
                <c:pt idx="124">
                  <c:v>43466</c:v>
                </c:pt>
                <c:pt idx="125">
                  <c:v>43497</c:v>
                </c:pt>
                <c:pt idx="126">
                  <c:v>43525</c:v>
                </c:pt>
                <c:pt idx="127">
                  <c:v>43556</c:v>
                </c:pt>
                <c:pt idx="128">
                  <c:v>43586</c:v>
                </c:pt>
                <c:pt idx="129">
                  <c:v>43617</c:v>
                </c:pt>
                <c:pt idx="130">
                  <c:v>43647</c:v>
                </c:pt>
                <c:pt idx="131">
                  <c:v>43678</c:v>
                </c:pt>
                <c:pt idx="132">
                  <c:v>43709</c:v>
                </c:pt>
              </c:numCache>
            </c:numRef>
          </c:cat>
          <c:val>
            <c:numRef>
              <c:f>'GN2'!$E$120:$E$252</c:f>
              <c:numCache>
                <c:formatCode>_-* #,##0_-;\-* #,##0_-;_-* "-"??_-;_-@_-</c:formatCode>
                <c:ptCount val="133"/>
                <c:pt idx="0">
                  <c:v>2928000</c:v>
                </c:pt>
                <c:pt idx="1">
                  <c:v>2985000</c:v>
                </c:pt>
                <c:pt idx="2">
                  <c:v>2983000</c:v>
                </c:pt>
                <c:pt idx="3">
                  <c:v>3011000</c:v>
                </c:pt>
                <c:pt idx="4">
                  <c:v>3032000</c:v>
                </c:pt>
                <c:pt idx="5">
                  <c:v>3041000</c:v>
                </c:pt>
                <c:pt idx="6">
                  <c:v>3058000</c:v>
                </c:pt>
                <c:pt idx="7">
                  <c:v>3051000</c:v>
                </c:pt>
                <c:pt idx="8">
                  <c:v>3043000</c:v>
                </c:pt>
                <c:pt idx="9">
                  <c:v>3026000</c:v>
                </c:pt>
                <c:pt idx="10">
                  <c:v>3053000</c:v>
                </c:pt>
                <c:pt idx="11">
                  <c:v>3038000</c:v>
                </c:pt>
                <c:pt idx="12">
                  <c:v>3025000</c:v>
                </c:pt>
                <c:pt idx="13">
                  <c:v>3030000</c:v>
                </c:pt>
                <c:pt idx="14">
                  <c:v>3018000</c:v>
                </c:pt>
                <c:pt idx="15">
                  <c:v>3005000</c:v>
                </c:pt>
                <c:pt idx="16">
                  <c:v>3004000</c:v>
                </c:pt>
                <c:pt idx="17">
                  <c:v>3003000</c:v>
                </c:pt>
                <c:pt idx="18">
                  <c:v>3003000</c:v>
                </c:pt>
                <c:pt idx="19">
                  <c:v>3029000</c:v>
                </c:pt>
                <c:pt idx="20">
                  <c:v>3030000</c:v>
                </c:pt>
                <c:pt idx="21">
                  <c:v>3049000</c:v>
                </c:pt>
                <c:pt idx="22">
                  <c:v>3048000</c:v>
                </c:pt>
                <c:pt idx="23">
                  <c:v>3073000</c:v>
                </c:pt>
                <c:pt idx="24">
                  <c:v>3097000</c:v>
                </c:pt>
                <c:pt idx="25">
                  <c:v>3098000</c:v>
                </c:pt>
                <c:pt idx="26">
                  <c:v>3149000</c:v>
                </c:pt>
                <c:pt idx="27">
                  <c:v>3176000</c:v>
                </c:pt>
                <c:pt idx="28">
                  <c:v>3208000</c:v>
                </c:pt>
                <c:pt idx="29">
                  <c:v>3232000</c:v>
                </c:pt>
                <c:pt idx="30">
                  <c:v>3270000</c:v>
                </c:pt>
                <c:pt idx="31">
                  <c:v>3304000</c:v>
                </c:pt>
                <c:pt idx="32">
                  <c:v>3351000</c:v>
                </c:pt>
                <c:pt idx="33">
                  <c:v>3383000</c:v>
                </c:pt>
                <c:pt idx="34">
                  <c:v>3438000</c:v>
                </c:pt>
                <c:pt idx="35">
                  <c:v>3477000</c:v>
                </c:pt>
                <c:pt idx="36">
                  <c:v>3462000</c:v>
                </c:pt>
                <c:pt idx="37">
                  <c:v>3461000</c:v>
                </c:pt>
                <c:pt idx="38">
                  <c:v>3425000</c:v>
                </c:pt>
                <c:pt idx="39">
                  <c:v>3458000</c:v>
                </c:pt>
                <c:pt idx="40">
                  <c:v>3450000</c:v>
                </c:pt>
                <c:pt idx="41">
                  <c:v>3481000</c:v>
                </c:pt>
                <c:pt idx="42">
                  <c:v>3503000</c:v>
                </c:pt>
                <c:pt idx="43">
                  <c:v>3514000</c:v>
                </c:pt>
                <c:pt idx="44">
                  <c:v>3508000</c:v>
                </c:pt>
                <c:pt idx="45">
                  <c:v>3534000</c:v>
                </c:pt>
                <c:pt idx="46">
                  <c:v>3486000</c:v>
                </c:pt>
                <c:pt idx="47">
                  <c:v>3489000</c:v>
                </c:pt>
                <c:pt idx="48">
                  <c:v>3518000</c:v>
                </c:pt>
                <c:pt idx="49">
                  <c:v>3546000</c:v>
                </c:pt>
                <c:pt idx="50">
                  <c:v>3614000</c:v>
                </c:pt>
                <c:pt idx="51">
                  <c:v>3618000</c:v>
                </c:pt>
                <c:pt idx="52">
                  <c:v>3634000</c:v>
                </c:pt>
                <c:pt idx="53">
                  <c:v>3630000</c:v>
                </c:pt>
                <c:pt idx="54">
                  <c:v>3641000</c:v>
                </c:pt>
                <c:pt idx="55">
                  <c:v>3629000</c:v>
                </c:pt>
                <c:pt idx="56">
                  <c:v>3635000</c:v>
                </c:pt>
                <c:pt idx="57">
                  <c:v>3626000</c:v>
                </c:pt>
                <c:pt idx="58">
                  <c:v>3651000</c:v>
                </c:pt>
                <c:pt idx="59">
                  <c:v>3643000</c:v>
                </c:pt>
                <c:pt idx="60">
                  <c:v>3676000</c:v>
                </c:pt>
                <c:pt idx="61">
                  <c:v>3705000</c:v>
                </c:pt>
                <c:pt idx="62">
                  <c:v>3705000</c:v>
                </c:pt>
                <c:pt idx="63">
                  <c:v>3718000</c:v>
                </c:pt>
                <c:pt idx="64">
                  <c:v>3731000</c:v>
                </c:pt>
                <c:pt idx="65">
                  <c:v>3760000</c:v>
                </c:pt>
                <c:pt idx="66">
                  <c:v>3762000</c:v>
                </c:pt>
                <c:pt idx="67">
                  <c:v>3790000</c:v>
                </c:pt>
                <c:pt idx="68">
                  <c:v>3840000</c:v>
                </c:pt>
                <c:pt idx="69">
                  <c:v>3861000</c:v>
                </c:pt>
                <c:pt idx="70">
                  <c:v>3888000</c:v>
                </c:pt>
                <c:pt idx="71">
                  <c:v>3911000</c:v>
                </c:pt>
                <c:pt idx="72">
                  <c:v>3943000</c:v>
                </c:pt>
                <c:pt idx="73">
                  <c:v>3949000</c:v>
                </c:pt>
                <c:pt idx="74">
                  <c:v>3959000</c:v>
                </c:pt>
                <c:pt idx="75">
                  <c:v>3971000</c:v>
                </c:pt>
                <c:pt idx="76">
                  <c:v>3999000</c:v>
                </c:pt>
                <c:pt idx="77">
                  <c:v>4007000</c:v>
                </c:pt>
                <c:pt idx="78">
                  <c:v>4032000</c:v>
                </c:pt>
                <c:pt idx="79">
                  <c:v>4060000</c:v>
                </c:pt>
                <c:pt idx="80">
                  <c:v>4051000</c:v>
                </c:pt>
                <c:pt idx="81">
                  <c:v>4043000</c:v>
                </c:pt>
                <c:pt idx="82">
                  <c:v>4050000</c:v>
                </c:pt>
                <c:pt idx="83">
                  <c:v>4062000</c:v>
                </c:pt>
                <c:pt idx="84">
                  <c:v>4055000</c:v>
                </c:pt>
                <c:pt idx="85">
                  <c:v>4045000</c:v>
                </c:pt>
                <c:pt idx="86">
                  <c:v>4054000</c:v>
                </c:pt>
                <c:pt idx="87">
                  <c:v>4072000</c:v>
                </c:pt>
                <c:pt idx="88">
                  <c:v>4084000</c:v>
                </c:pt>
                <c:pt idx="89">
                  <c:v>4082000</c:v>
                </c:pt>
                <c:pt idx="90">
                  <c:v>4077000</c:v>
                </c:pt>
                <c:pt idx="91">
                  <c:v>4071000</c:v>
                </c:pt>
                <c:pt idx="92">
                  <c:v>4077000</c:v>
                </c:pt>
                <c:pt idx="93">
                  <c:v>4105000</c:v>
                </c:pt>
                <c:pt idx="94">
                  <c:v>4117000</c:v>
                </c:pt>
                <c:pt idx="95">
                  <c:v>4129000</c:v>
                </c:pt>
                <c:pt idx="96">
                  <c:v>4130000</c:v>
                </c:pt>
                <c:pt idx="97">
                  <c:v>4149000</c:v>
                </c:pt>
                <c:pt idx="98">
                  <c:v>4141000</c:v>
                </c:pt>
                <c:pt idx="99">
                  <c:v>4128000</c:v>
                </c:pt>
                <c:pt idx="100">
                  <c:v>4089000</c:v>
                </c:pt>
                <c:pt idx="101">
                  <c:v>4074000</c:v>
                </c:pt>
                <c:pt idx="102">
                  <c:v>4071000</c:v>
                </c:pt>
                <c:pt idx="103">
                  <c:v>4053000</c:v>
                </c:pt>
                <c:pt idx="104">
                  <c:v>4054000</c:v>
                </c:pt>
                <c:pt idx="105">
                  <c:v>4037000</c:v>
                </c:pt>
                <c:pt idx="106">
                  <c:v>4031000</c:v>
                </c:pt>
                <c:pt idx="107">
                  <c:v>4001000</c:v>
                </c:pt>
                <c:pt idx="108">
                  <c:v>3977000</c:v>
                </c:pt>
                <c:pt idx="109">
                  <c:v>3939000</c:v>
                </c:pt>
                <c:pt idx="110">
                  <c:v>3922000</c:v>
                </c:pt>
                <c:pt idx="111">
                  <c:v>3909000</c:v>
                </c:pt>
                <c:pt idx="112">
                  <c:v>3911000</c:v>
                </c:pt>
                <c:pt idx="113">
                  <c:v>3899000</c:v>
                </c:pt>
                <c:pt idx="114">
                  <c:v>3884000</c:v>
                </c:pt>
                <c:pt idx="115">
                  <c:v>3857000</c:v>
                </c:pt>
                <c:pt idx="116">
                  <c:v>3836000</c:v>
                </c:pt>
                <c:pt idx="117">
                  <c:v>3820000</c:v>
                </c:pt>
                <c:pt idx="118">
                  <c:v>3809000</c:v>
                </c:pt>
                <c:pt idx="119">
                  <c:v>3829000</c:v>
                </c:pt>
                <c:pt idx="120">
                  <c:v>3838000</c:v>
                </c:pt>
                <c:pt idx="121">
                  <c:v>3856000</c:v>
                </c:pt>
                <c:pt idx="122">
                  <c:v>3886000</c:v>
                </c:pt>
                <c:pt idx="123">
                  <c:v>3881000</c:v>
                </c:pt>
                <c:pt idx="124">
                  <c:v>3881000</c:v>
                </c:pt>
                <c:pt idx="125">
                  <c:v>3869000</c:v>
                </c:pt>
                <c:pt idx="126">
                  <c:v>3874000</c:v>
                </c:pt>
                <c:pt idx="127">
                  <c:v>3897000</c:v>
                </c:pt>
                <c:pt idx="128">
                  <c:v>3929000</c:v>
                </c:pt>
                <c:pt idx="129">
                  <c:v>3956000</c:v>
                </c:pt>
                <c:pt idx="130">
                  <c:v>3966000</c:v>
                </c:pt>
                <c:pt idx="131">
                  <c:v>3981000</c:v>
                </c:pt>
                <c:pt idx="132">
                  <c:v>4025000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8A4-B17C-34EF6288EDB1}"/>
            </c:ext>
          </c:extLst>
        </c:ser>
        <c:ser>
          <c:idx val="1"/>
          <c:order val="1"/>
          <c:tx>
            <c:strRef>
              <c:f>'GN2'!$F$108</c:f>
              <c:strCache>
                <c:ptCount val="1"/>
                <c:pt idx="0">
                  <c:v> International 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'GN2'!$A$120:$A$252</c:f>
              <c:numCache>
                <c:formatCode>mmm\-yy</c:formatCode>
                <c:ptCount val="133"/>
                <c:pt idx="0">
                  <c:v>39692</c:v>
                </c:pt>
                <c:pt idx="1">
                  <c:v>39722</c:v>
                </c:pt>
                <c:pt idx="2">
                  <c:v>39753</c:v>
                </c:pt>
                <c:pt idx="3">
                  <c:v>39783</c:v>
                </c:pt>
                <c:pt idx="4">
                  <c:v>39814</c:v>
                </c:pt>
                <c:pt idx="5">
                  <c:v>39845</c:v>
                </c:pt>
                <c:pt idx="6">
                  <c:v>39873</c:v>
                </c:pt>
                <c:pt idx="7">
                  <c:v>39904</c:v>
                </c:pt>
                <c:pt idx="8">
                  <c:v>39934</c:v>
                </c:pt>
                <c:pt idx="9">
                  <c:v>39965</c:v>
                </c:pt>
                <c:pt idx="10">
                  <c:v>39995</c:v>
                </c:pt>
                <c:pt idx="11">
                  <c:v>40026</c:v>
                </c:pt>
                <c:pt idx="12">
                  <c:v>40057</c:v>
                </c:pt>
                <c:pt idx="13">
                  <c:v>40087</c:v>
                </c:pt>
                <c:pt idx="14">
                  <c:v>40118</c:v>
                </c:pt>
                <c:pt idx="15">
                  <c:v>40148</c:v>
                </c:pt>
                <c:pt idx="16">
                  <c:v>40179</c:v>
                </c:pt>
                <c:pt idx="17">
                  <c:v>40210</c:v>
                </c:pt>
                <c:pt idx="18">
                  <c:v>40238</c:v>
                </c:pt>
                <c:pt idx="19">
                  <c:v>40269</c:v>
                </c:pt>
                <c:pt idx="20">
                  <c:v>40299</c:v>
                </c:pt>
                <c:pt idx="21">
                  <c:v>40330</c:v>
                </c:pt>
                <c:pt idx="22">
                  <c:v>40360</c:v>
                </c:pt>
                <c:pt idx="23">
                  <c:v>40391</c:v>
                </c:pt>
                <c:pt idx="24">
                  <c:v>40422</c:v>
                </c:pt>
                <c:pt idx="25">
                  <c:v>40452</c:v>
                </c:pt>
                <c:pt idx="26">
                  <c:v>40483</c:v>
                </c:pt>
                <c:pt idx="27">
                  <c:v>40513</c:v>
                </c:pt>
                <c:pt idx="28">
                  <c:v>40544</c:v>
                </c:pt>
                <c:pt idx="29">
                  <c:v>40575</c:v>
                </c:pt>
                <c:pt idx="30">
                  <c:v>40603</c:v>
                </c:pt>
                <c:pt idx="31">
                  <c:v>40634</c:v>
                </c:pt>
                <c:pt idx="32">
                  <c:v>40664</c:v>
                </c:pt>
                <c:pt idx="33">
                  <c:v>40695</c:v>
                </c:pt>
                <c:pt idx="34">
                  <c:v>40725</c:v>
                </c:pt>
                <c:pt idx="35">
                  <c:v>40756</c:v>
                </c:pt>
                <c:pt idx="36">
                  <c:v>40787</c:v>
                </c:pt>
                <c:pt idx="37">
                  <c:v>40817</c:v>
                </c:pt>
                <c:pt idx="38">
                  <c:v>40848</c:v>
                </c:pt>
                <c:pt idx="39">
                  <c:v>40878</c:v>
                </c:pt>
                <c:pt idx="40">
                  <c:v>40909</c:v>
                </c:pt>
                <c:pt idx="41">
                  <c:v>40940</c:v>
                </c:pt>
                <c:pt idx="42">
                  <c:v>40969</c:v>
                </c:pt>
                <c:pt idx="43">
                  <c:v>41000</c:v>
                </c:pt>
                <c:pt idx="44">
                  <c:v>41030</c:v>
                </c:pt>
                <c:pt idx="45">
                  <c:v>41061</c:v>
                </c:pt>
                <c:pt idx="46">
                  <c:v>41091</c:v>
                </c:pt>
                <c:pt idx="47">
                  <c:v>41122</c:v>
                </c:pt>
                <c:pt idx="48">
                  <c:v>41153</c:v>
                </c:pt>
                <c:pt idx="49">
                  <c:v>41183</c:v>
                </c:pt>
                <c:pt idx="50">
                  <c:v>41214</c:v>
                </c:pt>
                <c:pt idx="51">
                  <c:v>41244</c:v>
                </c:pt>
                <c:pt idx="52">
                  <c:v>41275</c:v>
                </c:pt>
                <c:pt idx="53">
                  <c:v>41306</c:v>
                </c:pt>
                <c:pt idx="54">
                  <c:v>41334</c:v>
                </c:pt>
                <c:pt idx="55">
                  <c:v>41365</c:v>
                </c:pt>
                <c:pt idx="56">
                  <c:v>41395</c:v>
                </c:pt>
                <c:pt idx="57">
                  <c:v>41426</c:v>
                </c:pt>
                <c:pt idx="58">
                  <c:v>41456</c:v>
                </c:pt>
                <c:pt idx="59">
                  <c:v>41487</c:v>
                </c:pt>
                <c:pt idx="60">
                  <c:v>41518</c:v>
                </c:pt>
                <c:pt idx="61">
                  <c:v>41548</c:v>
                </c:pt>
                <c:pt idx="62">
                  <c:v>41579</c:v>
                </c:pt>
                <c:pt idx="63">
                  <c:v>41609</c:v>
                </c:pt>
                <c:pt idx="64">
                  <c:v>41640</c:v>
                </c:pt>
                <c:pt idx="65">
                  <c:v>41671</c:v>
                </c:pt>
                <c:pt idx="66">
                  <c:v>41699</c:v>
                </c:pt>
                <c:pt idx="67">
                  <c:v>41730</c:v>
                </c:pt>
                <c:pt idx="68">
                  <c:v>41760</c:v>
                </c:pt>
                <c:pt idx="69">
                  <c:v>41791</c:v>
                </c:pt>
                <c:pt idx="70">
                  <c:v>41821</c:v>
                </c:pt>
                <c:pt idx="71">
                  <c:v>41852</c:v>
                </c:pt>
                <c:pt idx="72">
                  <c:v>41883</c:v>
                </c:pt>
                <c:pt idx="73">
                  <c:v>41913</c:v>
                </c:pt>
                <c:pt idx="74">
                  <c:v>41944</c:v>
                </c:pt>
                <c:pt idx="75">
                  <c:v>41974</c:v>
                </c:pt>
                <c:pt idx="76">
                  <c:v>42005</c:v>
                </c:pt>
                <c:pt idx="77">
                  <c:v>42036</c:v>
                </c:pt>
                <c:pt idx="78">
                  <c:v>42064</c:v>
                </c:pt>
                <c:pt idx="79">
                  <c:v>42095</c:v>
                </c:pt>
                <c:pt idx="80">
                  <c:v>42125</c:v>
                </c:pt>
                <c:pt idx="81">
                  <c:v>42156</c:v>
                </c:pt>
                <c:pt idx="82">
                  <c:v>42186</c:v>
                </c:pt>
                <c:pt idx="83">
                  <c:v>42217</c:v>
                </c:pt>
                <c:pt idx="84">
                  <c:v>42248</c:v>
                </c:pt>
                <c:pt idx="85">
                  <c:v>42278</c:v>
                </c:pt>
                <c:pt idx="86">
                  <c:v>42309</c:v>
                </c:pt>
                <c:pt idx="87">
                  <c:v>42339</c:v>
                </c:pt>
                <c:pt idx="88">
                  <c:v>42370</c:v>
                </c:pt>
                <c:pt idx="89">
                  <c:v>42401</c:v>
                </c:pt>
                <c:pt idx="90">
                  <c:v>42430</c:v>
                </c:pt>
                <c:pt idx="91">
                  <c:v>42461</c:v>
                </c:pt>
                <c:pt idx="92">
                  <c:v>42491</c:v>
                </c:pt>
                <c:pt idx="93">
                  <c:v>42522</c:v>
                </c:pt>
                <c:pt idx="94">
                  <c:v>42552</c:v>
                </c:pt>
                <c:pt idx="95">
                  <c:v>42583</c:v>
                </c:pt>
                <c:pt idx="96">
                  <c:v>42614</c:v>
                </c:pt>
                <c:pt idx="97">
                  <c:v>42644</c:v>
                </c:pt>
                <c:pt idx="98">
                  <c:v>42675</c:v>
                </c:pt>
                <c:pt idx="99">
                  <c:v>42705</c:v>
                </c:pt>
                <c:pt idx="100">
                  <c:v>42736</c:v>
                </c:pt>
                <c:pt idx="101">
                  <c:v>42767</c:v>
                </c:pt>
                <c:pt idx="102">
                  <c:v>42795</c:v>
                </c:pt>
                <c:pt idx="103">
                  <c:v>42826</c:v>
                </c:pt>
                <c:pt idx="104">
                  <c:v>42856</c:v>
                </c:pt>
                <c:pt idx="105">
                  <c:v>42887</c:v>
                </c:pt>
                <c:pt idx="106">
                  <c:v>42917</c:v>
                </c:pt>
                <c:pt idx="107">
                  <c:v>42948</c:v>
                </c:pt>
                <c:pt idx="108">
                  <c:v>42979</c:v>
                </c:pt>
                <c:pt idx="109">
                  <c:v>43009</c:v>
                </c:pt>
                <c:pt idx="110">
                  <c:v>43040</c:v>
                </c:pt>
                <c:pt idx="111">
                  <c:v>43070</c:v>
                </c:pt>
                <c:pt idx="112">
                  <c:v>43101</c:v>
                </c:pt>
                <c:pt idx="113">
                  <c:v>43132</c:v>
                </c:pt>
                <c:pt idx="114">
                  <c:v>43160</c:v>
                </c:pt>
                <c:pt idx="115">
                  <c:v>43191</c:v>
                </c:pt>
                <c:pt idx="116">
                  <c:v>43221</c:v>
                </c:pt>
                <c:pt idx="117">
                  <c:v>43252</c:v>
                </c:pt>
                <c:pt idx="118">
                  <c:v>43282</c:v>
                </c:pt>
                <c:pt idx="119">
                  <c:v>43313</c:v>
                </c:pt>
                <c:pt idx="120">
                  <c:v>43344</c:v>
                </c:pt>
                <c:pt idx="121">
                  <c:v>43374</c:v>
                </c:pt>
                <c:pt idx="122">
                  <c:v>43405</c:v>
                </c:pt>
                <c:pt idx="123">
                  <c:v>43435</c:v>
                </c:pt>
                <c:pt idx="124">
                  <c:v>43466</c:v>
                </c:pt>
                <c:pt idx="125">
                  <c:v>43497</c:v>
                </c:pt>
                <c:pt idx="126">
                  <c:v>43525</c:v>
                </c:pt>
                <c:pt idx="127">
                  <c:v>43556</c:v>
                </c:pt>
                <c:pt idx="128">
                  <c:v>43586</c:v>
                </c:pt>
                <c:pt idx="129">
                  <c:v>43617</c:v>
                </c:pt>
                <c:pt idx="130">
                  <c:v>43647</c:v>
                </c:pt>
                <c:pt idx="131">
                  <c:v>43678</c:v>
                </c:pt>
                <c:pt idx="132">
                  <c:v>43709</c:v>
                </c:pt>
              </c:numCache>
            </c:numRef>
          </c:cat>
          <c:val>
            <c:numRef>
              <c:f>'GN2'!$F$120:$F$252</c:f>
              <c:numCache>
                <c:formatCode>_-* #,##0_-;\-* #,##0_-;_-* "-"??_-;_-@_-</c:formatCode>
                <c:ptCount val="133"/>
                <c:pt idx="0">
                  <c:v>2735000</c:v>
                </c:pt>
                <c:pt idx="1">
                  <c:v>2704000</c:v>
                </c:pt>
                <c:pt idx="2">
                  <c:v>2674000</c:v>
                </c:pt>
                <c:pt idx="3">
                  <c:v>2652000</c:v>
                </c:pt>
                <c:pt idx="4">
                  <c:v>2596000</c:v>
                </c:pt>
                <c:pt idx="5">
                  <c:v>2546000</c:v>
                </c:pt>
                <c:pt idx="6">
                  <c:v>2500000</c:v>
                </c:pt>
                <c:pt idx="7">
                  <c:v>2478000</c:v>
                </c:pt>
                <c:pt idx="8">
                  <c:v>2451000</c:v>
                </c:pt>
                <c:pt idx="9">
                  <c:v>2429000</c:v>
                </c:pt>
                <c:pt idx="10">
                  <c:v>2427000</c:v>
                </c:pt>
                <c:pt idx="11">
                  <c:v>2409000</c:v>
                </c:pt>
                <c:pt idx="12">
                  <c:v>2422000</c:v>
                </c:pt>
                <c:pt idx="13">
                  <c:v>2422000</c:v>
                </c:pt>
                <c:pt idx="14">
                  <c:v>2417000</c:v>
                </c:pt>
                <c:pt idx="15">
                  <c:v>2435000</c:v>
                </c:pt>
                <c:pt idx="16">
                  <c:v>2450000</c:v>
                </c:pt>
                <c:pt idx="17">
                  <c:v>2460000</c:v>
                </c:pt>
                <c:pt idx="18">
                  <c:v>2464000</c:v>
                </c:pt>
                <c:pt idx="19">
                  <c:v>2463000</c:v>
                </c:pt>
                <c:pt idx="20">
                  <c:v>2485000</c:v>
                </c:pt>
                <c:pt idx="21">
                  <c:v>2489000</c:v>
                </c:pt>
                <c:pt idx="22">
                  <c:v>2485000</c:v>
                </c:pt>
                <c:pt idx="23">
                  <c:v>2504000</c:v>
                </c:pt>
                <c:pt idx="24">
                  <c:v>2505000</c:v>
                </c:pt>
                <c:pt idx="25">
                  <c:v>2513000</c:v>
                </c:pt>
                <c:pt idx="26">
                  <c:v>2519000</c:v>
                </c:pt>
                <c:pt idx="27">
                  <c:v>2516000</c:v>
                </c:pt>
                <c:pt idx="28">
                  <c:v>2527000</c:v>
                </c:pt>
                <c:pt idx="29">
                  <c:v>2535000</c:v>
                </c:pt>
                <c:pt idx="30">
                  <c:v>2540000</c:v>
                </c:pt>
                <c:pt idx="31">
                  <c:v>2546000</c:v>
                </c:pt>
                <c:pt idx="32">
                  <c:v>2553000</c:v>
                </c:pt>
                <c:pt idx="33">
                  <c:v>2567000</c:v>
                </c:pt>
                <c:pt idx="34">
                  <c:v>2581000</c:v>
                </c:pt>
                <c:pt idx="35">
                  <c:v>2607000</c:v>
                </c:pt>
                <c:pt idx="36">
                  <c:v>2672000</c:v>
                </c:pt>
                <c:pt idx="37">
                  <c:v>2739000</c:v>
                </c:pt>
                <c:pt idx="38">
                  <c:v>2765000</c:v>
                </c:pt>
                <c:pt idx="39">
                  <c:v>2796000</c:v>
                </c:pt>
                <c:pt idx="40">
                  <c:v>2805000</c:v>
                </c:pt>
                <c:pt idx="41">
                  <c:v>2800000</c:v>
                </c:pt>
                <c:pt idx="42">
                  <c:v>2816000</c:v>
                </c:pt>
                <c:pt idx="43">
                  <c:v>2833000</c:v>
                </c:pt>
                <c:pt idx="44">
                  <c:v>2838000</c:v>
                </c:pt>
                <c:pt idx="45">
                  <c:v>2863000</c:v>
                </c:pt>
                <c:pt idx="46">
                  <c:v>2873000</c:v>
                </c:pt>
                <c:pt idx="47">
                  <c:v>2853000</c:v>
                </c:pt>
                <c:pt idx="48">
                  <c:v>2805000</c:v>
                </c:pt>
                <c:pt idx="49">
                  <c:v>2793000</c:v>
                </c:pt>
                <c:pt idx="50">
                  <c:v>2785000</c:v>
                </c:pt>
                <c:pt idx="51">
                  <c:v>2803000</c:v>
                </c:pt>
                <c:pt idx="52">
                  <c:v>2811000</c:v>
                </c:pt>
                <c:pt idx="53">
                  <c:v>2837000</c:v>
                </c:pt>
                <c:pt idx="54">
                  <c:v>2861000</c:v>
                </c:pt>
                <c:pt idx="55">
                  <c:v>2883000</c:v>
                </c:pt>
                <c:pt idx="56">
                  <c:v>2916000</c:v>
                </c:pt>
                <c:pt idx="57">
                  <c:v>2915000</c:v>
                </c:pt>
                <c:pt idx="58">
                  <c:v>2932000</c:v>
                </c:pt>
                <c:pt idx="59">
                  <c:v>2955000</c:v>
                </c:pt>
                <c:pt idx="60">
                  <c:v>2975000</c:v>
                </c:pt>
                <c:pt idx="61">
                  <c:v>2945000</c:v>
                </c:pt>
                <c:pt idx="62">
                  <c:v>2966000</c:v>
                </c:pt>
                <c:pt idx="63">
                  <c:v>2953000</c:v>
                </c:pt>
                <c:pt idx="64">
                  <c:v>2972000</c:v>
                </c:pt>
                <c:pt idx="65">
                  <c:v>2991000</c:v>
                </c:pt>
                <c:pt idx="66">
                  <c:v>2973000</c:v>
                </c:pt>
                <c:pt idx="67">
                  <c:v>2966000</c:v>
                </c:pt>
                <c:pt idx="68">
                  <c:v>2957000</c:v>
                </c:pt>
                <c:pt idx="69">
                  <c:v>2966000</c:v>
                </c:pt>
                <c:pt idx="70">
                  <c:v>2955000</c:v>
                </c:pt>
                <c:pt idx="71">
                  <c:v>2967000</c:v>
                </c:pt>
                <c:pt idx="72">
                  <c:v>2970000</c:v>
                </c:pt>
                <c:pt idx="73">
                  <c:v>2987000</c:v>
                </c:pt>
                <c:pt idx="74">
                  <c:v>3002000</c:v>
                </c:pt>
                <c:pt idx="75">
                  <c:v>3021000</c:v>
                </c:pt>
                <c:pt idx="76">
                  <c:v>3014000</c:v>
                </c:pt>
                <c:pt idx="77">
                  <c:v>3015000</c:v>
                </c:pt>
                <c:pt idx="78">
                  <c:v>3027000</c:v>
                </c:pt>
                <c:pt idx="79">
                  <c:v>3031000</c:v>
                </c:pt>
                <c:pt idx="80">
                  <c:v>3038000</c:v>
                </c:pt>
                <c:pt idx="81">
                  <c:v>3043000</c:v>
                </c:pt>
                <c:pt idx="82">
                  <c:v>3049000</c:v>
                </c:pt>
                <c:pt idx="83">
                  <c:v>3048000</c:v>
                </c:pt>
                <c:pt idx="84">
                  <c:v>3060000</c:v>
                </c:pt>
                <c:pt idx="85">
                  <c:v>3063000</c:v>
                </c:pt>
                <c:pt idx="86">
                  <c:v>3046000</c:v>
                </c:pt>
                <c:pt idx="87">
                  <c:v>3046000</c:v>
                </c:pt>
                <c:pt idx="88">
                  <c:v>3060000</c:v>
                </c:pt>
                <c:pt idx="89">
                  <c:v>3081000</c:v>
                </c:pt>
                <c:pt idx="90">
                  <c:v>3099000</c:v>
                </c:pt>
                <c:pt idx="91">
                  <c:v>3140000</c:v>
                </c:pt>
                <c:pt idx="92">
                  <c:v>3158000</c:v>
                </c:pt>
                <c:pt idx="93">
                  <c:v>3169000</c:v>
                </c:pt>
                <c:pt idx="94">
                  <c:v>3200000</c:v>
                </c:pt>
                <c:pt idx="95">
                  <c:v>3219000</c:v>
                </c:pt>
                <c:pt idx="96">
                  <c:v>3230000</c:v>
                </c:pt>
                <c:pt idx="97">
                  <c:v>3264000</c:v>
                </c:pt>
                <c:pt idx="98">
                  <c:v>3281000</c:v>
                </c:pt>
                <c:pt idx="99">
                  <c:v>3305000</c:v>
                </c:pt>
                <c:pt idx="100">
                  <c:v>3324000</c:v>
                </c:pt>
                <c:pt idx="101">
                  <c:v>3322000</c:v>
                </c:pt>
                <c:pt idx="102">
                  <c:v>3330000</c:v>
                </c:pt>
                <c:pt idx="103">
                  <c:v>3360000</c:v>
                </c:pt>
                <c:pt idx="104">
                  <c:v>3376000</c:v>
                </c:pt>
                <c:pt idx="105">
                  <c:v>3403000</c:v>
                </c:pt>
                <c:pt idx="106">
                  <c:v>3410000</c:v>
                </c:pt>
                <c:pt idx="107">
                  <c:v>3410000</c:v>
                </c:pt>
                <c:pt idx="108">
                  <c:v>3412000</c:v>
                </c:pt>
                <c:pt idx="109">
                  <c:v>3410000</c:v>
                </c:pt>
                <c:pt idx="110">
                  <c:v>3443000</c:v>
                </c:pt>
                <c:pt idx="111">
                  <c:v>3457000</c:v>
                </c:pt>
                <c:pt idx="112">
                  <c:v>3465000</c:v>
                </c:pt>
                <c:pt idx="113">
                  <c:v>3477000</c:v>
                </c:pt>
                <c:pt idx="114">
                  <c:v>3503000</c:v>
                </c:pt>
                <c:pt idx="115">
                  <c:v>3482000</c:v>
                </c:pt>
                <c:pt idx="116">
                  <c:v>3483000</c:v>
                </c:pt>
                <c:pt idx="117">
                  <c:v>3469000</c:v>
                </c:pt>
                <c:pt idx="118">
                  <c:v>3466000</c:v>
                </c:pt>
                <c:pt idx="119">
                  <c:v>3478000</c:v>
                </c:pt>
                <c:pt idx="120">
                  <c:v>3502000</c:v>
                </c:pt>
                <c:pt idx="121">
                  <c:v>3527000</c:v>
                </c:pt>
                <c:pt idx="122">
                  <c:v>3532000</c:v>
                </c:pt>
                <c:pt idx="123">
                  <c:v>3544000</c:v>
                </c:pt>
                <c:pt idx="124">
                  <c:v>3564000</c:v>
                </c:pt>
                <c:pt idx="125">
                  <c:v>3577000</c:v>
                </c:pt>
                <c:pt idx="126">
                  <c:v>3567000</c:v>
                </c:pt>
                <c:pt idx="127">
                  <c:v>3562000</c:v>
                </c:pt>
                <c:pt idx="128">
                  <c:v>3543000</c:v>
                </c:pt>
                <c:pt idx="129">
                  <c:v>3535000</c:v>
                </c:pt>
                <c:pt idx="130">
                  <c:v>3536000</c:v>
                </c:pt>
                <c:pt idx="131">
                  <c:v>3541000</c:v>
                </c:pt>
                <c:pt idx="132">
                  <c:v>3531000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A-48A4-B17C-34EF6288E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27296"/>
        <c:axId val="128749568"/>
      </c:lineChart>
      <c:catAx>
        <c:axId val="128727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8749568"/>
        <c:crosses val="autoZero"/>
        <c:auto val="0"/>
        <c:lblAlgn val="ctr"/>
        <c:lblOffset val="100"/>
        <c:tickLblSkip val="12"/>
        <c:tickMarkSkip val="12"/>
        <c:noMultiLvlLbl val="1"/>
      </c:catAx>
      <c:valAx>
        <c:axId val="128749568"/>
        <c:scaling>
          <c:orientation val="minMax"/>
          <c:min val="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287272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&amp; unemployment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Annual employment growth</c:v>
          </c:tx>
          <c:spPr>
            <a:solidFill>
              <a:schemeClr val="tx2"/>
            </a:solidFill>
          </c:spPr>
          <c:invertIfNegative val="0"/>
          <c:cat>
            <c:numRef>
              <c:f>Unemployment!$A$37:$A$85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EmpGrowth!$C$37:$C$85</c:f>
              <c:numCache>
                <c:formatCode>0.0%</c:formatCode>
                <c:ptCount val="49"/>
                <c:pt idx="0">
                  <c:v>-1.3843763243395868E-2</c:v>
                </c:pt>
                <c:pt idx="1">
                  <c:v>-2.2720897615708391E-2</c:v>
                </c:pt>
                <c:pt idx="2">
                  <c:v>-2.2769056710507773E-2</c:v>
                </c:pt>
                <c:pt idx="3">
                  <c:v>-4.3829612381865446E-2</c:v>
                </c:pt>
                <c:pt idx="4">
                  <c:v>-1.2605643890560181E-2</c:v>
                </c:pt>
                <c:pt idx="5">
                  <c:v>-1.6216991963260541E-2</c:v>
                </c:pt>
                <c:pt idx="6">
                  <c:v>5.0651230101301792E-3</c:v>
                </c:pt>
                <c:pt idx="7">
                  <c:v>-3.0081650193382048E-3</c:v>
                </c:pt>
                <c:pt idx="8">
                  <c:v>2.6983896706804122E-2</c:v>
                </c:pt>
                <c:pt idx="9">
                  <c:v>3.5302698760029338E-2</c:v>
                </c:pt>
                <c:pt idx="10">
                  <c:v>3.9020878329733666E-2</c:v>
                </c:pt>
                <c:pt idx="11">
                  <c:v>4.9281609195402254E-2</c:v>
                </c:pt>
                <c:pt idx="12">
                  <c:v>2.7687526486791958E-2</c:v>
                </c:pt>
                <c:pt idx="13">
                  <c:v>2.268564182048749E-2</c:v>
                </c:pt>
                <c:pt idx="14">
                  <c:v>-5.8203991130820754E-3</c:v>
                </c:pt>
                <c:pt idx="15">
                  <c:v>-5.4772011502122186E-3</c:v>
                </c:pt>
                <c:pt idx="16">
                  <c:v>-7.1477663230241628E-3</c:v>
                </c:pt>
                <c:pt idx="17">
                  <c:v>-4.5467070818406841E-3</c:v>
                </c:pt>
                <c:pt idx="18">
                  <c:v>3.0387510454418898E-2</c:v>
                </c:pt>
                <c:pt idx="19">
                  <c:v>4.5711138647941629E-2</c:v>
                </c:pt>
                <c:pt idx="20">
                  <c:v>5.0256126263325651E-2</c:v>
                </c:pt>
                <c:pt idx="21">
                  <c:v>5.0380622837370215E-2</c:v>
                </c:pt>
                <c:pt idx="22">
                  <c:v>3.7337662337662225E-2</c:v>
                </c:pt>
                <c:pt idx="23">
                  <c:v>3.9499670836076417E-2</c:v>
                </c:pt>
                <c:pt idx="24">
                  <c:v>4.2578433957289663E-2</c:v>
                </c:pt>
                <c:pt idx="25">
                  <c:v>3.3074186322308741E-2</c:v>
                </c:pt>
                <c:pt idx="26">
                  <c:v>1.147626499739185E-2</c:v>
                </c:pt>
                <c:pt idx="27">
                  <c:v>2.1532615579480607E-2</c:v>
                </c:pt>
                <c:pt idx="28">
                  <c:v>1.9471488178024909E-2</c:v>
                </c:pt>
                <c:pt idx="29">
                  <c:v>5.5739795918367419E-2</c:v>
                </c:pt>
                <c:pt idx="30">
                  <c:v>7.7230531201650354E-2</c:v>
                </c:pt>
                <c:pt idx="31">
                  <c:v>6.8691878487290747E-2</c:v>
                </c:pt>
                <c:pt idx="32">
                  <c:v>6.8956963909214908E-2</c:v>
                </c:pt>
                <c:pt idx="33">
                  <c:v>3.6728283194394029E-2</c:v>
                </c:pt>
                <c:pt idx="34">
                  <c:v>4.9072411729503385E-2</c:v>
                </c:pt>
                <c:pt idx="35">
                  <c:v>3.1790230885253568E-2</c:v>
                </c:pt>
                <c:pt idx="36">
                  <c:v>3.3646594732567481E-2</c:v>
                </c:pt>
                <c:pt idx="37">
                  <c:v>4.0088567765994565E-2</c:v>
                </c:pt>
                <c:pt idx="38">
                  <c:v>3.5139760410724419E-2</c:v>
                </c:pt>
                <c:pt idx="39">
                  <c:v>1.2256831215562869E-2</c:v>
                </c:pt>
                <c:pt idx="40">
                  <c:v>2.2898192838702425E-2</c:v>
                </c:pt>
                <c:pt idx="41">
                  <c:v>2.0952380952381056E-2</c:v>
                </c:pt>
                <c:pt idx="42">
                  <c:v>1.1021712774161863E-4</c:v>
                </c:pt>
                <c:pt idx="43">
                  <c:v>2.0106642968229282E-2</c:v>
                </c:pt>
                <c:pt idx="44">
                  <c:v>1.5252935367058074E-2</c:v>
                </c:pt>
                <c:pt idx="45">
                  <c:v>7.0237050043897575E-3</c:v>
                </c:pt>
                <c:pt idx="46">
                  <c:v>-7.8245536698259288E-3</c:v>
                </c:pt>
                <c:pt idx="47">
                  <c:v>6.5338124795810693E-4</c:v>
                </c:pt>
                <c:pt idx="48">
                  <c:v>4.3233895373973041E-3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5-4083-9D1B-CE31CB95D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295296"/>
        <c:axId val="130296832"/>
      </c:barChart>
      <c:lineChart>
        <c:grouping val="standard"/>
        <c:varyColors val="0"/>
        <c:ser>
          <c:idx val="1"/>
          <c:order val="1"/>
          <c:tx>
            <c:v>Unemployment rate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Unemployment!$A$37:$A$85</c:f>
              <c:numCache>
                <c:formatCode>mmm\-yy</c:formatCode>
                <c:ptCount val="49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  <c:pt idx="36">
                  <c:v>43160</c:v>
                </c:pt>
                <c:pt idx="37">
                  <c:v>43252</c:v>
                </c:pt>
                <c:pt idx="38">
                  <c:v>43344</c:v>
                </c:pt>
                <c:pt idx="39">
                  <c:v>43435</c:v>
                </c:pt>
                <c:pt idx="40">
                  <c:v>43525</c:v>
                </c:pt>
                <c:pt idx="41">
                  <c:v>43617</c:v>
                </c:pt>
                <c:pt idx="42">
                  <c:v>43709</c:v>
                </c:pt>
                <c:pt idx="43">
                  <c:v>43800</c:v>
                </c:pt>
                <c:pt idx="44">
                  <c:v>43891</c:v>
                </c:pt>
                <c:pt idx="45">
                  <c:v>43983</c:v>
                </c:pt>
                <c:pt idx="46">
                  <c:v>44075</c:v>
                </c:pt>
                <c:pt idx="47">
                  <c:v>44166</c:v>
                </c:pt>
                <c:pt idx="48">
                  <c:v>44256</c:v>
                </c:pt>
              </c:numCache>
            </c:numRef>
          </c:cat>
          <c:val>
            <c:numRef>
              <c:f>Unemployment!$B$37:$B$85</c:f>
              <c:numCache>
                <c:formatCode>0.0%</c:formatCode>
                <c:ptCount val="49"/>
                <c:pt idx="0">
                  <c:v>6.3E-2</c:v>
                </c:pt>
                <c:pt idx="1">
                  <c:v>6.0999999999999999E-2</c:v>
                </c:pt>
                <c:pt idx="2">
                  <c:v>6.2E-2</c:v>
                </c:pt>
                <c:pt idx="3">
                  <c:v>7.0999999999999994E-2</c:v>
                </c:pt>
                <c:pt idx="4">
                  <c:v>7.4999999999999997E-2</c:v>
                </c:pt>
                <c:pt idx="5">
                  <c:v>8.1000000000000003E-2</c:v>
                </c:pt>
                <c:pt idx="6">
                  <c:v>6.7000000000000004E-2</c:v>
                </c:pt>
                <c:pt idx="7">
                  <c:v>6.9000000000000006E-2</c:v>
                </c:pt>
                <c:pt idx="8">
                  <c:v>7.0000000000000007E-2</c:v>
                </c:pt>
                <c:pt idx="9">
                  <c:v>6.6000000000000003E-2</c:v>
                </c:pt>
                <c:pt idx="10">
                  <c:v>6.2E-2</c:v>
                </c:pt>
                <c:pt idx="11">
                  <c:v>6.2E-2</c:v>
                </c:pt>
                <c:pt idx="12">
                  <c:v>7.2999999999999995E-2</c:v>
                </c:pt>
                <c:pt idx="13">
                  <c:v>6.9000000000000006E-2</c:v>
                </c:pt>
                <c:pt idx="14">
                  <c:v>7.6999999999999999E-2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6.4000000000000001E-2</c:v>
                </c:pt>
                <c:pt idx="18">
                  <c:v>0.06</c:v>
                </c:pt>
                <c:pt idx="19">
                  <c:v>5.5999999999999994E-2</c:v>
                </c:pt>
                <c:pt idx="20">
                  <c:v>6.7000000000000004E-2</c:v>
                </c:pt>
                <c:pt idx="21">
                  <c:v>5.7999999999999996E-2</c:v>
                </c:pt>
                <c:pt idx="22">
                  <c:v>5.7000000000000002E-2</c:v>
                </c:pt>
                <c:pt idx="23">
                  <c:v>5.5999999999999994E-2</c:v>
                </c:pt>
                <c:pt idx="24">
                  <c:v>6.5000000000000002E-2</c:v>
                </c:pt>
                <c:pt idx="25">
                  <c:v>5.9000000000000004E-2</c:v>
                </c:pt>
                <c:pt idx="26">
                  <c:v>5.5999999999999994E-2</c:v>
                </c:pt>
                <c:pt idx="27">
                  <c:v>5.0999999999999997E-2</c:v>
                </c:pt>
                <c:pt idx="28">
                  <c:v>6.0999999999999999E-2</c:v>
                </c:pt>
                <c:pt idx="29">
                  <c:v>4.7E-2</c:v>
                </c:pt>
                <c:pt idx="30">
                  <c:v>5.2999999999999999E-2</c:v>
                </c:pt>
                <c:pt idx="31">
                  <c:v>5.0999999999999997E-2</c:v>
                </c:pt>
                <c:pt idx="32">
                  <c:v>0.05</c:v>
                </c:pt>
                <c:pt idx="33">
                  <c:v>4.4999999999999998E-2</c:v>
                </c:pt>
                <c:pt idx="34">
                  <c:v>4.5999999999999999E-2</c:v>
                </c:pt>
                <c:pt idx="35">
                  <c:v>4.0999999999999995E-2</c:v>
                </c:pt>
                <c:pt idx="36">
                  <c:v>4.4999999999999998E-2</c:v>
                </c:pt>
                <c:pt idx="37">
                  <c:v>4.2000000000000003E-2</c:v>
                </c:pt>
                <c:pt idx="38">
                  <c:v>3.7000000000000005E-2</c:v>
                </c:pt>
                <c:pt idx="39">
                  <c:v>4.2999999999999997E-2</c:v>
                </c:pt>
                <c:pt idx="40">
                  <c:v>4.4000000000000004E-2</c:v>
                </c:pt>
                <c:pt idx="41">
                  <c:v>4.2000000000000003E-2</c:v>
                </c:pt>
                <c:pt idx="42">
                  <c:v>4.2000000000000003E-2</c:v>
                </c:pt>
                <c:pt idx="43">
                  <c:v>4.0999999999999995E-2</c:v>
                </c:pt>
                <c:pt idx="44">
                  <c:v>4.8000000000000001E-2</c:v>
                </c:pt>
                <c:pt idx="45">
                  <c:v>0.04</c:v>
                </c:pt>
                <c:pt idx="46">
                  <c:v>5.5999999999999994E-2</c:v>
                </c:pt>
                <c:pt idx="47">
                  <c:v>5.2999999999999999E-2</c:v>
                </c:pt>
                <c:pt idx="48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5-4083-9D1B-CE31CB95D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95296"/>
        <c:axId val="130296832"/>
      </c:lineChart>
      <c:catAx>
        <c:axId val="130295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296832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29683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295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weekly real rent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Rents!$B$4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Rents!$A$94:$A$238</c:f>
              <c:numCache>
                <c:formatCode>mmm\-yy</c:formatCode>
                <c:ptCount val="145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  <c:pt idx="12">
                  <c:v>40299</c:v>
                </c:pt>
                <c:pt idx="13">
                  <c:v>40330</c:v>
                </c:pt>
                <c:pt idx="14">
                  <c:v>40360</c:v>
                </c:pt>
                <c:pt idx="15">
                  <c:v>40391</c:v>
                </c:pt>
                <c:pt idx="16">
                  <c:v>40422</c:v>
                </c:pt>
                <c:pt idx="17">
                  <c:v>40452</c:v>
                </c:pt>
                <c:pt idx="18">
                  <c:v>40483</c:v>
                </c:pt>
                <c:pt idx="19">
                  <c:v>40513</c:v>
                </c:pt>
                <c:pt idx="20">
                  <c:v>40544</c:v>
                </c:pt>
                <c:pt idx="21">
                  <c:v>40575</c:v>
                </c:pt>
                <c:pt idx="22">
                  <c:v>40603</c:v>
                </c:pt>
                <c:pt idx="23">
                  <c:v>40634</c:v>
                </c:pt>
                <c:pt idx="24">
                  <c:v>40664</c:v>
                </c:pt>
                <c:pt idx="25">
                  <c:v>40695</c:v>
                </c:pt>
                <c:pt idx="26">
                  <c:v>40725</c:v>
                </c:pt>
                <c:pt idx="27">
                  <c:v>40756</c:v>
                </c:pt>
                <c:pt idx="28">
                  <c:v>40787</c:v>
                </c:pt>
                <c:pt idx="29">
                  <c:v>40817</c:v>
                </c:pt>
                <c:pt idx="30">
                  <c:v>40848</c:v>
                </c:pt>
                <c:pt idx="31">
                  <c:v>40878</c:v>
                </c:pt>
                <c:pt idx="32">
                  <c:v>40909</c:v>
                </c:pt>
                <c:pt idx="33">
                  <c:v>40940</c:v>
                </c:pt>
                <c:pt idx="34">
                  <c:v>40969</c:v>
                </c:pt>
                <c:pt idx="35">
                  <c:v>41000</c:v>
                </c:pt>
                <c:pt idx="36">
                  <c:v>41030</c:v>
                </c:pt>
                <c:pt idx="37">
                  <c:v>41061</c:v>
                </c:pt>
                <c:pt idx="38">
                  <c:v>41091</c:v>
                </c:pt>
                <c:pt idx="39">
                  <c:v>41122</c:v>
                </c:pt>
                <c:pt idx="40">
                  <c:v>41153</c:v>
                </c:pt>
                <c:pt idx="41">
                  <c:v>41183</c:v>
                </c:pt>
                <c:pt idx="42">
                  <c:v>41214</c:v>
                </c:pt>
                <c:pt idx="43">
                  <c:v>41244</c:v>
                </c:pt>
                <c:pt idx="44">
                  <c:v>41275</c:v>
                </c:pt>
                <c:pt idx="45">
                  <c:v>41306</c:v>
                </c:pt>
                <c:pt idx="46">
                  <c:v>41334</c:v>
                </c:pt>
                <c:pt idx="47">
                  <c:v>41365</c:v>
                </c:pt>
                <c:pt idx="48">
                  <c:v>41395</c:v>
                </c:pt>
                <c:pt idx="49">
                  <c:v>41426</c:v>
                </c:pt>
                <c:pt idx="50">
                  <c:v>41456</c:v>
                </c:pt>
                <c:pt idx="51">
                  <c:v>41487</c:v>
                </c:pt>
                <c:pt idx="52">
                  <c:v>41518</c:v>
                </c:pt>
                <c:pt idx="53">
                  <c:v>41548</c:v>
                </c:pt>
                <c:pt idx="54">
                  <c:v>41579</c:v>
                </c:pt>
                <c:pt idx="55">
                  <c:v>41609</c:v>
                </c:pt>
                <c:pt idx="56">
                  <c:v>41640</c:v>
                </c:pt>
                <c:pt idx="57">
                  <c:v>41671</c:v>
                </c:pt>
                <c:pt idx="58">
                  <c:v>41699</c:v>
                </c:pt>
                <c:pt idx="59">
                  <c:v>41730</c:v>
                </c:pt>
                <c:pt idx="60">
                  <c:v>41760</c:v>
                </c:pt>
                <c:pt idx="61">
                  <c:v>41791</c:v>
                </c:pt>
                <c:pt idx="62">
                  <c:v>41821</c:v>
                </c:pt>
                <c:pt idx="63">
                  <c:v>41852</c:v>
                </c:pt>
                <c:pt idx="64">
                  <c:v>41883</c:v>
                </c:pt>
                <c:pt idx="65">
                  <c:v>41913</c:v>
                </c:pt>
                <c:pt idx="66">
                  <c:v>41944</c:v>
                </c:pt>
                <c:pt idx="67">
                  <c:v>41974</c:v>
                </c:pt>
                <c:pt idx="68">
                  <c:v>42005</c:v>
                </c:pt>
                <c:pt idx="69">
                  <c:v>42036</c:v>
                </c:pt>
                <c:pt idx="70">
                  <c:v>42064</c:v>
                </c:pt>
                <c:pt idx="71">
                  <c:v>42095</c:v>
                </c:pt>
                <c:pt idx="72">
                  <c:v>42125</c:v>
                </c:pt>
                <c:pt idx="73">
                  <c:v>42156</c:v>
                </c:pt>
                <c:pt idx="74">
                  <c:v>42186</c:v>
                </c:pt>
                <c:pt idx="75">
                  <c:v>42217</c:v>
                </c:pt>
                <c:pt idx="76">
                  <c:v>42248</c:v>
                </c:pt>
                <c:pt idx="77">
                  <c:v>42278</c:v>
                </c:pt>
                <c:pt idx="78">
                  <c:v>42309</c:v>
                </c:pt>
                <c:pt idx="79">
                  <c:v>42339</c:v>
                </c:pt>
                <c:pt idx="80">
                  <c:v>42370</c:v>
                </c:pt>
                <c:pt idx="81">
                  <c:v>42401</c:v>
                </c:pt>
                <c:pt idx="82">
                  <c:v>42430</c:v>
                </c:pt>
                <c:pt idx="83">
                  <c:v>42461</c:v>
                </c:pt>
                <c:pt idx="84">
                  <c:v>42491</c:v>
                </c:pt>
                <c:pt idx="85">
                  <c:v>42522</c:v>
                </c:pt>
                <c:pt idx="86">
                  <c:v>42552</c:v>
                </c:pt>
                <c:pt idx="87">
                  <c:v>42583</c:v>
                </c:pt>
                <c:pt idx="88">
                  <c:v>42614</c:v>
                </c:pt>
                <c:pt idx="89">
                  <c:v>42644</c:v>
                </c:pt>
                <c:pt idx="90">
                  <c:v>42675</c:v>
                </c:pt>
                <c:pt idx="91">
                  <c:v>42705</c:v>
                </c:pt>
                <c:pt idx="92">
                  <c:v>42736</c:v>
                </c:pt>
                <c:pt idx="93">
                  <c:v>42767</c:v>
                </c:pt>
                <c:pt idx="94">
                  <c:v>42795</c:v>
                </c:pt>
                <c:pt idx="95">
                  <c:v>42826</c:v>
                </c:pt>
                <c:pt idx="96">
                  <c:v>42856</c:v>
                </c:pt>
                <c:pt idx="97">
                  <c:v>42887</c:v>
                </c:pt>
                <c:pt idx="98">
                  <c:v>42917</c:v>
                </c:pt>
                <c:pt idx="99">
                  <c:v>42948</c:v>
                </c:pt>
                <c:pt idx="100">
                  <c:v>42979</c:v>
                </c:pt>
                <c:pt idx="101">
                  <c:v>43009</c:v>
                </c:pt>
                <c:pt idx="102">
                  <c:v>43040</c:v>
                </c:pt>
                <c:pt idx="103">
                  <c:v>43070</c:v>
                </c:pt>
                <c:pt idx="104">
                  <c:v>43101</c:v>
                </c:pt>
                <c:pt idx="105">
                  <c:v>43132</c:v>
                </c:pt>
                <c:pt idx="106">
                  <c:v>43160</c:v>
                </c:pt>
                <c:pt idx="107">
                  <c:v>43191</c:v>
                </c:pt>
                <c:pt idx="108">
                  <c:v>43221</c:v>
                </c:pt>
                <c:pt idx="109">
                  <c:v>43252</c:v>
                </c:pt>
                <c:pt idx="110">
                  <c:v>43282</c:v>
                </c:pt>
                <c:pt idx="111">
                  <c:v>43313</c:v>
                </c:pt>
                <c:pt idx="112">
                  <c:v>43344</c:v>
                </c:pt>
                <c:pt idx="113">
                  <c:v>43374</c:v>
                </c:pt>
                <c:pt idx="114">
                  <c:v>43405</c:v>
                </c:pt>
                <c:pt idx="115">
                  <c:v>43435</c:v>
                </c:pt>
                <c:pt idx="116">
                  <c:v>43466</c:v>
                </c:pt>
                <c:pt idx="117">
                  <c:v>43497</c:v>
                </c:pt>
                <c:pt idx="118">
                  <c:v>43525</c:v>
                </c:pt>
                <c:pt idx="119">
                  <c:v>43556</c:v>
                </c:pt>
                <c:pt idx="120">
                  <c:v>43586</c:v>
                </c:pt>
                <c:pt idx="121">
                  <c:v>43617</c:v>
                </c:pt>
                <c:pt idx="122">
                  <c:v>43647</c:v>
                </c:pt>
                <c:pt idx="123">
                  <c:v>43678</c:v>
                </c:pt>
                <c:pt idx="124">
                  <c:v>43709</c:v>
                </c:pt>
                <c:pt idx="125">
                  <c:v>43739</c:v>
                </c:pt>
                <c:pt idx="126">
                  <c:v>43770</c:v>
                </c:pt>
                <c:pt idx="127">
                  <c:v>43800</c:v>
                </c:pt>
                <c:pt idx="128">
                  <c:v>43831</c:v>
                </c:pt>
                <c:pt idx="129">
                  <c:v>43862</c:v>
                </c:pt>
                <c:pt idx="130">
                  <c:v>43891</c:v>
                </c:pt>
                <c:pt idx="131">
                  <c:v>43922</c:v>
                </c:pt>
                <c:pt idx="132">
                  <c:v>43952</c:v>
                </c:pt>
                <c:pt idx="133">
                  <c:v>43983</c:v>
                </c:pt>
                <c:pt idx="134">
                  <c:v>44013</c:v>
                </c:pt>
                <c:pt idx="135">
                  <c:v>44044</c:v>
                </c:pt>
                <c:pt idx="136">
                  <c:v>44075</c:v>
                </c:pt>
                <c:pt idx="137">
                  <c:v>44105</c:v>
                </c:pt>
                <c:pt idx="138">
                  <c:v>44136</c:v>
                </c:pt>
                <c:pt idx="139">
                  <c:v>44166</c:v>
                </c:pt>
                <c:pt idx="140">
                  <c:v>44197</c:v>
                </c:pt>
                <c:pt idx="141">
                  <c:v>44228</c:v>
                </c:pt>
                <c:pt idx="142">
                  <c:v>44256</c:v>
                </c:pt>
                <c:pt idx="143">
                  <c:v>44287</c:v>
                </c:pt>
                <c:pt idx="144">
                  <c:v>44317</c:v>
                </c:pt>
              </c:numCache>
            </c:numRef>
          </c:cat>
          <c:val>
            <c:numRef>
              <c:f>Rents!$B$94:$B$238</c:f>
              <c:numCache>
                <c:formatCode>0.00</c:formatCode>
                <c:ptCount val="145"/>
                <c:pt idx="0">
                  <c:v>473.39438754786266</c:v>
                </c:pt>
                <c:pt idx="1">
                  <c:v>471.05755319086904</c:v>
                </c:pt>
                <c:pt idx="2">
                  <c:v>459.51428118801749</c:v>
                </c:pt>
                <c:pt idx="3">
                  <c:v>461.34327811606636</c:v>
                </c:pt>
                <c:pt idx="4">
                  <c:v>455.99487968657388</c:v>
                </c:pt>
                <c:pt idx="5">
                  <c:v>462.57161393495107</c:v>
                </c:pt>
                <c:pt idx="6">
                  <c:v>467.6297204568848</c:v>
                </c:pt>
                <c:pt idx="7">
                  <c:v>462.90291748281157</c:v>
                </c:pt>
                <c:pt idx="8">
                  <c:v>475.2179248369776</c:v>
                </c:pt>
                <c:pt idx="9">
                  <c:v>459.45279869098289</c:v>
                </c:pt>
                <c:pt idx="10">
                  <c:v>464.19900516034471</c:v>
                </c:pt>
                <c:pt idx="11">
                  <c:v>479.47695447008834</c:v>
                </c:pt>
                <c:pt idx="12">
                  <c:v>479.20242881842893</c:v>
                </c:pt>
                <c:pt idx="13">
                  <c:v>477.3772249603341</c:v>
                </c:pt>
                <c:pt idx="14">
                  <c:v>474.6012218302613</c:v>
                </c:pt>
                <c:pt idx="15">
                  <c:v>480.1889706199787</c:v>
                </c:pt>
                <c:pt idx="16">
                  <c:v>468.55574786589841</c:v>
                </c:pt>
                <c:pt idx="17">
                  <c:v>470.12321810928108</c:v>
                </c:pt>
                <c:pt idx="18">
                  <c:v>472.37424680466523</c:v>
                </c:pt>
                <c:pt idx="19">
                  <c:v>464.12892264913575</c:v>
                </c:pt>
                <c:pt idx="20">
                  <c:v>476.25525953595661</c:v>
                </c:pt>
                <c:pt idx="21">
                  <c:v>465.78722512938481</c:v>
                </c:pt>
                <c:pt idx="22">
                  <c:v>469.92143527755843</c:v>
                </c:pt>
                <c:pt idx="23">
                  <c:v>485.68869391946629</c:v>
                </c:pt>
                <c:pt idx="24">
                  <c:v>482.14677349990728</c:v>
                </c:pt>
                <c:pt idx="25">
                  <c:v>478.95481832161909</c:v>
                </c:pt>
                <c:pt idx="26">
                  <c:v>475.33340293806157</c:v>
                </c:pt>
                <c:pt idx="27">
                  <c:v>473.5566460155037</c:v>
                </c:pt>
                <c:pt idx="28">
                  <c:v>476.33050004100244</c:v>
                </c:pt>
                <c:pt idx="29">
                  <c:v>480.11662437895131</c:v>
                </c:pt>
                <c:pt idx="30">
                  <c:v>480.52228055801731</c:v>
                </c:pt>
                <c:pt idx="31">
                  <c:v>483.30152373283016</c:v>
                </c:pt>
                <c:pt idx="32">
                  <c:v>486.87458321624433</c:v>
                </c:pt>
                <c:pt idx="33">
                  <c:v>476.82252663157584</c:v>
                </c:pt>
                <c:pt idx="34">
                  <c:v>485.79352594016621</c:v>
                </c:pt>
                <c:pt idx="35">
                  <c:v>491.95790449375323</c:v>
                </c:pt>
                <c:pt idx="36">
                  <c:v>489.5169005774606</c:v>
                </c:pt>
                <c:pt idx="37">
                  <c:v>485.62082540701942</c:v>
                </c:pt>
                <c:pt idx="38">
                  <c:v>482.31377437871618</c:v>
                </c:pt>
                <c:pt idx="39">
                  <c:v>484.35405670804226</c:v>
                </c:pt>
                <c:pt idx="40">
                  <c:v>493.17664412583486</c:v>
                </c:pt>
                <c:pt idx="41">
                  <c:v>488.81581133190485</c:v>
                </c:pt>
                <c:pt idx="42">
                  <c:v>494.49607558656237</c:v>
                </c:pt>
                <c:pt idx="43">
                  <c:v>495.54370447159459</c:v>
                </c:pt>
                <c:pt idx="44">
                  <c:v>507.11408209284036</c:v>
                </c:pt>
                <c:pt idx="45">
                  <c:v>491.29861916815588</c:v>
                </c:pt>
                <c:pt idx="46">
                  <c:v>491.7491014516504</c:v>
                </c:pt>
                <c:pt idx="47">
                  <c:v>500.35925559468808</c:v>
                </c:pt>
                <c:pt idx="48">
                  <c:v>501.99875385767587</c:v>
                </c:pt>
                <c:pt idx="49">
                  <c:v>502.01347251816645</c:v>
                </c:pt>
                <c:pt idx="50">
                  <c:v>497.4484990500053</c:v>
                </c:pt>
                <c:pt idx="51">
                  <c:v>495.77838680555612</c:v>
                </c:pt>
                <c:pt idx="52">
                  <c:v>500.58230713664631</c:v>
                </c:pt>
                <c:pt idx="53">
                  <c:v>502.5678693950112</c:v>
                </c:pt>
                <c:pt idx="54">
                  <c:v>499.54540240172247</c:v>
                </c:pt>
                <c:pt idx="55">
                  <c:v>500.80019513296691</c:v>
                </c:pt>
                <c:pt idx="56">
                  <c:v>516.47293331420462</c:v>
                </c:pt>
                <c:pt idx="57">
                  <c:v>501.2410597794152</c:v>
                </c:pt>
                <c:pt idx="58">
                  <c:v>507.36911521504391</c:v>
                </c:pt>
                <c:pt idx="59">
                  <c:v>512.80650749527183</c:v>
                </c:pt>
                <c:pt idx="60">
                  <c:v>515.42084964212893</c:v>
                </c:pt>
                <c:pt idx="61">
                  <c:v>512.80110253492592</c:v>
                </c:pt>
                <c:pt idx="62">
                  <c:v>505.28456322296762</c:v>
                </c:pt>
                <c:pt idx="63">
                  <c:v>517.41402243337268</c:v>
                </c:pt>
                <c:pt idx="64">
                  <c:v>515.3056529146229</c:v>
                </c:pt>
                <c:pt idx="65">
                  <c:v>517.51159399773383</c:v>
                </c:pt>
                <c:pt idx="66">
                  <c:v>524.26046325200377</c:v>
                </c:pt>
                <c:pt idx="67">
                  <c:v>524.22850493222779</c:v>
                </c:pt>
                <c:pt idx="68">
                  <c:v>542.01490734062031</c:v>
                </c:pt>
                <c:pt idx="69">
                  <c:v>535.62667916934038</c:v>
                </c:pt>
                <c:pt idx="70">
                  <c:v>536.12867133253405</c:v>
                </c:pt>
                <c:pt idx="71">
                  <c:v>539.08707601799858</c:v>
                </c:pt>
                <c:pt idx="72">
                  <c:v>547.27199564778414</c:v>
                </c:pt>
                <c:pt idx="73">
                  <c:v>544.79529070351111</c:v>
                </c:pt>
                <c:pt idx="74">
                  <c:v>542.2202003030219</c:v>
                </c:pt>
                <c:pt idx="75">
                  <c:v>550.60015550461401</c:v>
                </c:pt>
                <c:pt idx="76">
                  <c:v>550.32606534092247</c:v>
                </c:pt>
                <c:pt idx="77">
                  <c:v>552.43584434408706</c:v>
                </c:pt>
                <c:pt idx="78">
                  <c:v>550.53269318143862</c:v>
                </c:pt>
                <c:pt idx="79">
                  <c:v>556.18630026235553</c:v>
                </c:pt>
                <c:pt idx="80">
                  <c:v>564.75511922568057</c:v>
                </c:pt>
                <c:pt idx="81">
                  <c:v>564.27421612059595</c:v>
                </c:pt>
                <c:pt idx="82">
                  <c:v>557.47433750592018</c:v>
                </c:pt>
                <c:pt idx="83">
                  <c:v>567.72014210786676</c:v>
                </c:pt>
                <c:pt idx="84">
                  <c:v>564.10846870718058</c:v>
                </c:pt>
                <c:pt idx="85">
                  <c:v>558.07328701606411</c:v>
                </c:pt>
                <c:pt idx="86">
                  <c:v>564.26697796797419</c:v>
                </c:pt>
                <c:pt idx="87">
                  <c:v>561.148400243065</c:v>
                </c:pt>
                <c:pt idx="88">
                  <c:v>567.13287603391336</c:v>
                </c:pt>
                <c:pt idx="89">
                  <c:v>566.39642422223585</c:v>
                </c:pt>
                <c:pt idx="90">
                  <c:v>565.03182233589223</c:v>
                </c:pt>
                <c:pt idx="91">
                  <c:v>576.51020033211637</c:v>
                </c:pt>
                <c:pt idx="92">
                  <c:v>583.08939703574936</c:v>
                </c:pt>
                <c:pt idx="93">
                  <c:v>580.56557403796228</c:v>
                </c:pt>
                <c:pt idx="94">
                  <c:v>569.43624</c:v>
                </c:pt>
                <c:pt idx="95">
                  <c:v>584.18532000000005</c:v>
                </c:pt>
                <c:pt idx="96">
                  <c:v>575.31024000000002</c:v>
                </c:pt>
                <c:pt idx="97">
                  <c:v>575.08596000000011</c:v>
                </c:pt>
                <c:pt idx="98">
                  <c:v>572.20236</c:v>
                </c:pt>
                <c:pt idx="99">
                  <c:v>572.24508000000003</c:v>
                </c:pt>
                <c:pt idx="100">
                  <c:v>574.43207012834637</c:v>
                </c:pt>
                <c:pt idx="101">
                  <c:v>574.38955818028978</c:v>
                </c:pt>
                <c:pt idx="102">
                  <c:v>583.42334714232595</c:v>
                </c:pt>
                <c:pt idx="103">
                  <c:v>588.58902584493035</c:v>
                </c:pt>
                <c:pt idx="104">
                  <c:v>597.26254473161043</c:v>
                </c:pt>
                <c:pt idx="105">
                  <c:v>586.77363817097421</c:v>
                </c:pt>
                <c:pt idx="106">
                  <c:v>590.70646884272992</c:v>
                </c:pt>
                <c:pt idx="107">
                  <c:v>590.78041543026711</c:v>
                </c:pt>
                <c:pt idx="108">
                  <c:v>586.62884272997042</c:v>
                </c:pt>
                <c:pt idx="109">
                  <c:v>584.49588177339899</c:v>
                </c:pt>
                <c:pt idx="110">
                  <c:v>578.02474876847293</c:v>
                </c:pt>
                <c:pt idx="111">
                  <c:v>580.40275862068961</c:v>
                </c:pt>
                <c:pt idx="112">
                  <c:v>580.87101562500004</c:v>
                </c:pt>
                <c:pt idx="113">
                  <c:v>585.54351562499994</c:v>
                </c:pt>
                <c:pt idx="114">
                  <c:v>586.4091796875</c:v>
                </c:pt>
                <c:pt idx="115">
                  <c:v>585.05560975609762</c:v>
                </c:pt>
                <c:pt idx="116">
                  <c:v>604.4359024390244</c:v>
                </c:pt>
                <c:pt idx="117">
                  <c:v>597.73615609756098</c:v>
                </c:pt>
                <c:pt idx="118">
                  <c:v>596.1334502923977</c:v>
                </c:pt>
                <c:pt idx="119">
                  <c:v>596.3624561403509</c:v>
                </c:pt>
                <c:pt idx="120">
                  <c:v>590.46035087719304</c:v>
                </c:pt>
                <c:pt idx="121">
                  <c:v>597.26244186046517</c:v>
                </c:pt>
                <c:pt idx="122">
                  <c:v>586.71697674418613</c:v>
                </c:pt>
                <c:pt idx="123">
                  <c:v>593.47476744186054</c:v>
                </c:pt>
                <c:pt idx="124">
                  <c:v>583.10333012512024</c:v>
                </c:pt>
                <c:pt idx="125">
                  <c:v>591.36773820981705</c:v>
                </c:pt>
                <c:pt idx="126">
                  <c:v>589.42498556304133</c:v>
                </c:pt>
                <c:pt idx="127">
                  <c:v>596.71942528735622</c:v>
                </c:pt>
                <c:pt idx="128">
                  <c:v>611.65505747126429</c:v>
                </c:pt>
                <c:pt idx="129">
                  <c:v>608.63724137931035</c:v>
                </c:pt>
                <c:pt idx="130">
                  <c:v>603.73471482889738</c:v>
                </c:pt>
                <c:pt idx="131">
                  <c:v>619.41969581749038</c:v>
                </c:pt>
                <c:pt idx="132">
                  <c:v>595.54197718631178</c:v>
                </c:pt>
                <c:pt idx="133">
                  <c:v>602.85386819484233</c:v>
                </c:pt>
                <c:pt idx="134">
                  <c:v>589.01169054441255</c:v>
                </c:pt>
                <c:pt idx="135">
                  <c:v>603.34349570200573</c:v>
                </c:pt>
                <c:pt idx="136">
                  <c:v>600.95772296015184</c:v>
                </c:pt>
                <c:pt idx="137">
                  <c:v>604.17996204933581</c:v>
                </c:pt>
                <c:pt idx="138">
                  <c:v>594.70576850094869</c:v>
                </c:pt>
                <c:pt idx="139">
                  <c:v>612.23932011331453</c:v>
                </c:pt>
                <c:pt idx="140">
                  <c:v>607.50946175637398</c:v>
                </c:pt>
                <c:pt idx="141">
                  <c:v>619.52067988668557</c:v>
                </c:pt>
                <c:pt idx="142">
                  <c:v>607.66</c:v>
                </c:pt>
                <c:pt idx="143">
                  <c:v>596.83000000000004</c:v>
                </c:pt>
                <c:pt idx="144">
                  <c:v>605.73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A-41DF-B9FC-C40C165E538F}"/>
            </c:ext>
          </c:extLst>
        </c:ser>
        <c:ser>
          <c:idx val="1"/>
          <c:order val="1"/>
          <c:tx>
            <c:strRef>
              <c:f>Rents!$C$4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Rents!$A$94:$A$238</c:f>
              <c:numCache>
                <c:formatCode>mmm\-yy</c:formatCode>
                <c:ptCount val="145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  <c:pt idx="12">
                  <c:v>40299</c:v>
                </c:pt>
                <c:pt idx="13">
                  <c:v>40330</c:v>
                </c:pt>
                <c:pt idx="14">
                  <c:v>40360</c:v>
                </c:pt>
                <c:pt idx="15">
                  <c:v>40391</c:v>
                </c:pt>
                <c:pt idx="16">
                  <c:v>40422</c:v>
                </c:pt>
                <c:pt idx="17">
                  <c:v>40452</c:v>
                </c:pt>
                <c:pt idx="18">
                  <c:v>40483</c:v>
                </c:pt>
                <c:pt idx="19">
                  <c:v>40513</c:v>
                </c:pt>
                <c:pt idx="20">
                  <c:v>40544</c:v>
                </c:pt>
                <c:pt idx="21">
                  <c:v>40575</c:v>
                </c:pt>
                <c:pt idx="22">
                  <c:v>40603</c:v>
                </c:pt>
                <c:pt idx="23">
                  <c:v>40634</c:v>
                </c:pt>
                <c:pt idx="24">
                  <c:v>40664</c:v>
                </c:pt>
                <c:pt idx="25">
                  <c:v>40695</c:v>
                </c:pt>
                <c:pt idx="26">
                  <c:v>40725</c:v>
                </c:pt>
                <c:pt idx="27">
                  <c:v>40756</c:v>
                </c:pt>
                <c:pt idx="28">
                  <c:v>40787</c:v>
                </c:pt>
                <c:pt idx="29">
                  <c:v>40817</c:v>
                </c:pt>
                <c:pt idx="30">
                  <c:v>40848</c:v>
                </c:pt>
                <c:pt idx="31">
                  <c:v>40878</c:v>
                </c:pt>
                <c:pt idx="32">
                  <c:v>40909</c:v>
                </c:pt>
                <c:pt idx="33">
                  <c:v>40940</c:v>
                </c:pt>
                <c:pt idx="34">
                  <c:v>40969</c:v>
                </c:pt>
                <c:pt idx="35">
                  <c:v>41000</c:v>
                </c:pt>
                <c:pt idx="36">
                  <c:v>41030</c:v>
                </c:pt>
                <c:pt idx="37">
                  <c:v>41061</c:v>
                </c:pt>
                <c:pt idx="38">
                  <c:v>41091</c:v>
                </c:pt>
                <c:pt idx="39">
                  <c:v>41122</c:v>
                </c:pt>
                <c:pt idx="40">
                  <c:v>41153</c:v>
                </c:pt>
                <c:pt idx="41">
                  <c:v>41183</c:v>
                </c:pt>
                <c:pt idx="42">
                  <c:v>41214</c:v>
                </c:pt>
                <c:pt idx="43">
                  <c:v>41244</c:v>
                </c:pt>
                <c:pt idx="44">
                  <c:v>41275</c:v>
                </c:pt>
                <c:pt idx="45">
                  <c:v>41306</c:v>
                </c:pt>
                <c:pt idx="46">
                  <c:v>41334</c:v>
                </c:pt>
                <c:pt idx="47">
                  <c:v>41365</c:v>
                </c:pt>
                <c:pt idx="48">
                  <c:v>41395</c:v>
                </c:pt>
                <c:pt idx="49">
                  <c:v>41426</c:v>
                </c:pt>
                <c:pt idx="50">
                  <c:v>41456</c:v>
                </c:pt>
                <c:pt idx="51">
                  <c:v>41487</c:v>
                </c:pt>
                <c:pt idx="52">
                  <c:v>41518</c:v>
                </c:pt>
                <c:pt idx="53">
                  <c:v>41548</c:v>
                </c:pt>
                <c:pt idx="54">
                  <c:v>41579</c:v>
                </c:pt>
                <c:pt idx="55">
                  <c:v>41609</c:v>
                </c:pt>
                <c:pt idx="56">
                  <c:v>41640</c:v>
                </c:pt>
                <c:pt idx="57">
                  <c:v>41671</c:v>
                </c:pt>
                <c:pt idx="58">
                  <c:v>41699</c:v>
                </c:pt>
                <c:pt idx="59">
                  <c:v>41730</c:v>
                </c:pt>
                <c:pt idx="60">
                  <c:v>41760</c:v>
                </c:pt>
                <c:pt idx="61">
                  <c:v>41791</c:v>
                </c:pt>
                <c:pt idx="62">
                  <c:v>41821</c:v>
                </c:pt>
                <c:pt idx="63">
                  <c:v>41852</c:v>
                </c:pt>
                <c:pt idx="64">
                  <c:v>41883</c:v>
                </c:pt>
                <c:pt idx="65">
                  <c:v>41913</c:v>
                </c:pt>
                <c:pt idx="66">
                  <c:v>41944</c:v>
                </c:pt>
                <c:pt idx="67">
                  <c:v>41974</c:v>
                </c:pt>
                <c:pt idx="68">
                  <c:v>42005</c:v>
                </c:pt>
                <c:pt idx="69">
                  <c:v>42036</c:v>
                </c:pt>
                <c:pt idx="70">
                  <c:v>42064</c:v>
                </c:pt>
                <c:pt idx="71">
                  <c:v>42095</c:v>
                </c:pt>
                <c:pt idx="72">
                  <c:v>42125</c:v>
                </c:pt>
                <c:pt idx="73">
                  <c:v>42156</c:v>
                </c:pt>
                <c:pt idx="74">
                  <c:v>42186</c:v>
                </c:pt>
                <c:pt idx="75">
                  <c:v>42217</c:v>
                </c:pt>
                <c:pt idx="76">
                  <c:v>42248</c:v>
                </c:pt>
                <c:pt idx="77">
                  <c:v>42278</c:v>
                </c:pt>
                <c:pt idx="78">
                  <c:v>42309</c:v>
                </c:pt>
                <c:pt idx="79">
                  <c:v>42339</c:v>
                </c:pt>
                <c:pt idx="80">
                  <c:v>42370</c:v>
                </c:pt>
                <c:pt idx="81">
                  <c:v>42401</c:v>
                </c:pt>
                <c:pt idx="82">
                  <c:v>42430</c:v>
                </c:pt>
                <c:pt idx="83">
                  <c:v>42461</c:v>
                </c:pt>
                <c:pt idx="84">
                  <c:v>42491</c:v>
                </c:pt>
                <c:pt idx="85">
                  <c:v>42522</c:v>
                </c:pt>
                <c:pt idx="86">
                  <c:v>42552</c:v>
                </c:pt>
                <c:pt idx="87">
                  <c:v>42583</c:v>
                </c:pt>
                <c:pt idx="88">
                  <c:v>42614</c:v>
                </c:pt>
                <c:pt idx="89">
                  <c:v>42644</c:v>
                </c:pt>
                <c:pt idx="90">
                  <c:v>42675</c:v>
                </c:pt>
                <c:pt idx="91">
                  <c:v>42705</c:v>
                </c:pt>
                <c:pt idx="92">
                  <c:v>42736</c:v>
                </c:pt>
                <c:pt idx="93">
                  <c:v>42767</c:v>
                </c:pt>
                <c:pt idx="94">
                  <c:v>42795</c:v>
                </c:pt>
                <c:pt idx="95">
                  <c:v>42826</c:v>
                </c:pt>
                <c:pt idx="96">
                  <c:v>42856</c:v>
                </c:pt>
                <c:pt idx="97">
                  <c:v>42887</c:v>
                </c:pt>
                <c:pt idx="98">
                  <c:v>42917</c:v>
                </c:pt>
                <c:pt idx="99">
                  <c:v>42948</c:v>
                </c:pt>
                <c:pt idx="100">
                  <c:v>42979</c:v>
                </c:pt>
                <c:pt idx="101">
                  <c:v>43009</c:v>
                </c:pt>
                <c:pt idx="102">
                  <c:v>43040</c:v>
                </c:pt>
                <c:pt idx="103">
                  <c:v>43070</c:v>
                </c:pt>
                <c:pt idx="104">
                  <c:v>43101</c:v>
                </c:pt>
                <c:pt idx="105">
                  <c:v>43132</c:v>
                </c:pt>
                <c:pt idx="106">
                  <c:v>43160</c:v>
                </c:pt>
                <c:pt idx="107">
                  <c:v>43191</c:v>
                </c:pt>
                <c:pt idx="108">
                  <c:v>43221</c:v>
                </c:pt>
                <c:pt idx="109">
                  <c:v>43252</c:v>
                </c:pt>
                <c:pt idx="110">
                  <c:v>43282</c:v>
                </c:pt>
                <c:pt idx="111">
                  <c:v>43313</c:v>
                </c:pt>
                <c:pt idx="112">
                  <c:v>43344</c:v>
                </c:pt>
                <c:pt idx="113">
                  <c:v>43374</c:v>
                </c:pt>
                <c:pt idx="114">
                  <c:v>43405</c:v>
                </c:pt>
                <c:pt idx="115">
                  <c:v>43435</c:v>
                </c:pt>
                <c:pt idx="116">
                  <c:v>43466</c:v>
                </c:pt>
                <c:pt idx="117">
                  <c:v>43497</c:v>
                </c:pt>
                <c:pt idx="118">
                  <c:v>43525</c:v>
                </c:pt>
                <c:pt idx="119">
                  <c:v>43556</c:v>
                </c:pt>
                <c:pt idx="120">
                  <c:v>43586</c:v>
                </c:pt>
                <c:pt idx="121">
                  <c:v>43617</c:v>
                </c:pt>
                <c:pt idx="122">
                  <c:v>43647</c:v>
                </c:pt>
                <c:pt idx="123">
                  <c:v>43678</c:v>
                </c:pt>
                <c:pt idx="124">
                  <c:v>43709</c:v>
                </c:pt>
                <c:pt idx="125">
                  <c:v>43739</c:v>
                </c:pt>
                <c:pt idx="126">
                  <c:v>43770</c:v>
                </c:pt>
                <c:pt idx="127">
                  <c:v>43800</c:v>
                </c:pt>
                <c:pt idx="128">
                  <c:v>43831</c:v>
                </c:pt>
                <c:pt idx="129">
                  <c:v>43862</c:v>
                </c:pt>
                <c:pt idx="130">
                  <c:v>43891</c:v>
                </c:pt>
                <c:pt idx="131">
                  <c:v>43922</c:v>
                </c:pt>
                <c:pt idx="132">
                  <c:v>43952</c:v>
                </c:pt>
                <c:pt idx="133">
                  <c:v>43983</c:v>
                </c:pt>
                <c:pt idx="134">
                  <c:v>44013</c:v>
                </c:pt>
                <c:pt idx="135">
                  <c:v>44044</c:v>
                </c:pt>
                <c:pt idx="136">
                  <c:v>44075</c:v>
                </c:pt>
                <c:pt idx="137">
                  <c:v>44105</c:v>
                </c:pt>
                <c:pt idx="138">
                  <c:v>44136</c:v>
                </c:pt>
                <c:pt idx="139">
                  <c:v>44166</c:v>
                </c:pt>
                <c:pt idx="140">
                  <c:v>44197</c:v>
                </c:pt>
                <c:pt idx="141">
                  <c:v>44228</c:v>
                </c:pt>
                <c:pt idx="142">
                  <c:v>44256</c:v>
                </c:pt>
                <c:pt idx="143">
                  <c:v>44287</c:v>
                </c:pt>
                <c:pt idx="144">
                  <c:v>44317</c:v>
                </c:pt>
              </c:numCache>
            </c:numRef>
          </c:cat>
          <c:val>
            <c:numRef>
              <c:f>Rents!$C$94:$C$238</c:f>
              <c:numCache>
                <c:formatCode>0.00</c:formatCode>
                <c:ptCount val="145"/>
                <c:pt idx="0">
                  <c:v>344.79617976392979</c:v>
                </c:pt>
                <c:pt idx="1">
                  <c:v>340.84750698871318</c:v>
                </c:pt>
                <c:pt idx="2">
                  <c:v>333.01067909170905</c:v>
                </c:pt>
                <c:pt idx="3">
                  <c:v>338.5703452504801</c:v>
                </c:pt>
                <c:pt idx="4">
                  <c:v>332.87841455695298</c:v>
                </c:pt>
                <c:pt idx="5">
                  <c:v>335.58085444810433</c:v>
                </c:pt>
                <c:pt idx="6">
                  <c:v>344.26214365596218</c:v>
                </c:pt>
                <c:pt idx="7">
                  <c:v>348.61773250348847</c:v>
                </c:pt>
                <c:pt idx="8">
                  <c:v>364.56255233655753</c:v>
                </c:pt>
                <c:pt idx="9">
                  <c:v>352.18764708670005</c:v>
                </c:pt>
                <c:pt idx="10">
                  <c:v>345.81876980562771</c:v>
                </c:pt>
                <c:pt idx="11">
                  <c:v>346.76170573958842</c:v>
                </c:pt>
                <c:pt idx="12">
                  <c:v>343.90902614190969</c:v>
                </c:pt>
                <c:pt idx="13">
                  <c:v>341.35307158676579</c:v>
                </c:pt>
                <c:pt idx="14">
                  <c:v>340.37610911180457</c:v>
                </c:pt>
                <c:pt idx="15">
                  <c:v>343.73590689154935</c:v>
                </c:pt>
                <c:pt idx="16">
                  <c:v>338.00786902417104</c:v>
                </c:pt>
                <c:pt idx="17">
                  <c:v>342.75742171652598</c:v>
                </c:pt>
                <c:pt idx="18">
                  <c:v>346.39913829701658</c:v>
                </c:pt>
                <c:pt idx="19">
                  <c:v>339.62956074655267</c:v>
                </c:pt>
                <c:pt idx="20">
                  <c:v>372.13919895310079</c:v>
                </c:pt>
                <c:pt idx="21">
                  <c:v>357.5138923564603</c:v>
                </c:pt>
                <c:pt idx="22">
                  <c:v>344.67455902205512</c:v>
                </c:pt>
                <c:pt idx="23">
                  <c:v>342.9721521107187</c:v>
                </c:pt>
                <c:pt idx="24">
                  <c:v>336.97373849694935</c:v>
                </c:pt>
                <c:pt idx="25">
                  <c:v>334.23400605620469</c:v>
                </c:pt>
                <c:pt idx="26">
                  <c:v>332.68358759511926</c:v>
                </c:pt>
                <c:pt idx="27">
                  <c:v>334.30190759464642</c:v>
                </c:pt>
                <c:pt idx="28">
                  <c:v>332.27748356380295</c:v>
                </c:pt>
                <c:pt idx="29">
                  <c:v>334.08039991520724</c:v>
                </c:pt>
                <c:pt idx="30">
                  <c:v>337.33691757493114</c:v>
                </c:pt>
                <c:pt idx="31">
                  <c:v>346.1797124816772</c:v>
                </c:pt>
                <c:pt idx="32">
                  <c:v>373.7465448252338</c:v>
                </c:pt>
                <c:pt idx="33">
                  <c:v>360.83377922378111</c:v>
                </c:pt>
                <c:pt idx="34">
                  <c:v>347.92742456651092</c:v>
                </c:pt>
                <c:pt idx="35">
                  <c:v>347.45497219561554</c:v>
                </c:pt>
                <c:pt idx="36">
                  <c:v>343.15790539366253</c:v>
                </c:pt>
                <c:pt idx="37">
                  <c:v>341.34371783324491</c:v>
                </c:pt>
                <c:pt idx="38">
                  <c:v>339.90879399723531</c:v>
                </c:pt>
                <c:pt idx="39">
                  <c:v>340.35720769598834</c:v>
                </c:pt>
                <c:pt idx="40">
                  <c:v>344.00261770578396</c:v>
                </c:pt>
                <c:pt idx="41">
                  <c:v>341.79983806372195</c:v>
                </c:pt>
                <c:pt idx="42">
                  <c:v>350.15251010748005</c:v>
                </c:pt>
                <c:pt idx="43">
                  <c:v>356.46395720827491</c:v>
                </c:pt>
                <c:pt idx="44">
                  <c:v>381.36323063715145</c:v>
                </c:pt>
                <c:pt idx="45">
                  <c:v>369.7480500047875</c:v>
                </c:pt>
                <c:pt idx="46">
                  <c:v>356.18378589643936</c:v>
                </c:pt>
                <c:pt idx="47">
                  <c:v>356.7637444656595</c:v>
                </c:pt>
                <c:pt idx="48">
                  <c:v>355.72651087070807</c:v>
                </c:pt>
                <c:pt idx="49">
                  <c:v>352.71657194603875</c:v>
                </c:pt>
                <c:pt idx="50">
                  <c:v>348.79737521239798</c:v>
                </c:pt>
                <c:pt idx="51">
                  <c:v>354.20853888441331</c:v>
                </c:pt>
                <c:pt idx="52">
                  <c:v>354.88616097840872</c:v>
                </c:pt>
                <c:pt idx="53">
                  <c:v>351.91884849229672</c:v>
                </c:pt>
                <c:pt idx="54">
                  <c:v>362.07830871426353</c:v>
                </c:pt>
                <c:pt idx="55">
                  <c:v>363.84559271379692</c:v>
                </c:pt>
                <c:pt idx="56">
                  <c:v>394.05584261166786</c:v>
                </c:pt>
                <c:pt idx="57">
                  <c:v>381.77776220808227</c:v>
                </c:pt>
                <c:pt idx="58">
                  <c:v>366.1067622378099</c:v>
                </c:pt>
                <c:pt idx="59">
                  <c:v>362.62463425229015</c:v>
                </c:pt>
                <c:pt idx="60">
                  <c:v>362.99811170184114</c:v>
                </c:pt>
                <c:pt idx="61">
                  <c:v>361.79097892354264</c:v>
                </c:pt>
                <c:pt idx="62">
                  <c:v>355.50162970333264</c:v>
                </c:pt>
                <c:pt idx="63">
                  <c:v>360.48708945106006</c:v>
                </c:pt>
                <c:pt idx="64">
                  <c:v>358.49818750675485</c:v>
                </c:pt>
                <c:pt idx="65">
                  <c:v>360.19086507052805</c:v>
                </c:pt>
                <c:pt idx="66">
                  <c:v>370.59810196263049</c:v>
                </c:pt>
                <c:pt idx="67">
                  <c:v>373.82073548856425</c:v>
                </c:pt>
                <c:pt idx="68">
                  <c:v>405.86032506678168</c:v>
                </c:pt>
                <c:pt idx="69">
                  <c:v>399.99715674519598</c:v>
                </c:pt>
                <c:pt idx="70">
                  <c:v>374.28202092883771</c:v>
                </c:pt>
                <c:pt idx="71">
                  <c:v>375.70643799961698</c:v>
                </c:pt>
                <c:pt idx="72">
                  <c:v>375.36676931350809</c:v>
                </c:pt>
                <c:pt idx="73">
                  <c:v>371.24947367053744</c:v>
                </c:pt>
                <c:pt idx="74">
                  <c:v>368.68529467005021</c:v>
                </c:pt>
                <c:pt idx="75">
                  <c:v>369.94010567028863</c:v>
                </c:pt>
                <c:pt idx="76">
                  <c:v>367.65617917517517</c:v>
                </c:pt>
                <c:pt idx="77">
                  <c:v>371.49510694897464</c:v>
                </c:pt>
                <c:pt idx="78">
                  <c:v>385.52404980506878</c:v>
                </c:pt>
                <c:pt idx="79">
                  <c:v>385.367331413111</c:v>
                </c:pt>
                <c:pt idx="80">
                  <c:v>421.73016392711935</c:v>
                </c:pt>
                <c:pt idx="81">
                  <c:v>408.92065394623029</c:v>
                </c:pt>
                <c:pt idx="82">
                  <c:v>390.43171487418203</c:v>
                </c:pt>
                <c:pt idx="83">
                  <c:v>392.00295647448053</c:v>
                </c:pt>
                <c:pt idx="84">
                  <c:v>390.59538587421315</c:v>
                </c:pt>
                <c:pt idx="85">
                  <c:v>380.61860818159795</c:v>
                </c:pt>
                <c:pt idx="86">
                  <c:v>388.60520967221902</c:v>
                </c:pt>
                <c:pt idx="87">
                  <c:v>384.84553060316478</c:v>
                </c:pt>
                <c:pt idx="88">
                  <c:v>385.67331567130753</c:v>
                </c:pt>
                <c:pt idx="89">
                  <c:v>391.49994912252106</c:v>
                </c:pt>
                <c:pt idx="90">
                  <c:v>401.39872788536326</c:v>
                </c:pt>
                <c:pt idx="91">
                  <c:v>401.54671028894506</c:v>
                </c:pt>
                <c:pt idx="92">
                  <c:v>433.47199265411501</c:v>
                </c:pt>
                <c:pt idx="93">
                  <c:v>424.35818738432829</c:v>
                </c:pt>
                <c:pt idx="94">
                  <c:v>400.28640000000001</c:v>
                </c:pt>
                <c:pt idx="95">
                  <c:v>402.76416</c:v>
                </c:pt>
                <c:pt idx="96">
                  <c:v>398.82324000000006</c:v>
                </c:pt>
                <c:pt idx="97">
                  <c:v>396.93288000000007</c:v>
                </c:pt>
                <c:pt idx="98">
                  <c:v>399.10092000000003</c:v>
                </c:pt>
                <c:pt idx="99">
                  <c:v>393.06672000000003</c:v>
                </c:pt>
                <c:pt idx="100">
                  <c:v>398.35820926475378</c:v>
                </c:pt>
                <c:pt idx="101">
                  <c:v>399.03840043366006</c:v>
                </c:pt>
                <c:pt idx="102">
                  <c:v>414.64028537044726</c:v>
                </c:pt>
                <c:pt idx="103">
                  <c:v>418.78127236580519</c:v>
                </c:pt>
                <c:pt idx="104">
                  <c:v>444.78059642147116</c:v>
                </c:pt>
                <c:pt idx="105">
                  <c:v>441.31968190854872</c:v>
                </c:pt>
                <c:pt idx="106">
                  <c:v>412.84379821958458</c:v>
                </c:pt>
                <c:pt idx="107">
                  <c:v>416.76296735905044</c:v>
                </c:pt>
                <c:pt idx="108">
                  <c:v>413.73115727002966</c:v>
                </c:pt>
                <c:pt idx="109">
                  <c:v>410.6696748768473</c:v>
                </c:pt>
                <c:pt idx="110">
                  <c:v>408.09174384236445</c:v>
                </c:pt>
                <c:pt idx="111">
                  <c:v>411.44831527093589</c:v>
                </c:pt>
                <c:pt idx="112">
                  <c:v>415.42488281250002</c:v>
                </c:pt>
                <c:pt idx="113">
                  <c:v>418.62679687499997</c:v>
                </c:pt>
                <c:pt idx="114">
                  <c:v>430.17246093749998</c:v>
                </c:pt>
                <c:pt idx="115">
                  <c:v>433.24331707317077</c:v>
                </c:pt>
                <c:pt idx="116">
                  <c:v>465.55422439024392</c:v>
                </c:pt>
                <c:pt idx="117">
                  <c:v>468.47168780487806</c:v>
                </c:pt>
                <c:pt idx="118">
                  <c:v>438.72315789473691</c:v>
                </c:pt>
                <c:pt idx="119">
                  <c:v>438.52538011695907</c:v>
                </c:pt>
                <c:pt idx="120">
                  <c:v>433.4143859649123</c:v>
                </c:pt>
                <c:pt idx="121">
                  <c:v>434.53732558139535</c:v>
                </c:pt>
                <c:pt idx="122">
                  <c:v>430.52197674418608</c:v>
                </c:pt>
                <c:pt idx="123">
                  <c:v>431.57755813953486</c:v>
                </c:pt>
                <c:pt idx="124">
                  <c:v>434.17951876804619</c:v>
                </c:pt>
                <c:pt idx="125">
                  <c:v>440.83010587102984</c:v>
                </c:pt>
                <c:pt idx="126">
                  <c:v>454.61439846005771</c:v>
                </c:pt>
                <c:pt idx="127">
                  <c:v>456.52908045977006</c:v>
                </c:pt>
                <c:pt idx="128">
                  <c:v>488.53839080459767</c:v>
                </c:pt>
                <c:pt idx="129">
                  <c:v>479.98620689655172</c:v>
                </c:pt>
                <c:pt idx="130">
                  <c:v>454.51927756653987</c:v>
                </c:pt>
                <c:pt idx="131">
                  <c:v>459.0572623574144</c:v>
                </c:pt>
                <c:pt idx="132">
                  <c:v>443.9611026615969</c:v>
                </c:pt>
                <c:pt idx="133">
                  <c:v>439.51209169054442</c:v>
                </c:pt>
                <c:pt idx="134">
                  <c:v>444.87759312320912</c:v>
                </c:pt>
                <c:pt idx="135">
                  <c:v>445.04080229226361</c:v>
                </c:pt>
                <c:pt idx="136">
                  <c:v>446.71582542694495</c:v>
                </c:pt>
                <c:pt idx="137">
                  <c:v>459.32106261859582</c:v>
                </c:pt>
                <c:pt idx="138">
                  <c:v>475.36132827324474</c:v>
                </c:pt>
                <c:pt idx="139">
                  <c:v>467.33824362606231</c:v>
                </c:pt>
                <c:pt idx="140">
                  <c:v>510.46164305949014</c:v>
                </c:pt>
                <c:pt idx="141">
                  <c:v>496.18130311614732</c:v>
                </c:pt>
                <c:pt idx="142">
                  <c:v>468.97</c:v>
                </c:pt>
                <c:pt idx="143">
                  <c:v>474.13</c:v>
                </c:pt>
                <c:pt idx="144">
                  <c:v>477.3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A-41DF-B9FC-C40C165E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3810048"/>
        <c:scaling>
          <c:orientation val="minMax"/>
          <c:max val="8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Monthly average $2021/week </a:t>
                </a:r>
              </a:p>
            </c:rich>
          </c:tx>
          <c:layout>
            <c:manualLayout>
              <c:xMode val="edge"/>
              <c:yMode val="edge"/>
              <c:x val="9.7597463683376212E-2"/>
              <c:y val="0.190018837358248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138085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05420676582093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 sales and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monthly median sale price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HousePrices!$A$95:$A$239</c:f>
              <c:numCache>
                <c:formatCode>mmm\-yy</c:formatCode>
                <c:ptCount val="145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  <c:pt idx="12">
                  <c:v>40299</c:v>
                </c:pt>
                <c:pt idx="13">
                  <c:v>40330</c:v>
                </c:pt>
                <c:pt idx="14">
                  <c:v>40360</c:v>
                </c:pt>
                <c:pt idx="15">
                  <c:v>40391</c:v>
                </c:pt>
                <c:pt idx="16">
                  <c:v>40422</c:v>
                </c:pt>
                <c:pt idx="17">
                  <c:v>40452</c:v>
                </c:pt>
                <c:pt idx="18">
                  <c:v>40483</c:v>
                </c:pt>
                <c:pt idx="19">
                  <c:v>40513</c:v>
                </c:pt>
                <c:pt idx="20">
                  <c:v>40544</c:v>
                </c:pt>
                <c:pt idx="21">
                  <c:v>40575</c:v>
                </c:pt>
                <c:pt idx="22">
                  <c:v>40603</c:v>
                </c:pt>
                <c:pt idx="23">
                  <c:v>40634</c:v>
                </c:pt>
                <c:pt idx="24">
                  <c:v>40664</c:v>
                </c:pt>
                <c:pt idx="25">
                  <c:v>40695</c:v>
                </c:pt>
                <c:pt idx="26">
                  <c:v>40725</c:v>
                </c:pt>
                <c:pt idx="27">
                  <c:v>40756</c:v>
                </c:pt>
                <c:pt idx="28">
                  <c:v>40787</c:v>
                </c:pt>
                <c:pt idx="29">
                  <c:v>40817</c:v>
                </c:pt>
                <c:pt idx="30">
                  <c:v>40848</c:v>
                </c:pt>
                <c:pt idx="31">
                  <c:v>40878</c:v>
                </c:pt>
                <c:pt idx="32">
                  <c:v>40909</c:v>
                </c:pt>
                <c:pt idx="33">
                  <c:v>40940</c:v>
                </c:pt>
                <c:pt idx="34">
                  <c:v>40969</c:v>
                </c:pt>
                <c:pt idx="35">
                  <c:v>41000</c:v>
                </c:pt>
                <c:pt idx="36">
                  <c:v>41030</c:v>
                </c:pt>
                <c:pt idx="37">
                  <c:v>41061</c:v>
                </c:pt>
                <c:pt idx="38">
                  <c:v>41091</c:v>
                </c:pt>
                <c:pt idx="39">
                  <c:v>41122</c:v>
                </c:pt>
                <c:pt idx="40">
                  <c:v>41153</c:v>
                </c:pt>
                <c:pt idx="41">
                  <c:v>41183</c:v>
                </c:pt>
                <c:pt idx="42">
                  <c:v>41214</c:v>
                </c:pt>
                <c:pt idx="43">
                  <c:v>41244</c:v>
                </c:pt>
                <c:pt idx="44">
                  <c:v>41275</c:v>
                </c:pt>
                <c:pt idx="45">
                  <c:v>41306</c:v>
                </c:pt>
                <c:pt idx="46">
                  <c:v>41334</c:v>
                </c:pt>
                <c:pt idx="47">
                  <c:v>41365</c:v>
                </c:pt>
                <c:pt idx="48">
                  <c:v>41395</c:v>
                </c:pt>
                <c:pt idx="49">
                  <c:v>41426</c:v>
                </c:pt>
                <c:pt idx="50">
                  <c:v>41456</c:v>
                </c:pt>
                <c:pt idx="51">
                  <c:v>41487</c:v>
                </c:pt>
                <c:pt idx="52">
                  <c:v>41518</c:v>
                </c:pt>
                <c:pt idx="53">
                  <c:v>41548</c:v>
                </c:pt>
                <c:pt idx="54">
                  <c:v>41579</c:v>
                </c:pt>
                <c:pt idx="55">
                  <c:v>41609</c:v>
                </c:pt>
                <c:pt idx="56">
                  <c:v>41640</c:v>
                </c:pt>
                <c:pt idx="57">
                  <c:v>41671</c:v>
                </c:pt>
                <c:pt idx="58">
                  <c:v>41699</c:v>
                </c:pt>
                <c:pt idx="59">
                  <c:v>41730</c:v>
                </c:pt>
                <c:pt idx="60">
                  <c:v>41760</c:v>
                </c:pt>
                <c:pt idx="61">
                  <c:v>41791</c:v>
                </c:pt>
                <c:pt idx="62">
                  <c:v>41821</c:v>
                </c:pt>
                <c:pt idx="63">
                  <c:v>41852</c:v>
                </c:pt>
                <c:pt idx="64">
                  <c:v>41883</c:v>
                </c:pt>
                <c:pt idx="65">
                  <c:v>41913</c:v>
                </c:pt>
                <c:pt idx="66">
                  <c:v>41944</c:v>
                </c:pt>
                <c:pt idx="67">
                  <c:v>41974</c:v>
                </c:pt>
                <c:pt idx="68">
                  <c:v>42005</c:v>
                </c:pt>
                <c:pt idx="69">
                  <c:v>42036</c:v>
                </c:pt>
                <c:pt idx="70">
                  <c:v>42064</c:v>
                </c:pt>
                <c:pt idx="71">
                  <c:v>42095</c:v>
                </c:pt>
                <c:pt idx="72">
                  <c:v>42125</c:v>
                </c:pt>
                <c:pt idx="73">
                  <c:v>42156</c:v>
                </c:pt>
                <c:pt idx="74">
                  <c:v>42186</c:v>
                </c:pt>
                <c:pt idx="75">
                  <c:v>42217</c:v>
                </c:pt>
                <c:pt idx="76">
                  <c:v>42248</c:v>
                </c:pt>
                <c:pt idx="77">
                  <c:v>42278</c:v>
                </c:pt>
                <c:pt idx="78">
                  <c:v>42309</c:v>
                </c:pt>
                <c:pt idx="79">
                  <c:v>42339</c:v>
                </c:pt>
                <c:pt idx="80">
                  <c:v>42370</c:v>
                </c:pt>
                <c:pt idx="81">
                  <c:v>42401</c:v>
                </c:pt>
                <c:pt idx="82">
                  <c:v>42430</c:v>
                </c:pt>
                <c:pt idx="83">
                  <c:v>42461</c:v>
                </c:pt>
                <c:pt idx="84">
                  <c:v>42491</c:v>
                </c:pt>
                <c:pt idx="85">
                  <c:v>42522</c:v>
                </c:pt>
                <c:pt idx="86">
                  <c:v>42552</c:v>
                </c:pt>
                <c:pt idx="87">
                  <c:v>42583</c:v>
                </c:pt>
                <c:pt idx="88">
                  <c:v>42614</c:v>
                </c:pt>
                <c:pt idx="89">
                  <c:v>42644</c:v>
                </c:pt>
                <c:pt idx="90">
                  <c:v>42675</c:v>
                </c:pt>
                <c:pt idx="91">
                  <c:v>42705</c:v>
                </c:pt>
                <c:pt idx="92">
                  <c:v>42736</c:v>
                </c:pt>
                <c:pt idx="93">
                  <c:v>42767</c:v>
                </c:pt>
                <c:pt idx="94">
                  <c:v>42795</c:v>
                </c:pt>
                <c:pt idx="95">
                  <c:v>42826</c:v>
                </c:pt>
                <c:pt idx="96">
                  <c:v>42856</c:v>
                </c:pt>
                <c:pt idx="97">
                  <c:v>42887</c:v>
                </c:pt>
                <c:pt idx="98">
                  <c:v>42917</c:v>
                </c:pt>
                <c:pt idx="99">
                  <c:v>42948</c:v>
                </c:pt>
                <c:pt idx="100">
                  <c:v>42979</c:v>
                </c:pt>
                <c:pt idx="101">
                  <c:v>43009</c:v>
                </c:pt>
                <c:pt idx="102">
                  <c:v>43040</c:v>
                </c:pt>
                <c:pt idx="103">
                  <c:v>43070</c:v>
                </c:pt>
                <c:pt idx="104">
                  <c:v>43101</c:v>
                </c:pt>
                <c:pt idx="105">
                  <c:v>43132</c:v>
                </c:pt>
                <c:pt idx="106">
                  <c:v>43160</c:v>
                </c:pt>
                <c:pt idx="107">
                  <c:v>43191</c:v>
                </c:pt>
                <c:pt idx="108">
                  <c:v>43221</c:v>
                </c:pt>
                <c:pt idx="109">
                  <c:v>43252</c:v>
                </c:pt>
                <c:pt idx="110">
                  <c:v>43282</c:v>
                </c:pt>
                <c:pt idx="111">
                  <c:v>43313</c:v>
                </c:pt>
                <c:pt idx="112">
                  <c:v>43344</c:v>
                </c:pt>
                <c:pt idx="113">
                  <c:v>43374</c:v>
                </c:pt>
                <c:pt idx="114">
                  <c:v>43405</c:v>
                </c:pt>
                <c:pt idx="115">
                  <c:v>43435</c:v>
                </c:pt>
                <c:pt idx="116">
                  <c:v>43466</c:v>
                </c:pt>
                <c:pt idx="117">
                  <c:v>43497</c:v>
                </c:pt>
                <c:pt idx="118">
                  <c:v>43525</c:v>
                </c:pt>
                <c:pt idx="119">
                  <c:v>43556</c:v>
                </c:pt>
                <c:pt idx="120">
                  <c:v>43586</c:v>
                </c:pt>
                <c:pt idx="121">
                  <c:v>43617</c:v>
                </c:pt>
                <c:pt idx="122">
                  <c:v>43647</c:v>
                </c:pt>
                <c:pt idx="123">
                  <c:v>43678</c:v>
                </c:pt>
                <c:pt idx="124">
                  <c:v>43709</c:v>
                </c:pt>
                <c:pt idx="125">
                  <c:v>43739</c:v>
                </c:pt>
                <c:pt idx="126">
                  <c:v>43770</c:v>
                </c:pt>
                <c:pt idx="127">
                  <c:v>43800</c:v>
                </c:pt>
                <c:pt idx="128">
                  <c:v>43831</c:v>
                </c:pt>
                <c:pt idx="129">
                  <c:v>43862</c:v>
                </c:pt>
                <c:pt idx="130">
                  <c:v>43891</c:v>
                </c:pt>
                <c:pt idx="131">
                  <c:v>43922</c:v>
                </c:pt>
                <c:pt idx="132">
                  <c:v>43952</c:v>
                </c:pt>
                <c:pt idx="133">
                  <c:v>43983</c:v>
                </c:pt>
                <c:pt idx="134">
                  <c:v>44013</c:v>
                </c:pt>
                <c:pt idx="135">
                  <c:v>44044</c:v>
                </c:pt>
                <c:pt idx="136">
                  <c:v>44075</c:v>
                </c:pt>
                <c:pt idx="137">
                  <c:v>44105</c:v>
                </c:pt>
                <c:pt idx="138">
                  <c:v>44136</c:v>
                </c:pt>
                <c:pt idx="139">
                  <c:v>44166</c:v>
                </c:pt>
                <c:pt idx="140">
                  <c:v>44197</c:v>
                </c:pt>
                <c:pt idx="141">
                  <c:v>44228</c:v>
                </c:pt>
                <c:pt idx="142">
                  <c:v>44256</c:v>
                </c:pt>
                <c:pt idx="143">
                  <c:v>44287</c:v>
                </c:pt>
                <c:pt idx="144">
                  <c:v>44317</c:v>
                </c:pt>
              </c:numCache>
            </c:numRef>
          </c:cat>
          <c:val>
            <c:numRef>
              <c:f>HousePrices!$B$95:$B$239</c:f>
              <c:numCache>
                <c:formatCode>[$-1010409]"$"#,##0;\("$"#,##0\)</c:formatCode>
                <c:ptCount val="145"/>
                <c:pt idx="0">
                  <c:v>548107.53459717531</c:v>
                </c:pt>
                <c:pt idx="1">
                  <c:v>531741.49100229249</c:v>
                </c:pt>
                <c:pt idx="2">
                  <c:v>539009.0284647384</c:v>
                </c:pt>
                <c:pt idx="3">
                  <c:v>553544.10338963021</c:v>
                </c:pt>
                <c:pt idx="4">
                  <c:v>550054.13713700115</c:v>
                </c:pt>
                <c:pt idx="5">
                  <c:v>547662.59741031844</c:v>
                </c:pt>
                <c:pt idx="6">
                  <c:v>567990.68508712074</c:v>
                </c:pt>
                <c:pt idx="7">
                  <c:v>569030.00906895648</c:v>
                </c:pt>
                <c:pt idx="8">
                  <c:v>539081.06122322194</c:v>
                </c:pt>
                <c:pt idx="9">
                  <c:v>551060.64036151581</c:v>
                </c:pt>
                <c:pt idx="10">
                  <c:v>569342.32974591653</c:v>
                </c:pt>
                <c:pt idx="11">
                  <c:v>560987.20121715043</c:v>
                </c:pt>
                <c:pt idx="12">
                  <c:v>549051.30331891321</c:v>
                </c:pt>
                <c:pt idx="13">
                  <c:v>533755.10827151267</c:v>
                </c:pt>
                <c:pt idx="14">
                  <c:v>536137.94357629609</c:v>
                </c:pt>
                <c:pt idx="15">
                  <c:v>532563.69061912084</c:v>
                </c:pt>
                <c:pt idx="16">
                  <c:v>530347.07482872019</c:v>
                </c:pt>
                <c:pt idx="17">
                  <c:v>548025.31065634417</c:v>
                </c:pt>
                <c:pt idx="18">
                  <c:v>565703.54648396827</c:v>
                </c:pt>
                <c:pt idx="19">
                  <c:v>527432.31663475221</c:v>
                </c:pt>
                <c:pt idx="20">
                  <c:v>518219.5250778133</c:v>
                </c:pt>
                <c:pt idx="21">
                  <c:v>536132.64666133642</c:v>
                </c:pt>
                <c:pt idx="22">
                  <c:v>543284.89016139228</c:v>
                </c:pt>
                <c:pt idx="23">
                  <c:v>548426.38754462311</c:v>
                </c:pt>
                <c:pt idx="24">
                  <c:v>533573.17288195621</c:v>
                </c:pt>
                <c:pt idx="25">
                  <c:v>525105.23061582923</c:v>
                </c:pt>
                <c:pt idx="26">
                  <c:v>528500.30753791437</c:v>
                </c:pt>
                <c:pt idx="27">
                  <c:v>517749.23061797814</c:v>
                </c:pt>
                <c:pt idx="28">
                  <c:v>540874.90542127448</c:v>
                </c:pt>
                <c:pt idx="29">
                  <c:v>529606.67822499794</c:v>
                </c:pt>
                <c:pt idx="30">
                  <c:v>552143.13261755102</c:v>
                </c:pt>
                <c:pt idx="31">
                  <c:v>552015.07588697027</c:v>
                </c:pt>
                <c:pt idx="32">
                  <c:v>531436.06240654655</c:v>
                </c:pt>
                <c:pt idx="33">
                  <c:v>531436.06240654655</c:v>
                </c:pt>
                <c:pt idx="34">
                  <c:v>561318.41208758147</c:v>
                </c:pt>
                <c:pt idx="35">
                  <c:v>557943.75229547173</c:v>
                </c:pt>
                <c:pt idx="36">
                  <c:v>568067.73167180084</c:v>
                </c:pt>
                <c:pt idx="37">
                  <c:v>568924.88029285613</c:v>
                </c:pt>
                <c:pt idx="38">
                  <c:v>566122.29467564996</c:v>
                </c:pt>
                <c:pt idx="39">
                  <c:v>577332.63714447478</c:v>
                </c:pt>
                <c:pt idx="40">
                  <c:v>581444.37252399698</c:v>
                </c:pt>
                <c:pt idx="41">
                  <c:v>592625.99507253536</c:v>
                </c:pt>
                <c:pt idx="42">
                  <c:v>609398.42889534298</c:v>
                </c:pt>
                <c:pt idx="43">
                  <c:v>607640.83828904678</c:v>
                </c:pt>
                <c:pt idx="44">
                  <c:v>571238.39175560151</c:v>
                </c:pt>
                <c:pt idx="45">
                  <c:v>610441.02648392715</c:v>
                </c:pt>
                <c:pt idx="46">
                  <c:v>630147.29155651375</c:v>
                </c:pt>
                <c:pt idx="47">
                  <c:v>624570.76685247384</c:v>
                </c:pt>
                <c:pt idx="48">
                  <c:v>633493.2063789377</c:v>
                </c:pt>
                <c:pt idx="49">
                  <c:v>623508.57126103004</c:v>
                </c:pt>
                <c:pt idx="50">
                  <c:v>620168.34677213163</c:v>
                </c:pt>
                <c:pt idx="51">
                  <c:v>634642.6528906913</c:v>
                </c:pt>
                <c:pt idx="52">
                  <c:v>639792.28325089219</c:v>
                </c:pt>
                <c:pt idx="53">
                  <c:v>650823.18468625238</c:v>
                </c:pt>
                <c:pt idx="54">
                  <c:v>691085.9749253171</c:v>
                </c:pt>
                <c:pt idx="55">
                  <c:v>671216.42421756429</c:v>
                </c:pt>
                <c:pt idx="56">
                  <c:v>628232.12118885329</c:v>
                </c:pt>
                <c:pt idx="57">
                  <c:v>672318.58583368512</c:v>
                </c:pt>
                <c:pt idx="58">
                  <c:v>708508.69105999987</c:v>
                </c:pt>
                <c:pt idx="59">
                  <c:v>681047.11388713168</c:v>
                </c:pt>
                <c:pt idx="60">
                  <c:v>692031.74475627893</c:v>
                </c:pt>
                <c:pt idx="61">
                  <c:v>662901.79063188855</c:v>
                </c:pt>
                <c:pt idx="62">
                  <c:v>679337.37221780315</c:v>
                </c:pt>
                <c:pt idx="63">
                  <c:v>680213.93656905193</c:v>
                </c:pt>
                <c:pt idx="64">
                  <c:v>677071.02550928481</c:v>
                </c:pt>
                <c:pt idx="65">
                  <c:v>709832.52674360503</c:v>
                </c:pt>
                <c:pt idx="66">
                  <c:v>738225.8278133492</c:v>
                </c:pt>
                <c:pt idx="67">
                  <c:v>749304.16050116019</c:v>
                </c:pt>
                <c:pt idx="68">
                  <c:v>738365.41363253014</c:v>
                </c:pt>
                <c:pt idx="69">
                  <c:v>751491.90987488627</c:v>
                </c:pt>
                <c:pt idx="70">
                  <c:v>799864.97051451018</c:v>
                </c:pt>
                <c:pt idx="71">
                  <c:v>796577.85419732728</c:v>
                </c:pt>
                <c:pt idx="72">
                  <c:v>832736.13368633937</c:v>
                </c:pt>
                <c:pt idx="73">
                  <c:v>840177.80015963374</c:v>
                </c:pt>
                <c:pt idx="74">
                  <c:v>818355.00015548745</c:v>
                </c:pt>
                <c:pt idx="75">
                  <c:v>818355.00015548745</c:v>
                </c:pt>
                <c:pt idx="76">
                  <c:v>849349.17601624457</c:v>
                </c:pt>
                <c:pt idx="77">
                  <c:v>826511.36206446344</c:v>
                </c:pt>
                <c:pt idx="78">
                  <c:v>853699.23581658385</c:v>
                </c:pt>
                <c:pt idx="79">
                  <c:v>850324.12671771843</c:v>
                </c:pt>
                <c:pt idx="80">
                  <c:v>814256.39383637568</c:v>
                </c:pt>
                <c:pt idx="81">
                  <c:v>841580.433897999</c:v>
                </c:pt>
                <c:pt idx="82">
                  <c:v>911101.90017310937</c:v>
                </c:pt>
                <c:pt idx="83">
                  <c:v>905646.20017207274</c:v>
                </c:pt>
                <c:pt idx="84">
                  <c:v>899099.36017082888</c:v>
                </c:pt>
                <c:pt idx="85">
                  <c:v>901888.33159394294</c:v>
                </c:pt>
                <c:pt idx="86">
                  <c:v>912754.45607097843</c:v>
                </c:pt>
                <c:pt idx="87">
                  <c:v>923620.58054801379</c:v>
                </c:pt>
                <c:pt idx="88">
                  <c:v>915149.67774635612</c:v>
                </c:pt>
                <c:pt idx="89">
                  <c:v>951430.75964517612</c:v>
                </c:pt>
                <c:pt idx="90">
                  <c:v>947640.19884977699</c:v>
                </c:pt>
                <c:pt idx="91">
                  <c:v>922166.09534528072</c:v>
                </c:pt>
                <c:pt idx="92">
                  <c:v>895202.17442875204</c:v>
                </c:pt>
                <c:pt idx="93">
                  <c:v>891966.50391876861</c:v>
                </c:pt>
                <c:pt idx="94">
                  <c:v>961200</c:v>
                </c:pt>
                <c:pt idx="95">
                  <c:v>913140</c:v>
                </c:pt>
                <c:pt idx="96">
                  <c:v>921470.4</c:v>
                </c:pt>
                <c:pt idx="97">
                  <c:v>914208</c:v>
                </c:pt>
                <c:pt idx="98">
                  <c:v>892848</c:v>
                </c:pt>
                <c:pt idx="99">
                  <c:v>897120</c:v>
                </c:pt>
                <c:pt idx="100">
                  <c:v>903378.89620361966</c:v>
                </c:pt>
                <c:pt idx="101">
                  <c:v>903378.89620361966</c:v>
                </c:pt>
                <c:pt idx="102">
                  <c:v>935262.85724610044</c:v>
                </c:pt>
                <c:pt idx="103">
                  <c:v>913001.98807157064</c:v>
                </c:pt>
                <c:pt idx="104">
                  <c:v>870536.77932405565</c:v>
                </c:pt>
                <c:pt idx="105">
                  <c:v>907693.83697813121</c:v>
                </c:pt>
                <c:pt idx="106">
                  <c:v>929614.24332344218</c:v>
                </c:pt>
                <c:pt idx="107">
                  <c:v>897922.84866468853</c:v>
                </c:pt>
                <c:pt idx="108">
                  <c:v>897922.84866468853</c:v>
                </c:pt>
                <c:pt idx="109">
                  <c:v>894384.23645320185</c:v>
                </c:pt>
                <c:pt idx="110">
                  <c:v>873339.90147783246</c:v>
                </c:pt>
                <c:pt idx="111">
                  <c:v>894384.23645320185</c:v>
                </c:pt>
                <c:pt idx="112">
                  <c:v>882351.5625</c:v>
                </c:pt>
                <c:pt idx="113">
                  <c:v>897996.09375</c:v>
                </c:pt>
                <c:pt idx="114">
                  <c:v>896953.125</c:v>
                </c:pt>
                <c:pt idx="115">
                  <c:v>896078.04878048785</c:v>
                </c:pt>
                <c:pt idx="116">
                  <c:v>838770.73170731706</c:v>
                </c:pt>
                <c:pt idx="117">
                  <c:v>886700.48780487804</c:v>
                </c:pt>
                <c:pt idx="118">
                  <c:v>890000</c:v>
                </c:pt>
                <c:pt idx="119">
                  <c:v>881672.51461988303</c:v>
                </c:pt>
                <c:pt idx="120">
                  <c:v>884795.32163742697</c:v>
                </c:pt>
                <c:pt idx="121">
                  <c:v>879651.16279069777</c:v>
                </c:pt>
                <c:pt idx="122">
                  <c:v>853779.06976744195</c:v>
                </c:pt>
                <c:pt idx="123">
                  <c:v>847569.76744186052</c:v>
                </c:pt>
                <c:pt idx="124">
                  <c:v>871668.91241578443</c:v>
                </c:pt>
                <c:pt idx="125">
                  <c:v>887087.58421559189</c:v>
                </c:pt>
                <c:pt idx="126">
                  <c:v>909701.63618864294</c:v>
                </c:pt>
                <c:pt idx="127">
                  <c:v>906367.81609195401</c:v>
                </c:pt>
                <c:pt idx="128">
                  <c:v>890000</c:v>
                </c:pt>
                <c:pt idx="129">
                  <c:v>905344.82758620684</c:v>
                </c:pt>
                <c:pt idx="130">
                  <c:v>959372.62357414444</c:v>
                </c:pt>
                <c:pt idx="131">
                  <c:v>939068.44106463867</c:v>
                </c:pt>
                <c:pt idx="132">
                  <c:v>918764.25855513301</c:v>
                </c:pt>
                <c:pt idx="133">
                  <c:v>939472.77936962747</c:v>
                </c:pt>
                <c:pt idx="134">
                  <c:v>936511.55300859595</c:v>
                </c:pt>
                <c:pt idx="135">
                  <c:v>968544.41260744981</c:v>
                </c:pt>
                <c:pt idx="136">
                  <c:v>967685.00948766596</c:v>
                </c:pt>
                <c:pt idx="137">
                  <c:v>1013282.7324478177</c:v>
                </c:pt>
                <c:pt idx="138">
                  <c:v>1043681.2144212523</c:v>
                </c:pt>
                <c:pt idx="139">
                  <c:v>1033711.0481586403</c:v>
                </c:pt>
                <c:pt idx="140">
                  <c:v>1003456.0906515581</c:v>
                </c:pt>
                <c:pt idx="141">
                  <c:v>1109348.4419263457</c:v>
                </c:pt>
                <c:pt idx="142">
                  <c:v>1120000</c:v>
                </c:pt>
                <c:pt idx="143">
                  <c:v>1120000</c:v>
                </c:pt>
                <c:pt idx="144">
                  <c:v>1148000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3-4624-BBA5-8F863667A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35008"/>
        <c:axId val="129836544"/>
      </c:lineChart>
      <c:lineChart>
        <c:grouping val="standard"/>
        <c:varyColors val="0"/>
        <c:ser>
          <c:idx val="1"/>
          <c:order val="1"/>
          <c:tx>
            <c:v>Number of sales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HousePrices!$A$95:$A$239</c:f>
              <c:numCache>
                <c:formatCode>mmm\-yy</c:formatCode>
                <c:ptCount val="145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  <c:pt idx="12">
                  <c:v>40299</c:v>
                </c:pt>
                <c:pt idx="13">
                  <c:v>40330</c:v>
                </c:pt>
                <c:pt idx="14">
                  <c:v>40360</c:v>
                </c:pt>
                <c:pt idx="15">
                  <c:v>40391</c:v>
                </c:pt>
                <c:pt idx="16">
                  <c:v>40422</c:v>
                </c:pt>
                <c:pt idx="17">
                  <c:v>40452</c:v>
                </c:pt>
                <c:pt idx="18">
                  <c:v>40483</c:v>
                </c:pt>
                <c:pt idx="19">
                  <c:v>40513</c:v>
                </c:pt>
                <c:pt idx="20">
                  <c:v>40544</c:v>
                </c:pt>
                <c:pt idx="21">
                  <c:v>40575</c:v>
                </c:pt>
                <c:pt idx="22">
                  <c:v>40603</c:v>
                </c:pt>
                <c:pt idx="23">
                  <c:v>40634</c:v>
                </c:pt>
                <c:pt idx="24">
                  <c:v>40664</c:v>
                </c:pt>
                <c:pt idx="25">
                  <c:v>40695</c:v>
                </c:pt>
                <c:pt idx="26">
                  <c:v>40725</c:v>
                </c:pt>
                <c:pt idx="27">
                  <c:v>40756</c:v>
                </c:pt>
                <c:pt idx="28">
                  <c:v>40787</c:v>
                </c:pt>
                <c:pt idx="29">
                  <c:v>40817</c:v>
                </c:pt>
                <c:pt idx="30">
                  <c:v>40848</c:v>
                </c:pt>
                <c:pt idx="31">
                  <c:v>40878</c:v>
                </c:pt>
                <c:pt idx="32">
                  <c:v>40909</c:v>
                </c:pt>
                <c:pt idx="33">
                  <c:v>40940</c:v>
                </c:pt>
                <c:pt idx="34">
                  <c:v>40969</c:v>
                </c:pt>
                <c:pt idx="35">
                  <c:v>41000</c:v>
                </c:pt>
                <c:pt idx="36">
                  <c:v>41030</c:v>
                </c:pt>
                <c:pt idx="37">
                  <c:v>41061</c:v>
                </c:pt>
                <c:pt idx="38">
                  <c:v>41091</c:v>
                </c:pt>
                <c:pt idx="39">
                  <c:v>41122</c:v>
                </c:pt>
                <c:pt idx="40">
                  <c:v>41153</c:v>
                </c:pt>
                <c:pt idx="41">
                  <c:v>41183</c:v>
                </c:pt>
                <c:pt idx="42">
                  <c:v>41214</c:v>
                </c:pt>
                <c:pt idx="43">
                  <c:v>41244</c:v>
                </c:pt>
                <c:pt idx="44">
                  <c:v>41275</c:v>
                </c:pt>
                <c:pt idx="45">
                  <c:v>41306</c:v>
                </c:pt>
                <c:pt idx="46">
                  <c:v>41334</c:v>
                </c:pt>
                <c:pt idx="47">
                  <c:v>41365</c:v>
                </c:pt>
                <c:pt idx="48">
                  <c:v>41395</c:v>
                </c:pt>
                <c:pt idx="49">
                  <c:v>41426</c:v>
                </c:pt>
                <c:pt idx="50">
                  <c:v>41456</c:v>
                </c:pt>
                <c:pt idx="51">
                  <c:v>41487</c:v>
                </c:pt>
                <c:pt idx="52">
                  <c:v>41518</c:v>
                </c:pt>
                <c:pt idx="53">
                  <c:v>41548</c:v>
                </c:pt>
                <c:pt idx="54">
                  <c:v>41579</c:v>
                </c:pt>
                <c:pt idx="55">
                  <c:v>41609</c:v>
                </c:pt>
                <c:pt idx="56">
                  <c:v>41640</c:v>
                </c:pt>
                <c:pt idx="57">
                  <c:v>41671</c:v>
                </c:pt>
                <c:pt idx="58">
                  <c:v>41699</c:v>
                </c:pt>
                <c:pt idx="59">
                  <c:v>41730</c:v>
                </c:pt>
                <c:pt idx="60">
                  <c:v>41760</c:v>
                </c:pt>
                <c:pt idx="61">
                  <c:v>41791</c:v>
                </c:pt>
                <c:pt idx="62">
                  <c:v>41821</c:v>
                </c:pt>
                <c:pt idx="63">
                  <c:v>41852</c:v>
                </c:pt>
                <c:pt idx="64">
                  <c:v>41883</c:v>
                </c:pt>
                <c:pt idx="65">
                  <c:v>41913</c:v>
                </c:pt>
                <c:pt idx="66">
                  <c:v>41944</c:v>
                </c:pt>
                <c:pt idx="67">
                  <c:v>41974</c:v>
                </c:pt>
                <c:pt idx="68">
                  <c:v>42005</c:v>
                </c:pt>
                <c:pt idx="69">
                  <c:v>42036</c:v>
                </c:pt>
                <c:pt idx="70">
                  <c:v>42064</c:v>
                </c:pt>
                <c:pt idx="71">
                  <c:v>42095</c:v>
                </c:pt>
                <c:pt idx="72">
                  <c:v>42125</c:v>
                </c:pt>
                <c:pt idx="73">
                  <c:v>42156</c:v>
                </c:pt>
                <c:pt idx="74">
                  <c:v>42186</c:v>
                </c:pt>
                <c:pt idx="75">
                  <c:v>42217</c:v>
                </c:pt>
                <c:pt idx="76">
                  <c:v>42248</c:v>
                </c:pt>
                <c:pt idx="77">
                  <c:v>42278</c:v>
                </c:pt>
                <c:pt idx="78">
                  <c:v>42309</c:v>
                </c:pt>
                <c:pt idx="79">
                  <c:v>42339</c:v>
                </c:pt>
                <c:pt idx="80">
                  <c:v>42370</c:v>
                </c:pt>
                <c:pt idx="81">
                  <c:v>42401</c:v>
                </c:pt>
                <c:pt idx="82">
                  <c:v>42430</c:v>
                </c:pt>
                <c:pt idx="83">
                  <c:v>42461</c:v>
                </c:pt>
                <c:pt idx="84">
                  <c:v>42491</c:v>
                </c:pt>
                <c:pt idx="85">
                  <c:v>42522</c:v>
                </c:pt>
                <c:pt idx="86">
                  <c:v>42552</c:v>
                </c:pt>
                <c:pt idx="87">
                  <c:v>42583</c:v>
                </c:pt>
                <c:pt idx="88">
                  <c:v>42614</c:v>
                </c:pt>
                <c:pt idx="89">
                  <c:v>42644</c:v>
                </c:pt>
                <c:pt idx="90">
                  <c:v>42675</c:v>
                </c:pt>
                <c:pt idx="91">
                  <c:v>42705</c:v>
                </c:pt>
                <c:pt idx="92">
                  <c:v>42736</c:v>
                </c:pt>
                <c:pt idx="93">
                  <c:v>42767</c:v>
                </c:pt>
                <c:pt idx="94">
                  <c:v>42795</c:v>
                </c:pt>
                <c:pt idx="95">
                  <c:v>42826</c:v>
                </c:pt>
                <c:pt idx="96">
                  <c:v>42856</c:v>
                </c:pt>
                <c:pt idx="97">
                  <c:v>42887</c:v>
                </c:pt>
                <c:pt idx="98">
                  <c:v>42917</c:v>
                </c:pt>
                <c:pt idx="99">
                  <c:v>42948</c:v>
                </c:pt>
                <c:pt idx="100">
                  <c:v>42979</c:v>
                </c:pt>
                <c:pt idx="101">
                  <c:v>43009</c:v>
                </c:pt>
                <c:pt idx="102">
                  <c:v>43040</c:v>
                </c:pt>
                <c:pt idx="103">
                  <c:v>43070</c:v>
                </c:pt>
                <c:pt idx="104">
                  <c:v>43101</c:v>
                </c:pt>
                <c:pt idx="105">
                  <c:v>43132</c:v>
                </c:pt>
                <c:pt idx="106">
                  <c:v>43160</c:v>
                </c:pt>
                <c:pt idx="107">
                  <c:v>43191</c:v>
                </c:pt>
                <c:pt idx="108">
                  <c:v>43221</c:v>
                </c:pt>
                <c:pt idx="109">
                  <c:v>43252</c:v>
                </c:pt>
                <c:pt idx="110">
                  <c:v>43282</c:v>
                </c:pt>
                <c:pt idx="111">
                  <c:v>43313</c:v>
                </c:pt>
                <c:pt idx="112">
                  <c:v>43344</c:v>
                </c:pt>
                <c:pt idx="113">
                  <c:v>43374</c:v>
                </c:pt>
                <c:pt idx="114">
                  <c:v>43405</c:v>
                </c:pt>
                <c:pt idx="115">
                  <c:v>43435</c:v>
                </c:pt>
                <c:pt idx="116">
                  <c:v>43466</c:v>
                </c:pt>
                <c:pt idx="117">
                  <c:v>43497</c:v>
                </c:pt>
                <c:pt idx="118">
                  <c:v>43525</c:v>
                </c:pt>
                <c:pt idx="119">
                  <c:v>43556</c:v>
                </c:pt>
                <c:pt idx="120">
                  <c:v>43586</c:v>
                </c:pt>
                <c:pt idx="121">
                  <c:v>43617</c:v>
                </c:pt>
                <c:pt idx="122">
                  <c:v>43647</c:v>
                </c:pt>
                <c:pt idx="123">
                  <c:v>43678</c:v>
                </c:pt>
                <c:pt idx="124">
                  <c:v>43709</c:v>
                </c:pt>
                <c:pt idx="125">
                  <c:v>43739</c:v>
                </c:pt>
                <c:pt idx="126">
                  <c:v>43770</c:v>
                </c:pt>
                <c:pt idx="127">
                  <c:v>43800</c:v>
                </c:pt>
                <c:pt idx="128">
                  <c:v>43831</c:v>
                </c:pt>
                <c:pt idx="129">
                  <c:v>43862</c:v>
                </c:pt>
                <c:pt idx="130">
                  <c:v>43891</c:v>
                </c:pt>
                <c:pt idx="131">
                  <c:v>43922</c:v>
                </c:pt>
                <c:pt idx="132">
                  <c:v>43952</c:v>
                </c:pt>
                <c:pt idx="133">
                  <c:v>43983</c:v>
                </c:pt>
                <c:pt idx="134">
                  <c:v>44013</c:v>
                </c:pt>
                <c:pt idx="135">
                  <c:v>44044</c:v>
                </c:pt>
                <c:pt idx="136">
                  <c:v>44075</c:v>
                </c:pt>
                <c:pt idx="137">
                  <c:v>44105</c:v>
                </c:pt>
                <c:pt idx="138">
                  <c:v>44136</c:v>
                </c:pt>
                <c:pt idx="139">
                  <c:v>44166</c:v>
                </c:pt>
                <c:pt idx="140">
                  <c:v>44197</c:v>
                </c:pt>
                <c:pt idx="141">
                  <c:v>44228</c:v>
                </c:pt>
                <c:pt idx="142">
                  <c:v>44256</c:v>
                </c:pt>
                <c:pt idx="143">
                  <c:v>44287</c:v>
                </c:pt>
                <c:pt idx="144">
                  <c:v>44317</c:v>
                </c:pt>
              </c:numCache>
            </c:numRef>
          </c:cat>
          <c:val>
            <c:numRef>
              <c:f>HouseSales!$B$95:$B$239</c:f>
              <c:numCache>
                <c:formatCode>#,##0</c:formatCode>
                <c:ptCount val="145"/>
                <c:pt idx="0">
                  <c:v>18203</c:v>
                </c:pt>
                <c:pt idx="1">
                  <c:v>18863</c:v>
                </c:pt>
                <c:pt idx="2">
                  <c:v>19448</c:v>
                </c:pt>
                <c:pt idx="3">
                  <c:v>20212</c:v>
                </c:pt>
                <c:pt idx="4">
                  <c:v>21042</c:v>
                </c:pt>
                <c:pt idx="5">
                  <c:v>21751</c:v>
                </c:pt>
                <c:pt idx="6">
                  <c:v>22471</c:v>
                </c:pt>
                <c:pt idx="7">
                  <c:v>22866</c:v>
                </c:pt>
                <c:pt idx="8">
                  <c:v>22982</c:v>
                </c:pt>
                <c:pt idx="9">
                  <c:v>22971</c:v>
                </c:pt>
                <c:pt idx="10">
                  <c:v>22937</c:v>
                </c:pt>
                <c:pt idx="11">
                  <c:v>22588</c:v>
                </c:pt>
                <c:pt idx="12">
                  <c:v>22361</c:v>
                </c:pt>
                <c:pt idx="13">
                  <c:v>21939</c:v>
                </c:pt>
                <c:pt idx="14">
                  <c:v>21472</c:v>
                </c:pt>
                <c:pt idx="15">
                  <c:v>20898</c:v>
                </c:pt>
                <c:pt idx="16">
                  <c:v>20303</c:v>
                </c:pt>
                <c:pt idx="17">
                  <c:v>19612</c:v>
                </c:pt>
                <c:pt idx="18">
                  <c:v>19226</c:v>
                </c:pt>
                <c:pt idx="19">
                  <c:v>18970</c:v>
                </c:pt>
                <c:pt idx="20">
                  <c:v>18877</c:v>
                </c:pt>
                <c:pt idx="21">
                  <c:v>18922</c:v>
                </c:pt>
                <c:pt idx="22">
                  <c:v>19197</c:v>
                </c:pt>
                <c:pt idx="23">
                  <c:v>19296</c:v>
                </c:pt>
                <c:pt idx="24">
                  <c:v>19630</c:v>
                </c:pt>
                <c:pt idx="25">
                  <c:v>20072</c:v>
                </c:pt>
                <c:pt idx="26">
                  <c:v>20314</c:v>
                </c:pt>
                <c:pt idx="27">
                  <c:v>20739</c:v>
                </c:pt>
                <c:pt idx="28">
                  <c:v>21019</c:v>
                </c:pt>
                <c:pt idx="29">
                  <c:v>21448</c:v>
                </c:pt>
                <c:pt idx="30">
                  <c:v>21938</c:v>
                </c:pt>
                <c:pt idx="31">
                  <c:v>22351</c:v>
                </c:pt>
                <c:pt idx="32">
                  <c:v>22634</c:v>
                </c:pt>
                <c:pt idx="33">
                  <c:v>23102</c:v>
                </c:pt>
                <c:pt idx="34">
                  <c:v>23566</c:v>
                </c:pt>
                <c:pt idx="35">
                  <c:v>23883</c:v>
                </c:pt>
                <c:pt idx="36">
                  <c:v>24475</c:v>
                </c:pt>
                <c:pt idx="37">
                  <c:v>24774</c:v>
                </c:pt>
                <c:pt idx="38">
                  <c:v>25277</c:v>
                </c:pt>
                <c:pt idx="39">
                  <c:v>25707</c:v>
                </c:pt>
                <c:pt idx="40">
                  <c:v>26038</c:v>
                </c:pt>
                <c:pt idx="41">
                  <c:v>26883</c:v>
                </c:pt>
                <c:pt idx="42">
                  <c:v>27527</c:v>
                </c:pt>
                <c:pt idx="43">
                  <c:v>27929</c:v>
                </c:pt>
                <c:pt idx="44">
                  <c:v>28221</c:v>
                </c:pt>
                <c:pt idx="45">
                  <c:v>28532</c:v>
                </c:pt>
                <c:pt idx="46">
                  <c:v>28939</c:v>
                </c:pt>
                <c:pt idx="47">
                  <c:v>29579</c:v>
                </c:pt>
                <c:pt idx="48">
                  <c:v>29804</c:v>
                </c:pt>
                <c:pt idx="49">
                  <c:v>29912</c:v>
                </c:pt>
                <c:pt idx="50">
                  <c:v>30378</c:v>
                </c:pt>
                <c:pt idx="51">
                  <c:v>30656</c:v>
                </c:pt>
                <c:pt idx="52">
                  <c:v>31124</c:v>
                </c:pt>
                <c:pt idx="53">
                  <c:v>31098</c:v>
                </c:pt>
                <c:pt idx="54">
                  <c:v>30893</c:v>
                </c:pt>
                <c:pt idx="55">
                  <c:v>30811</c:v>
                </c:pt>
                <c:pt idx="56">
                  <c:v>30832</c:v>
                </c:pt>
                <c:pt idx="57">
                  <c:v>30546</c:v>
                </c:pt>
                <c:pt idx="58">
                  <c:v>30211</c:v>
                </c:pt>
                <c:pt idx="59">
                  <c:v>29588</c:v>
                </c:pt>
                <c:pt idx="60">
                  <c:v>29081</c:v>
                </c:pt>
                <c:pt idx="61">
                  <c:v>28900</c:v>
                </c:pt>
                <c:pt idx="62">
                  <c:v>28362</c:v>
                </c:pt>
                <c:pt idx="63">
                  <c:v>27839</c:v>
                </c:pt>
                <c:pt idx="64">
                  <c:v>27406</c:v>
                </c:pt>
                <c:pt idx="65">
                  <c:v>27194</c:v>
                </c:pt>
                <c:pt idx="66">
                  <c:v>27422</c:v>
                </c:pt>
                <c:pt idx="67">
                  <c:v>28000</c:v>
                </c:pt>
                <c:pt idx="68">
                  <c:v>27966</c:v>
                </c:pt>
                <c:pt idx="69">
                  <c:v>28172</c:v>
                </c:pt>
                <c:pt idx="70">
                  <c:v>28822</c:v>
                </c:pt>
                <c:pt idx="71">
                  <c:v>29373</c:v>
                </c:pt>
                <c:pt idx="72">
                  <c:v>29949</c:v>
                </c:pt>
                <c:pt idx="73">
                  <c:v>30393</c:v>
                </c:pt>
                <c:pt idx="74">
                  <c:v>31238</c:v>
                </c:pt>
                <c:pt idx="75">
                  <c:v>32077</c:v>
                </c:pt>
                <c:pt idx="76">
                  <c:v>32894</c:v>
                </c:pt>
                <c:pt idx="77">
                  <c:v>32880</c:v>
                </c:pt>
                <c:pt idx="78">
                  <c:v>32360</c:v>
                </c:pt>
                <c:pt idx="79">
                  <c:v>31738</c:v>
                </c:pt>
                <c:pt idx="80">
                  <c:v>31517</c:v>
                </c:pt>
                <c:pt idx="81">
                  <c:v>31097</c:v>
                </c:pt>
                <c:pt idx="82">
                  <c:v>30631</c:v>
                </c:pt>
                <c:pt idx="83">
                  <c:v>30612</c:v>
                </c:pt>
                <c:pt idx="84">
                  <c:v>30630</c:v>
                </c:pt>
                <c:pt idx="85">
                  <c:v>30579</c:v>
                </c:pt>
                <c:pt idx="86">
                  <c:v>29953</c:v>
                </c:pt>
                <c:pt idx="87">
                  <c:v>29339</c:v>
                </c:pt>
                <c:pt idx="88">
                  <c:v>28564</c:v>
                </c:pt>
                <c:pt idx="89">
                  <c:v>28239</c:v>
                </c:pt>
                <c:pt idx="90">
                  <c:v>28166</c:v>
                </c:pt>
                <c:pt idx="91">
                  <c:v>27896</c:v>
                </c:pt>
                <c:pt idx="92">
                  <c:v>27612</c:v>
                </c:pt>
                <c:pt idx="93">
                  <c:v>27357</c:v>
                </c:pt>
                <c:pt idx="94">
                  <c:v>26951</c:v>
                </c:pt>
                <c:pt idx="95">
                  <c:v>26095</c:v>
                </c:pt>
                <c:pt idx="96">
                  <c:v>25234</c:v>
                </c:pt>
                <c:pt idx="97">
                  <c:v>24407</c:v>
                </c:pt>
                <c:pt idx="98">
                  <c:v>23685</c:v>
                </c:pt>
                <c:pt idx="99">
                  <c:v>23218</c:v>
                </c:pt>
                <c:pt idx="100">
                  <c:v>22585</c:v>
                </c:pt>
                <c:pt idx="101">
                  <c:v>22221</c:v>
                </c:pt>
                <c:pt idx="102">
                  <c:v>21897</c:v>
                </c:pt>
                <c:pt idx="103">
                  <c:v>21854</c:v>
                </c:pt>
                <c:pt idx="104">
                  <c:v>21892</c:v>
                </c:pt>
                <c:pt idx="105">
                  <c:v>21978</c:v>
                </c:pt>
                <c:pt idx="106">
                  <c:v>21717</c:v>
                </c:pt>
                <c:pt idx="107">
                  <c:v>21828</c:v>
                </c:pt>
                <c:pt idx="108">
                  <c:v>22079</c:v>
                </c:pt>
                <c:pt idx="109">
                  <c:v>22136</c:v>
                </c:pt>
                <c:pt idx="110">
                  <c:v>22236</c:v>
                </c:pt>
                <c:pt idx="111">
                  <c:v>22236</c:v>
                </c:pt>
                <c:pt idx="112">
                  <c:v>22300</c:v>
                </c:pt>
                <c:pt idx="113">
                  <c:v>22637</c:v>
                </c:pt>
                <c:pt idx="114">
                  <c:v>22822</c:v>
                </c:pt>
                <c:pt idx="115">
                  <c:v>22469</c:v>
                </c:pt>
                <c:pt idx="116">
                  <c:v>22464</c:v>
                </c:pt>
                <c:pt idx="117">
                  <c:v>22200</c:v>
                </c:pt>
                <c:pt idx="118">
                  <c:v>21832</c:v>
                </c:pt>
                <c:pt idx="119">
                  <c:v>21636</c:v>
                </c:pt>
                <c:pt idx="120">
                  <c:v>21187</c:v>
                </c:pt>
                <c:pt idx="121">
                  <c:v>21186</c:v>
                </c:pt>
                <c:pt idx="122">
                  <c:v>21401</c:v>
                </c:pt>
                <c:pt idx="123">
                  <c:v>21376</c:v>
                </c:pt>
                <c:pt idx="124">
                  <c:v>21528</c:v>
                </c:pt>
                <c:pt idx="125">
                  <c:v>21581</c:v>
                </c:pt>
                <c:pt idx="126">
                  <c:v>21855</c:v>
                </c:pt>
                <c:pt idx="127">
                  <c:v>22382</c:v>
                </c:pt>
                <c:pt idx="128">
                  <c:v>22561</c:v>
                </c:pt>
                <c:pt idx="129">
                  <c:v>23232</c:v>
                </c:pt>
                <c:pt idx="130">
                  <c:v>23732</c:v>
                </c:pt>
                <c:pt idx="131">
                  <c:v>22576</c:v>
                </c:pt>
                <c:pt idx="132">
                  <c:v>21748</c:v>
                </c:pt>
                <c:pt idx="133">
                  <c:v>21987</c:v>
                </c:pt>
                <c:pt idx="134">
                  <c:v>22682</c:v>
                </c:pt>
                <c:pt idx="135">
                  <c:v>23535</c:v>
                </c:pt>
                <c:pt idx="136">
                  <c:v>24643</c:v>
                </c:pt>
                <c:pt idx="137">
                  <c:v>25772</c:v>
                </c:pt>
                <c:pt idx="138">
                  <c:v>27171</c:v>
                </c:pt>
                <c:pt idx="139">
                  <c:v>28451</c:v>
                </c:pt>
                <c:pt idx="140">
                  <c:v>29021</c:v>
                </c:pt>
                <c:pt idx="141">
                  <c:v>29834</c:v>
                </c:pt>
                <c:pt idx="142">
                  <c:v>31221</c:v>
                </c:pt>
                <c:pt idx="143">
                  <c:v>33319</c:v>
                </c:pt>
                <c:pt idx="144">
                  <c:v>34900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3-4624-BBA5-8F863667A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57408"/>
        <c:axId val="129838464"/>
      </c:lineChart>
      <c:catAx>
        <c:axId val="129835008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9836544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9836544"/>
        <c:scaling>
          <c:orientation val="minMax"/>
          <c:max val="12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r>
                  <a:rPr lang="en-US" baseline="0">
                    <a:solidFill>
                      <a:schemeClr val="tx2"/>
                    </a:solidFill>
                  </a:rPr>
                  <a:t>$2021</a:t>
                </a:r>
              </a:p>
            </c:rich>
          </c:tx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tx2"/>
                </a:solidFill>
              </a:defRPr>
            </a:pPr>
            <a:endParaRPr lang="en-US"/>
          </a:p>
        </c:txPr>
        <c:crossAx val="129835008"/>
        <c:crosses val="autoZero"/>
        <c:crossBetween val="midCat"/>
        <c:majorUnit val="100000"/>
      </c:valAx>
      <c:valAx>
        <c:axId val="129838464"/>
        <c:scaling>
          <c:orientation val="minMax"/>
          <c:max val="50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B0F0"/>
                    </a:solidFill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Moving annual total (000s)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</a:defRPr>
            </a:pPr>
            <a:endParaRPr lang="en-US"/>
          </a:p>
        </c:txPr>
        <c:crossAx val="129857408"/>
        <c:crosses val="max"/>
        <c:crossBetween val="between"/>
        <c:majorUnit val="5000"/>
        <c:dispUnits>
          <c:builtInUnit val="thousands"/>
        </c:dispUnits>
      </c:valAx>
      <c:dateAx>
        <c:axId val="1298574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9838464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1" i="0" baseline="0"/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237</xdr:row>
      <xdr:rowOff>76200</xdr:rowOff>
    </xdr:from>
    <xdr:to>
      <xdr:col>9</xdr:col>
      <xdr:colOff>577849</xdr:colOff>
      <xdr:row>256</xdr:row>
      <xdr:rowOff>78105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260</xdr:row>
      <xdr:rowOff>95250</xdr:rowOff>
    </xdr:from>
    <xdr:to>
      <xdr:col>9</xdr:col>
      <xdr:colOff>577849</xdr:colOff>
      <xdr:row>279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</xdr:colOff>
      <xdr:row>284</xdr:row>
      <xdr:rowOff>66675</xdr:rowOff>
    </xdr:from>
    <xdr:to>
      <xdr:col>9</xdr:col>
      <xdr:colOff>577850</xdr:colOff>
      <xdr:row>303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608724</xdr:colOff>
      <xdr:row>2</xdr:row>
      <xdr:rowOff>0</xdr:rowOff>
    </xdr:from>
    <xdr:to>
      <xdr:col>33</xdr:col>
      <xdr:colOff>47756</xdr:colOff>
      <xdr:row>16</xdr:row>
      <xdr:rowOff>114968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57667A2-47D8-4538-A49B-E165F1F35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8</xdr:col>
      <xdr:colOff>356407</xdr:colOff>
      <xdr:row>16</xdr:row>
      <xdr:rowOff>109607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5596A24-122B-42CF-9298-13ADC39FF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312852</xdr:colOff>
      <xdr:row>16</xdr:row>
      <xdr:rowOff>118074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1315DD9-3CC7-4BF3-8701-7CB5E6E77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23</xdr:col>
      <xdr:colOff>356152</xdr:colOff>
      <xdr:row>46</xdr:row>
      <xdr:rowOff>41736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B3ECE05-8344-4EC7-9B65-7D9A5351F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279411</xdr:colOff>
      <xdr:row>16</xdr:row>
      <xdr:rowOff>82550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8A91DC9-BC81-47EA-B393-77D7E1AB0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8</xdr:col>
      <xdr:colOff>308113</xdr:colOff>
      <xdr:row>45</xdr:row>
      <xdr:rowOff>81170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C0363D7-0139-483A-9126-0318E0FD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31</xdr:row>
      <xdr:rowOff>0</xdr:rowOff>
    </xdr:from>
    <xdr:to>
      <xdr:col>32</xdr:col>
      <xdr:colOff>386384</xdr:colOff>
      <xdr:row>45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997D7E8-CF4F-4807-89A8-0BDDDEBE7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16</xdr:col>
      <xdr:colOff>130864</xdr:colOff>
      <xdr:row>45</xdr:row>
      <xdr:rowOff>171449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60B679F-5D79-4FF3-9EC7-22A7E6BA5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0</xdr:colOff>
      <xdr:row>2</xdr:row>
      <xdr:rowOff>0</xdr:rowOff>
    </xdr:from>
    <xdr:to>
      <xdr:col>41</xdr:col>
      <xdr:colOff>473300</xdr:colOff>
      <xdr:row>16</xdr:row>
      <xdr:rowOff>25469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9ACB029-2F72-4A76-B20A-0753025E8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18</xdr:row>
      <xdr:rowOff>165100</xdr:rowOff>
    </xdr:from>
    <xdr:to>
      <xdr:col>16</xdr:col>
      <xdr:colOff>279400</xdr:colOff>
      <xdr:row>33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0.9037</cdr:y>
    </cdr:from>
    <cdr:to>
      <cdr:x>0.68958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838450"/>
          <a:ext cx="3152763" cy="264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/>
            <a:t>Source: Stats</a:t>
          </a:r>
          <a:r>
            <a:rPr lang="en-US" sz="1000" baseline="0"/>
            <a:t> NZ; Westpac, McDermott Miller </a:t>
          </a:r>
          <a:endParaRPr lang="en-US" sz="10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491149</xdr:colOff>
      <xdr:row>6</xdr:row>
      <xdr:rowOff>12993</xdr:rowOff>
    </xdr:from>
    <xdr:to>
      <xdr:col>11</xdr:col>
      <xdr:colOff>291124</xdr:colOff>
      <xdr:row>20</xdr:row>
      <xdr:rowOff>95543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55098</xdr:colOff>
      <xdr:row>23</xdr:row>
      <xdr:rowOff>23299</xdr:rowOff>
    </xdr:from>
    <xdr:to>
      <xdr:col>11</xdr:col>
      <xdr:colOff>150348</xdr:colOff>
      <xdr:row>42</xdr:row>
      <xdr:rowOff>147125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43961</xdr:colOff>
      <xdr:row>6</xdr:row>
      <xdr:rowOff>21981</xdr:rowOff>
    </xdr:from>
    <xdr:to>
      <xdr:col>19</xdr:col>
      <xdr:colOff>356821</xdr:colOff>
      <xdr:row>20</xdr:row>
      <xdr:rowOff>104531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820B26-627C-4EEF-A18A-A6812E96D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0.89306</cdr:y>
    </cdr:from>
    <cdr:to>
      <cdr:x>0.90208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49831"/>
          <a:ext cx="4124324" cy="19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Source:Ministry of Business, Innovation and Employment 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0.89306</cdr:y>
    </cdr:from>
    <cdr:to>
      <cdr:x>0.90208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49831"/>
          <a:ext cx="4124324" cy="19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Source:Ministry of Business, Innovation and Employment 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53146</xdr:colOff>
      <xdr:row>5</xdr:row>
      <xdr:rowOff>19630</xdr:rowOff>
    </xdr:from>
    <xdr:to>
      <xdr:col>16</xdr:col>
      <xdr:colOff>357946</xdr:colOff>
      <xdr:row>19</xdr:row>
      <xdr:rowOff>95830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88D4F-8A33-4E31-AF59-F2F8D5BC1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79596</xdr:colOff>
      <xdr:row>23</xdr:row>
      <xdr:rowOff>30284</xdr:rowOff>
    </xdr:from>
    <xdr:to>
      <xdr:col>15</xdr:col>
      <xdr:colOff>403446</xdr:colOff>
      <xdr:row>42</xdr:row>
      <xdr:rowOff>154110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D748C-4D7A-4DD4-BF66-4CF7DAA30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15</xdr:col>
      <xdr:colOff>323850</xdr:colOff>
      <xdr:row>65</xdr:row>
      <xdr:rowOff>123826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057EB8-B55B-4AEE-8AB9-79C1DC503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0.89306</cdr:y>
    </cdr:from>
    <cdr:to>
      <cdr:x>0.90208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49831"/>
          <a:ext cx="4124324" cy="19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Source:Marketview/Ministry Business, Innovation and Employment 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155575</xdr:rowOff>
    </xdr:from>
    <xdr:to>
      <xdr:col>12</xdr:col>
      <xdr:colOff>304800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727710</xdr:colOff>
      <xdr:row>21</xdr:row>
      <xdr:rowOff>165734</xdr:rowOff>
    </xdr:from>
    <xdr:to>
      <xdr:col>11</xdr:col>
      <xdr:colOff>386715</xdr:colOff>
      <xdr:row>40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583565</xdr:colOff>
      <xdr:row>3</xdr:row>
      <xdr:rowOff>149225</xdr:rowOff>
    </xdr:from>
    <xdr:to>
      <xdr:col>21</xdr:col>
      <xdr:colOff>278765</xdr:colOff>
      <xdr:row>18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581025</xdr:colOff>
      <xdr:row>23</xdr:row>
      <xdr:rowOff>38100</xdr:rowOff>
    </xdr:from>
    <xdr:to>
      <xdr:col>21</xdr:col>
      <xdr:colOff>302729</xdr:colOff>
      <xdr:row>37</xdr:row>
      <xdr:rowOff>119270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0.89931</cdr:y>
    </cdr:from>
    <cdr:to>
      <cdr:x>0.6</cdr:x>
      <cdr:y>0.96875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66975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REINZ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565785</xdr:colOff>
      <xdr:row>8</xdr:row>
      <xdr:rowOff>79375</xdr:rowOff>
    </xdr:from>
    <xdr:to>
      <xdr:col>15</xdr:col>
      <xdr:colOff>260985</xdr:colOff>
      <xdr:row>22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25</xdr:row>
      <xdr:rowOff>0</xdr:rowOff>
    </xdr:from>
    <xdr:to>
      <xdr:col>17</xdr:col>
      <xdr:colOff>198120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0.01042</cdr:x>
      <cdr:y>0.90972</cdr:y>
    </cdr:from>
    <cdr:to>
      <cdr:x>0.61042</cdr:x>
      <cdr:y>0.97917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5" y="24955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NZ" sz="1100"/>
            <a:t>Source: Infometrics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0.89583</cdr:y>
    </cdr:from>
    <cdr:to>
      <cdr:x>0.6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74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REINZ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3</xdr:row>
      <xdr:rowOff>104775</xdr:rowOff>
    </xdr:from>
    <xdr:to>
      <xdr:col>14</xdr:col>
      <xdr:colOff>514350</xdr:colOff>
      <xdr:row>17</xdr:row>
      <xdr:rowOff>285750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182282</xdr:colOff>
      <xdr:row>20</xdr:row>
      <xdr:rowOff>76200</xdr:rowOff>
    </xdr:from>
    <xdr:to>
      <xdr:col>14</xdr:col>
      <xdr:colOff>487082</xdr:colOff>
      <xdr:row>37</xdr:row>
      <xdr:rowOff>106681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333375</xdr:colOff>
      <xdr:row>92</xdr:row>
      <xdr:rowOff>152400</xdr:rowOff>
    </xdr:from>
    <xdr:to>
      <xdr:col>16</xdr:col>
      <xdr:colOff>28575</xdr:colOff>
      <xdr:row>107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131</xdr:row>
      <xdr:rowOff>0</xdr:rowOff>
    </xdr:from>
    <xdr:to>
      <xdr:col>14</xdr:col>
      <xdr:colOff>495300</xdr:colOff>
      <xdr:row>145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0.00417</cdr:x>
      <cdr:y>0.88889</cdr:y>
    </cdr:from>
    <cdr:to>
      <cdr:x>0.60417</cdr:x>
      <cdr:y>0.95833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0" y="243840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</xdr:row>
      <xdr:rowOff>9525</xdr:rowOff>
    </xdr:from>
    <xdr:to>
      <xdr:col>12</xdr:col>
      <xdr:colOff>325755</xdr:colOff>
      <xdr:row>20</xdr:row>
      <xdr:rowOff>93345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7</xdr:row>
      <xdr:rowOff>7621</xdr:rowOff>
    </xdr:from>
    <xdr:to>
      <xdr:col>11</xdr:col>
      <xdr:colOff>342900</xdr:colOff>
      <xdr:row>22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26</xdr:row>
      <xdr:rowOff>76200</xdr:rowOff>
    </xdr:from>
    <xdr:to>
      <xdr:col>19</xdr:col>
      <xdr:colOff>476250</xdr:colOff>
      <xdr:row>40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8</xdr:row>
      <xdr:rowOff>0</xdr:rowOff>
    </xdr:from>
    <xdr:to>
      <xdr:col>20</xdr:col>
      <xdr:colOff>342900</xdr:colOff>
      <xdr:row>23</xdr:row>
      <xdr:rowOff>12747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0.91667</cdr:y>
    </cdr:from>
    <cdr:to>
      <cdr:x>0.6</cdr:x>
      <cdr:y>0.98611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14600"/>
          <a:ext cx="2743200" cy="1904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 NZIER and Statistics New Zealand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0</xdr:rowOff>
    </xdr:from>
    <xdr:to>
      <xdr:col>11</xdr:col>
      <xdr:colOff>304800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736600</xdr:colOff>
      <xdr:row>6</xdr:row>
      <xdr:rowOff>158750</xdr:rowOff>
    </xdr:from>
    <xdr:to>
      <xdr:col>11</xdr:col>
      <xdr:colOff>292100</xdr:colOff>
      <xdr:row>21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0.00208</cdr:x>
      <cdr:y>0.91319</cdr:y>
    </cdr:from>
    <cdr:to>
      <cdr:x>0.60208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2505075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22</xdr:row>
      <xdr:rowOff>0</xdr:rowOff>
    </xdr:from>
    <xdr:to>
      <xdr:col>11</xdr:col>
      <xdr:colOff>304800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647700</xdr:colOff>
      <xdr:row>4</xdr:row>
      <xdr:rowOff>161925</xdr:rowOff>
    </xdr:from>
    <xdr:to>
      <xdr:col>11</xdr:col>
      <xdr:colOff>238125</xdr:colOff>
      <xdr:row>19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0.90278</cdr:y>
    </cdr:from>
    <cdr:to>
      <cdr:x>0.6</cdr:x>
      <cdr:y>0.97222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7650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0.00625</cdr:x>
      <cdr:y>0.90278</cdr:y>
    </cdr:from>
    <cdr:to>
      <cdr:x>0.60625</cdr:x>
      <cdr:y>0.97222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" y="247650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438150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0.89583</cdr:y>
    </cdr:from>
    <cdr:to>
      <cdr:x>0.6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7450"/>
          <a:ext cx="2743200" cy="190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23</xdr:row>
      <xdr:rowOff>0</xdr:rowOff>
    </xdr:from>
    <xdr:to>
      <xdr:col>11</xdr:col>
      <xdr:colOff>304800</xdr:colOff>
      <xdr:row>37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11</xdr:col>
      <xdr:colOff>304800</xdr:colOff>
      <xdr:row>19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0.89931</cdr:y>
    </cdr:from>
    <cdr:to>
      <cdr:x>0.6</cdr:x>
      <cdr:y>0.96875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66975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80</xdr:row>
      <xdr:rowOff>114300</xdr:rowOff>
    </xdr:from>
    <xdr:to>
      <xdr:col>8</xdr:col>
      <xdr:colOff>123825</xdr:colOff>
      <xdr:row>95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809625</xdr:colOff>
      <xdr:row>81</xdr:row>
      <xdr:rowOff>9525</xdr:rowOff>
    </xdr:from>
    <xdr:to>
      <xdr:col>16</xdr:col>
      <xdr:colOff>209550</xdr:colOff>
      <xdr:row>95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0.92708</cdr:y>
    </cdr:from>
    <cdr:to>
      <cdr:x>0.6</cdr:x>
      <cdr:y>0.99653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43175"/>
          <a:ext cx="2743200" cy="190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0.92708</cdr:y>
    </cdr:from>
    <cdr:to>
      <cdr:x>0.6</cdr:x>
      <cdr:y>0.99653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43175"/>
          <a:ext cx="2743200" cy="190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13</xdr:row>
      <xdr:rowOff>85725</xdr:rowOff>
    </xdr:from>
    <xdr:to>
      <xdr:col>11</xdr:col>
      <xdr:colOff>142875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</xdr:colOff>
      <xdr:row>13</xdr:row>
      <xdr:rowOff>80010</xdr:rowOff>
    </xdr:from>
    <xdr:to>
      <xdr:col>19</xdr:col>
      <xdr:colOff>306705</xdr:colOff>
      <xdr:row>27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0.91667</cdr:y>
    </cdr:from>
    <cdr:to>
      <cdr:x>0.6</cdr:x>
      <cdr:y>0.98611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14600"/>
          <a:ext cx="2743200" cy="1904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 NZIER and Statistics New Zealand</a:t>
          </a: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97</xdr:row>
      <xdr:rowOff>127634</xdr:rowOff>
    </xdr:from>
    <xdr:to>
      <xdr:col>14</xdr:col>
      <xdr:colOff>180975</xdr:colOff>
      <xdr:row>118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</xdr:colOff>
      <xdr:row>81</xdr:row>
      <xdr:rowOff>15875</xdr:rowOff>
    </xdr:from>
    <xdr:to>
      <xdr:col>14</xdr:col>
      <xdr:colOff>374650</xdr:colOff>
      <xdr:row>95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67</xdr:row>
      <xdr:rowOff>19050</xdr:rowOff>
    </xdr:from>
    <xdr:to>
      <xdr:col>14</xdr:col>
      <xdr:colOff>171450</xdr:colOff>
      <xdr:row>81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55BBCE-460C-4C0E-B059-C713EF781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0.89306</cdr:y>
    </cdr:from>
    <cdr:to>
      <cdr:x>0.90208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49831"/>
          <a:ext cx="4124324" cy="19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Source:Ministry of Business, Innovation and Employment </a:t>
          </a:r>
        </a:p>
      </cdr:txBody>
    </cdr:sp>
  </cdr:relSizeAnchor>
</c:userShapes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4</xdr:row>
      <xdr:rowOff>19050</xdr:rowOff>
    </xdr:from>
    <xdr:to>
      <xdr:col>10</xdr:col>
      <xdr:colOff>447675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171450</xdr:colOff>
      <xdr:row>4</xdr:row>
      <xdr:rowOff>66675</xdr:rowOff>
    </xdr:from>
    <xdr:to>
      <xdr:col>25</xdr:col>
      <xdr:colOff>476250</xdr:colOff>
      <xdr:row>18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631825</xdr:colOff>
      <xdr:row>2</xdr:row>
      <xdr:rowOff>161925</xdr:rowOff>
    </xdr:from>
    <xdr:to>
      <xdr:col>11</xdr:col>
      <xdr:colOff>327025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0.89583</cdr:y>
    </cdr:from>
    <cdr:to>
      <cdr:x>0.6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74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4</xdr:row>
      <xdr:rowOff>83820</xdr:rowOff>
    </xdr:from>
    <xdr:to>
      <xdr:col>11</xdr:col>
      <xdr:colOff>190500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23</xdr:row>
      <xdr:rowOff>72389</xdr:rowOff>
    </xdr:from>
    <xdr:to>
      <xdr:col>9</xdr:col>
      <xdr:colOff>527685</xdr:colOff>
      <xdr:row>43</xdr:row>
      <xdr:rowOff>5715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0.89583</cdr:y>
    </cdr:from>
    <cdr:to>
      <cdr:x>0.6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74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3</xdr:row>
      <xdr:rowOff>9525</xdr:rowOff>
    </xdr:from>
    <xdr:to>
      <xdr:col>11</xdr:col>
      <xdr:colOff>428624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9358</xdr:colOff>
      <xdr:row>123</xdr:row>
      <xdr:rowOff>156411</xdr:rowOff>
    </xdr:from>
    <xdr:to>
      <xdr:col>20</xdr:col>
      <xdr:colOff>386515</xdr:colOff>
      <xdr:row>143</xdr:row>
      <xdr:rowOff>186891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149</xdr:row>
      <xdr:rowOff>152400</xdr:rowOff>
    </xdr:from>
    <xdr:to>
      <xdr:col>20</xdr:col>
      <xdr:colOff>432766</xdr:colOff>
      <xdr:row>164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124</xdr:row>
      <xdr:rowOff>0</xdr:rowOff>
    </xdr:from>
    <xdr:to>
      <xdr:col>27</xdr:col>
      <xdr:colOff>377158</xdr:colOff>
      <xdr:row>144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B30B9A-DAA3-4461-93C3-6F3CFA028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149</xdr:row>
      <xdr:rowOff>0</xdr:rowOff>
    </xdr:from>
    <xdr:to>
      <xdr:col>28</xdr:col>
      <xdr:colOff>433643</xdr:colOff>
      <xdr:row>163</xdr:row>
      <xdr:rowOff>72858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099C4E-8837-4BA7-A86B-151E03FF1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13</xdr:row>
      <xdr:rowOff>19050</xdr:rowOff>
    </xdr:from>
    <xdr:to>
      <xdr:col>14</xdr:col>
      <xdr:colOff>333375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0.89306</cdr:y>
    </cdr:from>
    <cdr:to>
      <cdr:x>0.90208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49831"/>
          <a:ext cx="4124324" cy="19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Source:Marketview/Ministry Business, Innovation and Employment 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24</xdr:row>
      <xdr:rowOff>9525</xdr:rowOff>
    </xdr:from>
    <xdr:to>
      <xdr:col>10</xdr:col>
      <xdr:colOff>436245</xdr:colOff>
      <xdr:row>42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5</xdr:row>
      <xdr:rowOff>114300</xdr:rowOff>
    </xdr:from>
    <xdr:to>
      <xdr:col>11</xdr:col>
      <xdr:colOff>330200</xdr:colOff>
      <xdr:row>19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0.01042</cdr:x>
      <cdr:y>0.90972</cdr:y>
    </cdr:from>
    <cdr:to>
      <cdr:x>0.61042</cdr:x>
      <cdr:y>0.97917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5" y="24955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NZ" sz="1100"/>
            <a:t>Source: Infometrics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331788</xdr:colOff>
      <xdr:row>24</xdr:row>
      <xdr:rowOff>112713</xdr:rowOff>
    </xdr:from>
    <xdr:to>
      <xdr:col>13</xdr:col>
      <xdr:colOff>25400</xdr:colOff>
      <xdr:row>45</xdr:row>
      <xdr:rowOff>116523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6</xdr:row>
      <xdr:rowOff>48577</xdr:rowOff>
    </xdr:from>
    <xdr:to>
      <xdr:col>12</xdr:col>
      <xdr:colOff>495300</xdr:colOff>
      <xdr:row>20</xdr:row>
      <xdr:rowOff>124777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0.00625</cdr:x>
      <cdr:y>0.90278</cdr:y>
    </cdr:from>
    <cdr:to>
      <cdr:x>0.60625</cdr:x>
      <cdr:y>0.97222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" y="247650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PO\ED\Chief%20Economist\Data\HLFS\HLFS%20Akl%20region%20by%20qtr_updated%20by%20ML%20Q3%20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 &amp; Contents"/>
      <sheetName val="Conditions of Supply"/>
      <sheetName val="Definitions and Concepts"/>
      <sheetName val="Table 1"/>
      <sheetName val="worksheet 1"/>
      <sheetName val="worksheet 2"/>
      <sheetName val="worksheet 3_age"/>
      <sheetName val="Table 2"/>
      <sheetName val="Table 2 worksheet"/>
      <sheetName val="Table 3 ethnic"/>
      <sheetName val="Worksheet 4"/>
      <sheetName val="Table 4 Jobless"/>
      <sheetName val="Table 5"/>
      <sheetName val="Table 6"/>
      <sheetName val="Table 7 new"/>
      <sheetName val="Worksheet 7 new"/>
      <sheetName val="Table 7 old"/>
      <sheetName val="Worksheet 7 old"/>
      <sheetName val="Table 8 new"/>
      <sheetName val="Worksheet 8 new"/>
      <sheetName val="Table 8 old"/>
      <sheetName val="Table 9 new"/>
      <sheetName val="Worksheet 9 new "/>
      <sheetName val="Table 9 old"/>
      <sheetName val="Table 10 new"/>
      <sheetName val="Table 10 worksheet "/>
      <sheetName val="Table 10 old"/>
      <sheetName val="industry worksheet old "/>
      <sheetName val="Table 11 new"/>
      <sheetName val="Table 11 old"/>
      <sheetName val="Table 12 new"/>
      <sheetName val="Table 12 old"/>
      <sheetName val="Table 13 "/>
      <sheetName val="Table 14"/>
      <sheetName val="Table 15"/>
      <sheetName val="Table 16"/>
      <sheetName val="Table 17 new"/>
      <sheetName val="Table 17 old"/>
      <sheetName val="Sheet1"/>
    </sheetNames>
    <sheetDataSet>
      <sheetData sheetId="0"/>
      <sheetData sheetId="1"/>
      <sheetData sheetId="2"/>
      <sheetData sheetId="3">
        <row r="117">
          <cell r="K117">
            <v>37591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bienz.shinyapps.io/card_spend_covid19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info@stats.govt.nz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www.stats.govt.nz/news/net-migration-remains-around-50000" TargetMode="External"/><Relationship Id="rId1" Type="http://schemas.openxmlformats.org/officeDocument/2006/relationships/hyperlink" Target="https://www.stats.govt.nz/methods/summary-of-changes-to-subnational-population-estimates-at-30-june-2019-provisional" TargetMode="External"/><Relationship Id="rId4" Type="http://schemas.openxmlformats.org/officeDocument/2006/relationships/drawing" Target="../drawings/drawing4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mbienz.shinyapps.io/card_spend_covid19/" TargetMode="External"/><Relationship Id="rId1" Type="http://schemas.openxmlformats.org/officeDocument/2006/relationships/hyperlink" Target="https://mbienz.shinyapps.io/card_spend_covid19/" TargetMode="External"/><Relationship Id="rId4" Type="http://schemas.openxmlformats.org/officeDocument/2006/relationships/drawing" Target="../drawings/drawing1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I79"/>
  <sheetViews>
    <sheetView topLeftCell="T1" zoomScale="115" zoomScaleNormal="115" workbookViewId="0">
      <selection activeCell="AI3" sqref="AI3"/>
    </sheetView>
  </sheetViews>
  <sheetFormatPr defaultRowHeight="14.5"/>
  <cols>
    <col min="17" max="17" width="16.1796875" customWidth="1"/>
  </cols>
  <sheetData>
    <row r="1" s="113" customFormat="1"/>
    <row r="2" s="113" customFormat="1"/>
    <row r="18" spans="2:35" s="113" customFormat="1">
      <c r="Z18" s="132" t="s">
        <v>769</v>
      </c>
    </row>
    <row r="19" spans="2:35" s="113" customFormat="1">
      <c r="B19" s="26" t="s">
        <v>483</v>
      </c>
      <c r="C19"/>
      <c r="D19"/>
      <c r="E19"/>
      <c r="F19"/>
      <c r="G19"/>
      <c r="H19"/>
      <c r="I19"/>
      <c r="J19" s="26" t="s">
        <v>488</v>
      </c>
      <c r="K19"/>
      <c r="L19"/>
      <c r="M19"/>
      <c r="N19"/>
      <c r="O19"/>
      <c r="P19"/>
      <c r="Q19"/>
      <c r="R19" s="26" t="s">
        <v>673</v>
      </c>
      <c r="S19"/>
      <c r="T19"/>
      <c r="U19"/>
      <c r="V19"/>
      <c r="W19"/>
      <c r="X19"/>
      <c r="Y19"/>
      <c r="Z19" s="26" t="s">
        <v>493</v>
      </c>
      <c r="AA19"/>
      <c r="AB19"/>
      <c r="AC19"/>
      <c r="AD19"/>
      <c r="AE19"/>
      <c r="AF19"/>
      <c r="AG19"/>
      <c r="AH19"/>
      <c r="AI19" s="186" t="s">
        <v>728</v>
      </c>
    </row>
    <row r="20" spans="2:35" s="113" customFormat="1">
      <c r="B20" t="s">
        <v>485</v>
      </c>
      <c r="C20"/>
      <c r="D20"/>
      <c r="E20"/>
      <c r="F20"/>
      <c r="G20"/>
      <c r="H20"/>
      <c r="I20"/>
      <c r="J20" s="113" t="s">
        <v>661</v>
      </c>
      <c r="K20"/>
      <c r="L20"/>
      <c r="M20"/>
      <c r="N20"/>
      <c r="O20"/>
      <c r="P20"/>
      <c r="Q20"/>
      <c r="R20" s="113" t="s">
        <v>485</v>
      </c>
      <c r="S20"/>
      <c r="T20"/>
      <c r="U20"/>
      <c r="V20"/>
      <c r="W20"/>
      <c r="X20"/>
      <c r="Y20"/>
      <c r="Z20" s="113" t="s">
        <v>708</v>
      </c>
      <c r="AA20"/>
      <c r="AB20"/>
      <c r="AC20"/>
      <c r="AD20"/>
      <c r="AE20"/>
      <c r="AF20"/>
      <c r="AG20"/>
      <c r="AH20"/>
      <c r="AI20" s="113" t="s">
        <v>734</v>
      </c>
    </row>
    <row r="21" spans="2:35" s="113" customFormat="1">
      <c r="B21" t="s">
        <v>484</v>
      </c>
      <c r="C21"/>
      <c r="D21"/>
      <c r="E21"/>
      <c r="F21"/>
      <c r="G21"/>
      <c r="H21"/>
      <c r="I21"/>
      <c r="J21" s="113" t="s">
        <v>484</v>
      </c>
      <c r="K21"/>
      <c r="L21"/>
      <c r="M21"/>
      <c r="N21"/>
      <c r="O21"/>
      <c r="P21"/>
      <c r="Q21"/>
      <c r="R21" t="s">
        <v>671</v>
      </c>
      <c r="S21"/>
      <c r="T21"/>
      <c r="U21"/>
      <c r="V21"/>
      <c r="W21"/>
      <c r="X21"/>
      <c r="Y21"/>
      <c r="Z21" s="113" t="s">
        <v>490</v>
      </c>
      <c r="AA21"/>
      <c r="AB21"/>
      <c r="AC21"/>
      <c r="AD21"/>
      <c r="AE21"/>
      <c r="AF21"/>
      <c r="AG21"/>
      <c r="AH21"/>
      <c r="AI21" s="113" t="s">
        <v>735</v>
      </c>
    </row>
    <row r="22" spans="2:35" s="113" customFormat="1">
      <c r="B22" t="s">
        <v>487</v>
      </c>
      <c r="C22"/>
      <c r="D22"/>
      <c r="E22"/>
      <c r="F22"/>
      <c r="G22"/>
      <c r="H22"/>
      <c r="I22"/>
      <c r="J22" s="113" t="s">
        <v>487</v>
      </c>
      <c r="K22"/>
      <c r="L22"/>
      <c r="M22"/>
      <c r="N22"/>
      <c r="O22"/>
      <c r="P22"/>
      <c r="Q22"/>
      <c r="R22" s="113" t="s">
        <v>669</v>
      </c>
      <c r="S22"/>
      <c r="T22"/>
      <c r="U22"/>
      <c r="V22"/>
      <c r="W22"/>
      <c r="X22"/>
      <c r="Y22"/>
      <c r="Z22" s="113" t="s">
        <v>491</v>
      </c>
      <c r="AA22"/>
      <c r="AB22"/>
      <c r="AC22"/>
      <c r="AD22"/>
      <c r="AE22"/>
      <c r="AF22"/>
      <c r="AG22"/>
      <c r="AH22"/>
      <c r="AI22" s="186" t="s">
        <v>785</v>
      </c>
    </row>
    <row r="23" spans="2:35" s="113" customFormat="1">
      <c r="B23" t="s">
        <v>486</v>
      </c>
      <c r="C23"/>
      <c r="D23"/>
      <c r="E23"/>
      <c r="F23"/>
      <c r="G23"/>
      <c r="H23"/>
      <c r="I23"/>
      <c r="J23" s="113" t="s">
        <v>486</v>
      </c>
      <c r="K23"/>
      <c r="L23"/>
      <c r="M23"/>
      <c r="N23"/>
      <c r="O23"/>
      <c r="P23"/>
      <c r="Q23"/>
      <c r="R23" t="s">
        <v>668</v>
      </c>
      <c r="S23"/>
      <c r="T23"/>
      <c r="U23"/>
      <c r="V23"/>
      <c r="W23"/>
      <c r="X23"/>
      <c r="Y23"/>
      <c r="Z23" s="113" t="s">
        <v>492</v>
      </c>
      <c r="AA23"/>
      <c r="AB23"/>
      <c r="AC23"/>
      <c r="AD23"/>
      <c r="AE23"/>
      <c r="AF23"/>
      <c r="AG23"/>
      <c r="AH23"/>
      <c r="AI23" s="185" t="s">
        <v>714</v>
      </c>
    </row>
    <row r="24" spans="2:35" s="113" customFormat="1">
      <c r="B24" t="s">
        <v>489</v>
      </c>
      <c r="C24"/>
      <c r="D24"/>
      <c r="E24"/>
      <c r="F24"/>
      <c r="G24"/>
      <c r="H24"/>
      <c r="I24"/>
      <c r="J24" t="s">
        <v>517</v>
      </c>
      <c r="K24"/>
      <c r="L24"/>
      <c r="M24"/>
      <c r="N24"/>
      <c r="O24"/>
      <c r="P24"/>
      <c r="Q24"/>
      <c r="R24" s="113" t="s">
        <v>676</v>
      </c>
      <c r="S24"/>
      <c r="T24"/>
      <c r="U24"/>
      <c r="V24"/>
      <c r="W24"/>
      <c r="X24"/>
      <c r="Y24"/>
      <c r="Z24" s="149" t="s">
        <v>495</v>
      </c>
      <c r="AA24"/>
      <c r="AB24"/>
      <c r="AC24"/>
      <c r="AD24"/>
      <c r="AE24"/>
      <c r="AF24"/>
      <c r="AG24"/>
      <c r="AH24"/>
    </row>
    <row r="25" spans="2:35" s="113" customFormat="1">
      <c r="B25" t="s">
        <v>647</v>
      </c>
      <c r="C25"/>
      <c r="D25"/>
      <c r="E25"/>
      <c r="F25"/>
      <c r="G25"/>
      <c r="H25"/>
      <c r="I25"/>
      <c r="J25" t="s">
        <v>570</v>
      </c>
      <c r="K25"/>
      <c r="L25"/>
      <c r="M25"/>
      <c r="N25"/>
      <c r="O25"/>
      <c r="P25"/>
      <c r="Q25"/>
      <c r="R25" s="113" t="s">
        <v>670</v>
      </c>
      <c r="S25"/>
      <c r="T25"/>
      <c r="U25"/>
      <c r="V25"/>
      <c r="W25"/>
      <c r="X25"/>
      <c r="Y25"/>
      <c r="Z25" s="149" t="s">
        <v>494</v>
      </c>
      <c r="AA25"/>
      <c r="AB25"/>
      <c r="AC25"/>
      <c r="AD25"/>
      <c r="AE25"/>
      <c r="AF25"/>
      <c r="AG25"/>
      <c r="AH25"/>
      <c r="AI25" s="186" t="s">
        <v>719</v>
      </c>
    </row>
    <row r="26" spans="2:35" s="113" customFormat="1">
      <c r="B26" s="113" t="s">
        <v>627</v>
      </c>
      <c r="C26"/>
      <c r="D26"/>
      <c r="E26"/>
      <c r="F26"/>
      <c r="G26"/>
      <c r="H26"/>
      <c r="I26"/>
      <c r="J26" t="s">
        <v>627</v>
      </c>
      <c r="K26"/>
      <c r="L26"/>
      <c r="M26"/>
      <c r="N26"/>
      <c r="O26"/>
      <c r="P26"/>
      <c r="Q26"/>
      <c r="R26" s="113" t="s">
        <v>666</v>
      </c>
      <c r="S26"/>
      <c r="T26"/>
      <c r="U26"/>
      <c r="V26"/>
      <c r="W26"/>
      <c r="X26"/>
      <c r="Y26"/>
      <c r="Z26" s="113" t="s">
        <v>709</v>
      </c>
      <c r="AA26"/>
      <c r="AB26"/>
      <c r="AC26"/>
      <c r="AD26"/>
      <c r="AE26"/>
      <c r="AF26"/>
      <c r="AG26"/>
      <c r="AH26"/>
      <c r="AI26" s="187" t="s">
        <v>730</v>
      </c>
    </row>
    <row r="27" spans="2:35" s="113" customFormat="1">
      <c r="B27" s="132"/>
      <c r="R27" s="113" t="s">
        <v>675</v>
      </c>
      <c r="Z27" t="s">
        <v>571</v>
      </c>
      <c r="AI27" s="187" t="s">
        <v>720</v>
      </c>
    </row>
    <row r="28" spans="2:35" s="113" customFormat="1">
      <c r="B28" s="132"/>
      <c r="R28" t="s">
        <v>672</v>
      </c>
      <c r="AI28" s="113" t="s">
        <v>732</v>
      </c>
    </row>
    <row r="29" spans="2:35">
      <c r="AI29" s="188" t="s">
        <v>721</v>
      </c>
    </row>
    <row r="30" spans="2:35">
      <c r="B30" s="115" t="s">
        <v>474</v>
      </c>
      <c r="Z30" s="115" t="s">
        <v>473</v>
      </c>
      <c r="AI30" s="113" t="s">
        <v>731</v>
      </c>
    </row>
    <row r="31" spans="2:35">
      <c r="AI31" s="187" t="s">
        <v>722</v>
      </c>
    </row>
    <row r="32" spans="2:35">
      <c r="AI32" s="113" t="s">
        <v>723</v>
      </c>
    </row>
    <row r="33" spans="2:35">
      <c r="AI33" s="113" t="s">
        <v>724</v>
      </c>
    </row>
    <row r="34" spans="2:35">
      <c r="AI34" s="113" t="s">
        <v>725</v>
      </c>
    </row>
    <row r="35" spans="2:35">
      <c r="AI35" s="113" t="s">
        <v>733</v>
      </c>
    </row>
    <row r="36" spans="2:35">
      <c r="AI36" s="187" t="s">
        <v>726</v>
      </c>
    </row>
    <row r="37" spans="2:35">
      <c r="AI37" s="187" t="s">
        <v>727</v>
      </c>
    </row>
    <row r="38" spans="2:35">
      <c r="AI38" s="187" t="s">
        <v>729</v>
      </c>
    </row>
    <row r="47" spans="2:35">
      <c r="B47" s="115" t="s">
        <v>471</v>
      </c>
    </row>
    <row r="48" spans="2:35">
      <c r="B48" s="139" t="s">
        <v>507</v>
      </c>
    </row>
    <row r="49" spans="2:26">
      <c r="B49" s="139" t="s">
        <v>508</v>
      </c>
    </row>
    <row r="50" spans="2:26">
      <c r="B50" s="26" t="s">
        <v>496</v>
      </c>
      <c r="J50" s="26" t="s">
        <v>510</v>
      </c>
      <c r="R50" s="26" t="s">
        <v>519</v>
      </c>
      <c r="Z50" s="115" t="s">
        <v>472</v>
      </c>
    </row>
    <row r="51" spans="2:26">
      <c r="B51" t="s">
        <v>498</v>
      </c>
      <c r="J51" t="s">
        <v>515</v>
      </c>
      <c r="R51" t="s">
        <v>520</v>
      </c>
    </row>
    <row r="52" spans="2:26">
      <c r="B52" s="132" t="s">
        <v>584</v>
      </c>
      <c r="J52" t="s">
        <v>659</v>
      </c>
      <c r="R52" t="s">
        <v>521</v>
      </c>
      <c r="Z52" s="115" t="s">
        <v>472</v>
      </c>
    </row>
    <row r="53" spans="2:26">
      <c r="B53" t="s">
        <v>501</v>
      </c>
      <c r="J53" t="s">
        <v>513</v>
      </c>
      <c r="R53" t="s">
        <v>528</v>
      </c>
      <c r="Z53" s="26" t="s">
        <v>543</v>
      </c>
    </row>
    <row r="54" spans="2:26">
      <c r="B54" t="s">
        <v>503</v>
      </c>
      <c r="J54" t="s">
        <v>514</v>
      </c>
      <c r="R54" t="s">
        <v>534</v>
      </c>
      <c r="Z54" t="s">
        <v>544</v>
      </c>
    </row>
    <row r="55" spans="2:26">
      <c r="B55" t="s">
        <v>504</v>
      </c>
      <c r="J55" t="s">
        <v>572</v>
      </c>
      <c r="R55" s="113" t="s">
        <v>535</v>
      </c>
      <c r="Z55" t="s">
        <v>545</v>
      </c>
    </row>
    <row r="56" spans="2:26">
      <c r="B56" t="s">
        <v>626</v>
      </c>
      <c r="R56" s="21" t="s">
        <v>522</v>
      </c>
      <c r="Z56" t="s">
        <v>546</v>
      </c>
    </row>
    <row r="57" spans="2:26">
      <c r="B57" s="139" t="s">
        <v>507</v>
      </c>
      <c r="C57" s="36"/>
      <c r="D57" s="36"/>
      <c r="E57" s="36"/>
      <c r="F57" s="36"/>
      <c r="G57" s="36"/>
      <c r="H57" s="36"/>
      <c r="J57" s="26" t="s">
        <v>497</v>
      </c>
      <c r="R57" s="21" t="s">
        <v>476</v>
      </c>
      <c r="Z57" s="115" t="s">
        <v>472</v>
      </c>
    </row>
    <row r="58" spans="2:26">
      <c r="B58" s="139" t="s">
        <v>508</v>
      </c>
      <c r="C58" s="36"/>
      <c r="D58" s="36"/>
      <c r="E58" s="36"/>
      <c r="F58" s="36"/>
      <c r="G58" s="36"/>
      <c r="H58" s="36"/>
      <c r="J58" t="s">
        <v>549</v>
      </c>
      <c r="R58" s="21" t="s">
        <v>542</v>
      </c>
      <c r="Z58" s="26" t="s">
        <v>497</v>
      </c>
    </row>
    <row r="59" spans="2:26">
      <c r="B59" s="113" t="s">
        <v>592</v>
      </c>
      <c r="J59" t="s">
        <v>511</v>
      </c>
      <c r="R59" t="s">
        <v>573</v>
      </c>
      <c r="Z59" s="113" t="s">
        <v>553</v>
      </c>
    </row>
    <row r="60" spans="2:26">
      <c r="J60" s="113" t="s">
        <v>491</v>
      </c>
      <c r="Z60" t="s">
        <v>555</v>
      </c>
    </row>
    <row r="61" spans="2:26">
      <c r="B61" s="26" t="s">
        <v>497</v>
      </c>
      <c r="J61" s="113" t="s">
        <v>492</v>
      </c>
      <c r="R61" s="26" t="s">
        <v>529</v>
      </c>
      <c r="Z61" t="s">
        <v>554</v>
      </c>
    </row>
    <row r="62" spans="2:26">
      <c r="B62" t="s">
        <v>551</v>
      </c>
      <c r="J62" t="s">
        <v>512</v>
      </c>
      <c r="R62" t="s">
        <v>547</v>
      </c>
      <c r="Z62" s="113" t="s">
        <v>574</v>
      </c>
    </row>
    <row r="63" spans="2:26">
      <c r="B63" t="s">
        <v>499</v>
      </c>
      <c r="J63" t="s">
        <v>518</v>
      </c>
      <c r="R63" t="s">
        <v>523</v>
      </c>
      <c r="Z63" s="115" t="s">
        <v>472</v>
      </c>
    </row>
    <row r="64" spans="2:26">
      <c r="B64" s="113" t="s">
        <v>509</v>
      </c>
      <c r="R64" t="s">
        <v>524</v>
      </c>
      <c r="Z64" s="26" t="s">
        <v>505</v>
      </c>
    </row>
    <row r="65" spans="2:26">
      <c r="B65" t="s">
        <v>500</v>
      </c>
      <c r="J65" s="26" t="s">
        <v>505</v>
      </c>
      <c r="R65" t="s">
        <v>532</v>
      </c>
      <c r="Z65" s="113" t="s">
        <v>556</v>
      </c>
    </row>
    <row r="66" spans="2:26">
      <c r="B66" t="s">
        <v>502</v>
      </c>
      <c r="J66" t="s">
        <v>550</v>
      </c>
      <c r="R66" t="s">
        <v>525</v>
      </c>
      <c r="Z66" s="113" t="s">
        <v>557</v>
      </c>
    </row>
    <row r="67" spans="2:26">
      <c r="B67" s="139" t="s">
        <v>507</v>
      </c>
      <c r="J67" s="113" t="s">
        <v>511</v>
      </c>
      <c r="R67" t="s">
        <v>526</v>
      </c>
      <c r="Z67" t="s">
        <v>559</v>
      </c>
    </row>
    <row r="68" spans="2:26">
      <c r="B68" s="139" t="s">
        <v>508</v>
      </c>
      <c r="J68" s="113" t="s">
        <v>491</v>
      </c>
      <c r="R68" t="s">
        <v>527</v>
      </c>
      <c r="Z68" t="s">
        <v>560</v>
      </c>
    </row>
    <row r="69" spans="2:26">
      <c r="J69" s="113" t="s">
        <v>492</v>
      </c>
      <c r="Z69" s="113" t="s">
        <v>558</v>
      </c>
    </row>
    <row r="70" spans="2:26">
      <c r="B70" s="26" t="s">
        <v>505</v>
      </c>
      <c r="J70" s="113" t="s">
        <v>516</v>
      </c>
      <c r="R70" s="26" t="s">
        <v>530</v>
      </c>
      <c r="Z70" t="s">
        <v>575</v>
      </c>
    </row>
    <row r="71" spans="2:26">
      <c r="B71" t="s">
        <v>552</v>
      </c>
      <c r="R71" t="s">
        <v>548</v>
      </c>
      <c r="Z71" s="115" t="s">
        <v>472</v>
      </c>
    </row>
    <row r="72" spans="2:26">
      <c r="B72" s="113" t="s">
        <v>490</v>
      </c>
      <c r="R72" t="s">
        <v>531</v>
      </c>
    </row>
    <row r="73" spans="2:26">
      <c r="B73" s="113" t="s">
        <v>491</v>
      </c>
      <c r="R73" t="s">
        <v>533</v>
      </c>
    </row>
    <row r="74" spans="2:26">
      <c r="B74" s="113" t="s">
        <v>492</v>
      </c>
      <c r="R74" t="s">
        <v>538</v>
      </c>
    </row>
    <row r="75" spans="2:26">
      <c r="B75" t="s">
        <v>506</v>
      </c>
      <c r="R75" t="s">
        <v>537</v>
      </c>
    </row>
    <row r="76" spans="2:26">
      <c r="B76" s="139" t="s">
        <v>507</v>
      </c>
      <c r="R76" t="s">
        <v>539</v>
      </c>
    </row>
    <row r="77" spans="2:26">
      <c r="B77" s="139" t="s">
        <v>508</v>
      </c>
      <c r="R77" t="s">
        <v>540</v>
      </c>
    </row>
    <row r="78" spans="2:26">
      <c r="R78" t="s">
        <v>536</v>
      </c>
    </row>
    <row r="79" spans="2:26">
      <c r="R79" t="s">
        <v>541</v>
      </c>
    </row>
  </sheetData>
  <hyperlinks>
    <hyperlink ref="AI23" r:id="rId1" xr:uid="{348A233D-81B8-4976-AFED-E06DE61E3187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/>
  <dimension ref="A1:T257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R11" sqref="R11"/>
    </sheetView>
  </sheetViews>
  <sheetFormatPr defaultRowHeight="14.5"/>
  <cols>
    <col min="2" max="2" width="14.453125" customWidth="1"/>
    <col min="3" max="3" width="13.54296875" customWidth="1"/>
    <col min="4" max="4" width="26.81640625" customWidth="1"/>
    <col min="5" max="5" width="10.7265625" bestFit="1" customWidth="1"/>
  </cols>
  <sheetData>
    <row r="1" spans="1:20">
      <c r="A1" s="26" t="s">
        <v>743</v>
      </c>
      <c r="J1" s="132" t="s">
        <v>780</v>
      </c>
    </row>
    <row r="2" spans="1:20" s="113" customFormat="1">
      <c r="A2" s="5" t="s">
        <v>22</v>
      </c>
      <c r="B2"/>
      <c r="C2"/>
      <c r="D2"/>
      <c r="E2" s="132" t="s">
        <v>388</v>
      </c>
      <c r="J2" s="132"/>
    </row>
    <row r="4" spans="1:20">
      <c r="E4" s="115" t="s">
        <v>396</v>
      </c>
    </row>
    <row r="5" spans="1:20">
      <c r="A5" s="15"/>
      <c r="B5" s="26" t="s">
        <v>1</v>
      </c>
      <c r="C5" s="26" t="s">
        <v>19</v>
      </c>
      <c r="D5" s="26" t="s">
        <v>6</v>
      </c>
    </row>
    <row r="6" spans="1:20">
      <c r="A6" s="14">
        <v>37226</v>
      </c>
      <c r="B6" s="7">
        <v>1177.8605164358951</v>
      </c>
      <c r="C6" s="7">
        <v>335.18052352276896</v>
      </c>
      <c r="D6" s="7">
        <v>1567.410311681459</v>
      </c>
      <c r="N6" s="31"/>
      <c r="O6" s="31"/>
      <c r="P6" s="31"/>
      <c r="R6" s="86"/>
      <c r="S6" s="86"/>
      <c r="T6" s="86"/>
    </row>
    <row r="7" spans="1:20">
      <c r="A7" s="14">
        <v>37257</v>
      </c>
      <c r="B7" s="7">
        <v>1227.1373640034108</v>
      </c>
      <c r="C7" s="7">
        <v>357.53648073831954</v>
      </c>
      <c r="D7" s="7">
        <v>1531.3228069238667</v>
      </c>
      <c r="N7" s="31"/>
      <c r="O7" s="31"/>
      <c r="P7" s="31"/>
      <c r="R7" s="86"/>
      <c r="S7" s="86"/>
      <c r="T7" s="86"/>
    </row>
    <row r="8" spans="1:20">
      <c r="A8" s="14">
        <v>37288</v>
      </c>
      <c r="B8" s="7">
        <v>1221.3294306331809</v>
      </c>
      <c r="C8" s="7">
        <v>312.4438052073163</v>
      </c>
      <c r="D8" s="7">
        <v>1524.8133297028442</v>
      </c>
      <c r="H8" s="25"/>
      <c r="I8" s="25"/>
      <c r="J8" s="25"/>
      <c r="N8" s="31"/>
      <c r="O8" s="31"/>
      <c r="P8" s="31"/>
      <c r="R8" s="86"/>
      <c r="S8" s="86"/>
      <c r="T8" s="86"/>
    </row>
    <row r="9" spans="1:20">
      <c r="A9" s="14">
        <v>37316</v>
      </c>
      <c r="B9" s="7">
        <v>1228.9144888778505</v>
      </c>
      <c r="C9" s="7">
        <v>304.54211105795588</v>
      </c>
      <c r="D9" s="7">
        <v>1486.6028713167582</v>
      </c>
      <c r="N9" s="31"/>
      <c r="O9" s="31"/>
      <c r="P9" s="31"/>
      <c r="R9" s="86"/>
      <c r="S9" s="86"/>
      <c r="T9" s="86"/>
    </row>
    <row r="10" spans="1:20">
      <c r="A10" s="14">
        <v>37347</v>
      </c>
      <c r="B10" s="7">
        <v>1211.0136823515277</v>
      </c>
      <c r="C10" s="7">
        <v>307.063420807873</v>
      </c>
      <c r="D10" s="7">
        <v>1469.792621923418</v>
      </c>
      <c r="N10" s="31"/>
      <c r="O10" s="31"/>
      <c r="P10" s="31"/>
      <c r="R10" s="86"/>
      <c r="S10" s="86"/>
      <c r="T10" s="86"/>
    </row>
    <row r="11" spans="1:20">
      <c r="A11" s="14">
        <v>37377</v>
      </c>
      <c r="B11" s="7">
        <v>1227.6493402023409</v>
      </c>
      <c r="C11" s="7">
        <v>325.41010212203696</v>
      </c>
      <c r="D11" s="7">
        <v>1422.3101391842729</v>
      </c>
      <c r="N11" s="31"/>
      <c r="O11" s="31"/>
      <c r="P11" s="31"/>
      <c r="R11" s="86"/>
      <c r="S11" s="86"/>
      <c r="T11" s="86"/>
    </row>
    <row r="12" spans="1:20">
      <c r="A12" s="14">
        <v>37408</v>
      </c>
      <c r="B12" s="7">
        <v>1287.9073948730675</v>
      </c>
      <c r="C12" s="7">
        <v>352.91548761020726</v>
      </c>
      <c r="D12" s="7">
        <v>1318.5525129068221</v>
      </c>
      <c r="N12" s="31"/>
      <c r="O12" s="31"/>
      <c r="P12" s="31"/>
      <c r="R12" s="86"/>
      <c r="S12" s="86"/>
      <c r="T12" s="86"/>
    </row>
    <row r="13" spans="1:20">
      <c r="A13" s="14">
        <v>37438</v>
      </c>
      <c r="B13" s="7">
        <v>1285.067836889144</v>
      </c>
      <c r="C13" s="7">
        <v>381.16998229369312</v>
      </c>
      <c r="D13" s="7">
        <v>1382.9056588971312</v>
      </c>
      <c r="N13" s="31"/>
      <c r="O13" s="31"/>
      <c r="P13" s="31"/>
      <c r="R13" s="86"/>
      <c r="S13" s="86"/>
      <c r="T13" s="86"/>
    </row>
    <row r="14" spans="1:20">
      <c r="A14" s="14">
        <v>37469</v>
      </c>
      <c r="B14" s="7">
        <v>1331.6811668682276</v>
      </c>
      <c r="C14" s="7">
        <v>375.6107765450945</v>
      </c>
      <c r="D14" s="7">
        <v>1334.9306396841178</v>
      </c>
      <c r="N14" s="31"/>
      <c r="O14" s="31"/>
      <c r="P14" s="31"/>
      <c r="R14" s="86"/>
      <c r="S14" s="86"/>
      <c r="T14" s="86"/>
    </row>
    <row r="15" spans="1:20">
      <c r="A15" s="14">
        <v>37500</v>
      </c>
      <c r="B15" s="7">
        <v>1185.3813478491411</v>
      </c>
      <c r="C15" s="7">
        <v>473.8345772708476</v>
      </c>
      <c r="D15" s="7">
        <v>1325.3230893440962</v>
      </c>
      <c r="N15" s="31"/>
      <c r="O15" s="31"/>
      <c r="P15" s="31"/>
      <c r="R15" s="86"/>
      <c r="S15" s="86"/>
      <c r="T15" s="86"/>
    </row>
    <row r="16" spans="1:20">
      <c r="A16" s="14">
        <v>37530</v>
      </c>
      <c r="B16" s="7">
        <v>1053.6874389936897</v>
      </c>
      <c r="C16" s="7">
        <v>474.86609081138369</v>
      </c>
      <c r="D16" s="7">
        <v>1278.8068061080369</v>
      </c>
      <c r="N16" s="31"/>
      <c r="O16" s="31"/>
      <c r="P16" s="31"/>
      <c r="R16" s="86"/>
      <c r="S16" s="86"/>
      <c r="T16" s="86"/>
    </row>
    <row r="17" spans="1:20">
      <c r="A17" s="14">
        <v>37561</v>
      </c>
      <c r="B17" s="7">
        <v>1073.5896453846715</v>
      </c>
      <c r="C17" s="7">
        <v>482.41338059236364</v>
      </c>
      <c r="D17" s="7">
        <v>1237.385146320886</v>
      </c>
      <c r="N17" s="31"/>
      <c r="O17" s="31"/>
      <c r="P17" s="31"/>
      <c r="R17" s="86"/>
      <c r="S17" s="86"/>
      <c r="T17" s="86"/>
    </row>
    <row r="18" spans="1:20">
      <c r="A18" s="14">
        <v>37591</v>
      </c>
      <c r="B18" s="7">
        <v>1116.73926481531</v>
      </c>
      <c r="C18" s="7">
        <v>496.3314142394575</v>
      </c>
      <c r="D18" s="7">
        <v>1224.2100673480775</v>
      </c>
      <c r="N18" s="31"/>
      <c r="O18" s="31"/>
      <c r="P18" s="31"/>
      <c r="R18" s="86"/>
      <c r="S18" s="86"/>
      <c r="T18" s="86"/>
    </row>
    <row r="19" spans="1:20">
      <c r="A19" s="14">
        <v>37622</v>
      </c>
      <c r="B19" s="7">
        <v>1061.0009094142576</v>
      </c>
      <c r="C19" s="7">
        <v>499.777294031439</v>
      </c>
      <c r="D19" s="7">
        <v>1214.9159449705958</v>
      </c>
      <c r="N19" s="31"/>
      <c r="O19" s="31"/>
      <c r="P19" s="31"/>
      <c r="R19" s="86"/>
      <c r="S19" s="86"/>
      <c r="T19" s="86"/>
    </row>
    <row r="20" spans="1:20">
      <c r="A20" s="14">
        <v>37653</v>
      </c>
      <c r="B20" s="7">
        <v>1107.436633167252</v>
      </c>
      <c r="C20" s="7">
        <v>491.88953459381622</v>
      </c>
      <c r="D20" s="7">
        <v>1287.0381302688299</v>
      </c>
      <c r="N20" s="31"/>
      <c r="O20" s="31"/>
      <c r="P20" s="31"/>
      <c r="R20" s="86"/>
      <c r="S20" s="86"/>
      <c r="T20" s="86"/>
    </row>
    <row r="21" spans="1:20">
      <c r="A21" s="14">
        <v>37681</v>
      </c>
      <c r="B21" s="7">
        <v>1093.2286645196889</v>
      </c>
      <c r="C21" s="7">
        <v>494.95511520352699</v>
      </c>
      <c r="D21" s="7">
        <v>1319.7383747769709</v>
      </c>
      <c r="N21" s="31"/>
      <c r="O21" s="31"/>
      <c r="P21" s="31"/>
      <c r="R21" s="86"/>
      <c r="S21" s="86"/>
      <c r="T21" s="86"/>
    </row>
    <row r="22" spans="1:20">
      <c r="A22" s="14">
        <v>37712</v>
      </c>
      <c r="B22" s="7">
        <v>1176.0906903935215</v>
      </c>
      <c r="C22" s="7">
        <v>515.18045421550335</v>
      </c>
      <c r="D22" s="7">
        <v>1302.8260479656137</v>
      </c>
      <c r="N22" s="31"/>
      <c r="O22" s="31"/>
      <c r="P22" s="31"/>
      <c r="R22" s="86"/>
      <c r="S22" s="86"/>
      <c r="T22" s="86"/>
    </row>
    <row r="23" spans="1:20">
      <c r="A23" s="14">
        <v>37742</v>
      </c>
      <c r="B23" s="7">
        <v>1110.7428450308455</v>
      </c>
      <c r="C23" s="7">
        <v>506.16281610237598</v>
      </c>
      <c r="D23" s="7">
        <v>1289.0683575959627</v>
      </c>
      <c r="F23" s="93" t="s">
        <v>453</v>
      </c>
      <c r="N23" s="31"/>
      <c r="O23" s="31"/>
      <c r="P23" s="31"/>
      <c r="R23" s="86"/>
      <c r="S23" s="86"/>
      <c r="T23" s="86"/>
    </row>
    <row r="24" spans="1:20">
      <c r="A24" s="14">
        <v>37773</v>
      </c>
      <c r="B24" s="7">
        <v>1067.7802516650027</v>
      </c>
      <c r="C24" s="7">
        <v>496.36891268697735</v>
      </c>
      <c r="D24" s="7">
        <v>1340.9443131931207</v>
      </c>
      <c r="F24" s="93" t="s">
        <v>396</v>
      </c>
      <c r="N24" s="31"/>
      <c r="O24" s="31"/>
      <c r="P24" s="31"/>
      <c r="R24" s="86"/>
      <c r="S24" s="86"/>
      <c r="T24" s="86"/>
    </row>
    <row r="25" spans="1:20">
      <c r="A25" s="14">
        <v>37803</v>
      </c>
      <c r="B25" s="7">
        <v>1152.9129436822634</v>
      </c>
      <c r="C25" s="7">
        <v>461.49582215919207</v>
      </c>
      <c r="D25" s="7">
        <v>1311.1565852673684</v>
      </c>
      <c r="F25" t="s">
        <v>656</v>
      </c>
      <c r="N25" s="31"/>
      <c r="O25" s="31"/>
      <c r="P25" s="31"/>
      <c r="R25" s="86"/>
      <c r="S25" s="86"/>
      <c r="T25" s="86"/>
    </row>
    <row r="26" spans="1:20">
      <c r="A26" s="14">
        <v>37834</v>
      </c>
      <c r="B26" s="7">
        <v>1136.3321833148286</v>
      </c>
      <c r="C26" s="7">
        <v>466.12482185199923</v>
      </c>
      <c r="D26" s="7">
        <v>1345.3995715818392</v>
      </c>
      <c r="G26" s="132" t="s">
        <v>441</v>
      </c>
      <c r="N26" s="31"/>
      <c r="O26" s="31"/>
      <c r="P26" s="31"/>
      <c r="R26" s="86"/>
      <c r="S26" s="86"/>
      <c r="T26" s="86"/>
    </row>
    <row r="27" spans="1:20">
      <c r="A27" s="14">
        <v>37865</v>
      </c>
      <c r="B27" s="7">
        <v>1167.8538518290161</v>
      </c>
      <c r="C27" s="7">
        <v>377.59119379400482</v>
      </c>
      <c r="D27" s="7">
        <v>1358.2258269637721</v>
      </c>
      <c r="G27" s="132" t="s">
        <v>441</v>
      </c>
      <c r="N27" s="31"/>
      <c r="O27" s="31"/>
      <c r="P27" s="31"/>
      <c r="R27" s="86"/>
      <c r="S27" s="86"/>
      <c r="T27" s="86"/>
    </row>
    <row r="28" spans="1:20">
      <c r="A28" s="14">
        <v>37895</v>
      </c>
      <c r="B28" s="7">
        <v>1195.4081176342324</v>
      </c>
      <c r="C28" s="7">
        <v>377.90751104966</v>
      </c>
      <c r="D28" s="7">
        <v>1456.3206526195206</v>
      </c>
      <c r="G28" s="132" t="s">
        <v>441</v>
      </c>
      <c r="N28" s="31"/>
      <c r="O28" s="31"/>
      <c r="P28" s="31"/>
      <c r="R28" s="86"/>
      <c r="S28" s="86"/>
      <c r="T28" s="86"/>
    </row>
    <row r="29" spans="1:20">
      <c r="A29" s="14">
        <v>37926</v>
      </c>
      <c r="B29" s="7">
        <v>1203.5209606628728</v>
      </c>
      <c r="C29" s="7">
        <v>381.8980022672273</v>
      </c>
      <c r="D29" s="7">
        <v>1473.2851770294999</v>
      </c>
      <c r="G29" s="132" t="s">
        <v>441</v>
      </c>
      <c r="N29" s="31"/>
      <c r="O29" s="31"/>
      <c r="P29" s="31"/>
      <c r="R29" s="86"/>
      <c r="S29" s="86"/>
      <c r="T29" s="86"/>
    </row>
    <row r="30" spans="1:20">
      <c r="A30" s="14">
        <v>37956</v>
      </c>
      <c r="B30" s="7">
        <v>1186.4138859811844</v>
      </c>
      <c r="C30" s="7">
        <v>366.65176323352517</v>
      </c>
      <c r="D30" s="7">
        <v>1530.0063127957271</v>
      </c>
      <c r="G30" s="132" t="s">
        <v>441</v>
      </c>
      <c r="N30" s="31"/>
      <c r="O30" s="31"/>
      <c r="P30" s="31"/>
      <c r="R30" s="86"/>
      <c r="S30" s="86"/>
      <c r="T30" s="86"/>
    </row>
    <row r="31" spans="1:20">
      <c r="A31" s="14">
        <v>37987</v>
      </c>
      <c r="B31" s="7">
        <v>1223.1681853870541</v>
      </c>
      <c r="C31" s="7">
        <v>357.94687659596724</v>
      </c>
      <c r="D31" s="7">
        <v>1572.0119053119679</v>
      </c>
      <c r="G31" s="132" t="s">
        <v>441</v>
      </c>
      <c r="N31" s="31"/>
      <c r="O31" s="31"/>
      <c r="P31" s="31"/>
      <c r="R31" s="86"/>
      <c r="S31" s="86"/>
      <c r="T31" s="86"/>
    </row>
    <row r="32" spans="1:20">
      <c r="A32" s="14">
        <v>38018</v>
      </c>
      <c r="B32" s="7">
        <v>1242.7779034874291</v>
      </c>
      <c r="C32" s="7">
        <v>366.18926996573271</v>
      </c>
      <c r="D32" s="7">
        <v>1529.5314459040371</v>
      </c>
      <c r="G32" s="132" t="s">
        <v>441</v>
      </c>
      <c r="N32" s="31"/>
      <c r="O32" s="31"/>
      <c r="P32" s="31"/>
      <c r="R32" s="86"/>
      <c r="S32" s="86"/>
      <c r="T32" s="86"/>
    </row>
    <row r="33" spans="1:20">
      <c r="A33" s="14">
        <v>38047</v>
      </c>
      <c r="B33" s="7">
        <v>1355.6395730629997</v>
      </c>
      <c r="C33" s="7">
        <v>412.31888883524067</v>
      </c>
      <c r="D33" s="7">
        <v>1536.5199954048746</v>
      </c>
      <c r="G33" s="132" t="s">
        <v>441</v>
      </c>
      <c r="N33" s="31"/>
      <c r="O33" s="31"/>
      <c r="P33" s="31"/>
      <c r="R33" s="86"/>
      <c r="S33" s="86"/>
      <c r="T33" s="86"/>
    </row>
    <row r="34" spans="1:20">
      <c r="A34" s="14">
        <v>38078</v>
      </c>
      <c r="B34" s="7">
        <v>1304.1389143210361</v>
      </c>
      <c r="C34" s="7">
        <v>416.47978243659128</v>
      </c>
      <c r="D34" s="7">
        <v>1557.3243100859968</v>
      </c>
      <c r="G34" s="132" t="s">
        <v>441</v>
      </c>
      <c r="N34" s="31"/>
      <c r="O34" s="31"/>
      <c r="P34" s="31"/>
      <c r="R34" s="86"/>
      <c r="S34" s="86"/>
      <c r="T34" s="86"/>
    </row>
    <row r="35" spans="1:20">
      <c r="A35" s="14">
        <v>38108</v>
      </c>
      <c r="B35" s="7">
        <v>1329.2477584111666</v>
      </c>
      <c r="C35" s="7">
        <v>410.23894545319877</v>
      </c>
      <c r="D35" s="7">
        <v>1600.2686104788604</v>
      </c>
      <c r="G35" s="132" t="s">
        <v>441</v>
      </c>
      <c r="N35" s="31"/>
      <c r="O35" s="31"/>
      <c r="P35" s="31"/>
      <c r="R35" s="86"/>
      <c r="S35" s="86"/>
      <c r="T35" s="86"/>
    </row>
    <row r="36" spans="1:20">
      <c r="A36" s="14">
        <v>38139</v>
      </c>
      <c r="B36" s="7">
        <v>1354.6502338281023</v>
      </c>
      <c r="C36" s="7">
        <v>425.63260487218571</v>
      </c>
      <c r="D36" s="7">
        <v>1713.4415438717479</v>
      </c>
      <c r="G36" s="132" t="s">
        <v>441</v>
      </c>
      <c r="N36" s="31"/>
      <c r="O36" s="31"/>
      <c r="P36" s="31"/>
      <c r="R36" s="86"/>
      <c r="S36" s="86"/>
      <c r="T36" s="86"/>
    </row>
    <row r="37" spans="1:20">
      <c r="A37" s="14">
        <v>38169</v>
      </c>
      <c r="B37" s="7">
        <v>1335.0612846121214</v>
      </c>
      <c r="C37" s="7">
        <v>454.90957328813073</v>
      </c>
      <c r="D37" s="7">
        <v>1768.8235285836249</v>
      </c>
      <c r="G37" s="132" t="s">
        <v>441</v>
      </c>
      <c r="N37" s="31"/>
      <c r="O37" s="31"/>
      <c r="P37" s="31"/>
      <c r="R37" s="86"/>
      <c r="S37" s="86"/>
      <c r="T37" s="86"/>
    </row>
    <row r="38" spans="1:20">
      <c r="A38" s="14">
        <v>38200</v>
      </c>
      <c r="B38" s="7">
        <v>1382.137121631848</v>
      </c>
      <c r="C38" s="7">
        <v>455.97363833997059</v>
      </c>
      <c r="D38" s="7">
        <v>1814.2764563549304</v>
      </c>
      <c r="G38" s="132" t="s">
        <v>441</v>
      </c>
      <c r="N38" s="31"/>
      <c r="O38" s="31"/>
      <c r="P38" s="31"/>
      <c r="R38" s="86"/>
      <c r="S38" s="86"/>
      <c r="T38" s="86"/>
    </row>
    <row r="39" spans="1:20">
      <c r="A39" s="14">
        <v>38231</v>
      </c>
      <c r="B39" s="7">
        <v>1423.5316900214709</v>
      </c>
      <c r="C39" s="7">
        <v>451.44849203009898</v>
      </c>
      <c r="D39" s="7">
        <v>1892.1138155217002</v>
      </c>
      <c r="G39" s="132" t="s">
        <v>441</v>
      </c>
      <c r="N39" s="31"/>
      <c r="O39" s="31"/>
      <c r="P39" s="31"/>
      <c r="R39" s="86"/>
      <c r="S39" s="86"/>
      <c r="T39" s="86"/>
    </row>
    <row r="40" spans="1:20">
      <c r="A40" s="14">
        <v>38261</v>
      </c>
      <c r="B40" s="7">
        <v>1463.4736159819424</v>
      </c>
      <c r="C40" s="7">
        <v>460.3760825255996</v>
      </c>
      <c r="D40" s="7">
        <v>1959.4247756138379</v>
      </c>
      <c r="G40" s="132" t="s">
        <v>441</v>
      </c>
      <c r="N40" s="31"/>
      <c r="O40" s="31"/>
      <c r="P40" s="31"/>
      <c r="R40" s="86"/>
      <c r="S40" s="86"/>
      <c r="T40" s="86"/>
    </row>
    <row r="41" spans="1:20">
      <c r="A41" s="14">
        <v>38292</v>
      </c>
      <c r="B41" s="7">
        <v>1565.0284754994095</v>
      </c>
      <c r="C41" s="7">
        <v>469.04116455683618</v>
      </c>
      <c r="D41" s="7">
        <v>2069.2198947611478</v>
      </c>
      <c r="G41" s="132" t="s">
        <v>441</v>
      </c>
      <c r="N41" s="31"/>
      <c r="O41" s="31"/>
      <c r="P41" s="31"/>
      <c r="R41" s="86"/>
      <c r="S41" s="86"/>
      <c r="T41" s="86"/>
    </row>
    <row r="42" spans="1:20">
      <c r="A42" s="14">
        <v>38322</v>
      </c>
      <c r="B42" s="7">
        <v>1660.5698381190682</v>
      </c>
      <c r="C42" s="7">
        <v>476.61233573738076</v>
      </c>
      <c r="D42" s="7">
        <v>2090.3253410546668</v>
      </c>
      <c r="G42" s="132" t="s">
        <v>441</v>
      </c>
      <c r="N42" s="31"/>
      <c r="O42" s="31"/>
      <c r="P42" s="31"/>
      <c r="R42" s="86"/>
      <c r="S42" s="86"/>
      <c r="T42" s="86"/>
    </row>
    <row r="43" spans="1:20">
      <c r="A43" s="14">
        <v>38353</v>
      </c>
      <c r="B43" s="7">
        <v>1678.4203460872923</v>
      </c>
      <c r="C43" s="7">
        <v>477.11844000413998</v>
      </c>
      <c r="D43" s="7">
        <v>2101.3750494435631</v>
      </c>
      <c r="G43" s="132" t="s">
        <v>441</v>
      </c>
      <c r="N43" s="31"/>
      <c r="O43" s="31"/>
      <c r="P43" s="31"/>
      <c r="R43" s="86"/>
      <c r="S43" s="86"/>
      <c r="T43" s="86"/>
    </row>
    <row r="44" spans="1:20">
      <c r="A44" s="14">
        <v>38384</v>
      </c>
      <c r="B44" s="7">
        <v>1698.3483313723059</v>
      </c>
      <c r="C44" s="7">
        <v>480.13981939371524</v>
      </c>
      <c r="D44" s="7">
        <v>2185.9625606230993</v>
      </c>
      <c r="G44" s="132" t="s">
        <v>441</v>
      </c>
      <c r="N44" s="31"/>
      <c r="O44" s="31"/>
      <c r="P44" s="31"/>
      <c r="R44" s="86"/>
      <c r="S44" s="86"/>
      <c r="T44" s="86"/>
    </row>
    <row r="45" spans="1:20">
      <c r="A45" s="14">
        <v>38412</v>
      </c>
      <c r="B45" s="7">
        <v>1697.5058458235469</v>
      </c>
      <c r="C45" s="7">
        <v>457.46107762620125</v>
      </c>
      <c r="D45" s="7">
        <v>2274.2066190356613</v>
      </c>
      <c r="G45" s="132" t="s">
        <v>441</v>
      </c>
      <c r="N45" s="31"/>
      <c r="O45" s="31"/>
      <c r="P45" s="31"/>
      <c r="R45" s="86"/>
      <c r="S45" s="86"/>
      <c r="T45" s="86"/>
    </row>
    <row r="46" spans="1:20">
      <c r="A46" s="14">
        <v>38443</v>
      </c>
      <c r="B46" s="7">
        <v>1684.5320191752971</v>
      </c>
      <c r="C46" s="7">
        <v>443.97584848252376</v>
      </c>
      <c r="D46" s="7">
        <v>2274.4943337819432</v>
      </c>
      <c r="G46" s="132" t="s">
        <v>441</v>
      </c>
      <c r="N46" s="31"/>
      <c r="O46" s="31"/>
      <c r="P46" s="31"/>
      <c r="R46" s="86"/>
      <c r="S46" s="86"/>
      <c r="T46" s="86"/>
    </row>
    <row r="47" spans="1:20">
      <c r="A47" s="14">
        <v>38473</v>
      </c>
      <c r="B47" s="7">
        <v>1735.1702255803364</v>
      </c>
      <c r="C47" s="7">
        <v>444.02425692909588</v>
      </c>
      <c r="D47" s="7">
        <v>2324.2642098892306</v>
      </c>
      <c r="G47" s="132" t="s">
        <v>441</v>
      </c>
      <c r="N47" s="31"/>
      <c r="O47" s="31"/>
      <c r="P47" s="31"/>
      <c r="R47" s="86"/>
      <c r="S47" s="86"/>
      <c r="T47" s="86"/>
    </row>
    <row r="48" spans="1:20">
      <c r="A48" s="14">
        <v>38504</v>
      </c>
      <c r="B48" s="7">
        <v>1789.1166095595831</v>
      </c>
      <c r="C48" s="7">
        <v>424.10593163345709</v>
      </c>
      <c r="D48" s="7">
        <v>2369.9999472694349</v>
      </c>
      <c r="G48" s="132" t="s">
        <v>441</v>
      </c>
      <c r="N48" s="31"/>
      <c r="O48" s="31"/>
      <c r="P48" s="31"/>
      <c r="R48" s="86"/>
      <c r="S48" s="86"/>
      <c r="T48" s="86"/>
    </row>
    <row r="49" spans="1:20">
      <c r="A49" s="14">
        <v>38534</v>
      </c>
      <c r="B49" s="7">
        <v>1758.7157613547968</v>
      </c>
      <c r="C49" s="7">
        <v>398.65335351810262</v>
      </c>
      <c r="D49" s="7">
        <v>2330.114266067169</v>
      </c>
      <c r="G49" s="132" t="s">
        <v>441</v>
      </c>
      <c r="N49" s="31"/>
      <c r="O49" s="31"/>
      <c r="P49" s="31"/>
      <c r="R49" s="86"/>
      <c r="S49" s="86"/>
      <c r="T49" s="86"/>
    </row>
    <row r="50" spans="1:20">
      <c r="A50" s="14">
        <v>38565</v>
      </c>
      <c r="B50" s="7">
        <v>1756.835365555595</v>
      </c>
      <c r="C50" s="7">
        <v>398.5804060260653</v>
      </c>
      <c r="D50" s="7">
        <v>2416.1554905721632</v>
      </c>
      <c r="G50" s="132" t="s">
        <v>441</v>
      </c>
      <c r="N50" s="31"/>
      <c r="O50" s="31"/>
      <c r="P50" s="31"/>
      <c r="R50" s="86"/>
      <c r="S50" s="86"/>
      <c r="T50" s="86"/>
    </row>
    <row r="51" spans="1:20">
      <c r="A51" s="14">
        <v>38596</v>
      </c>
      <c r="B51" s="7">
        <v>1789.4254264708611</v>
      </c>
      <c r="C51" s="7">
        <v>408.47839894645915</v>
      </c>
      <c r="D51" s="7">
        <v>2414.8462378343429</v>
      </c>
      <c r="G51" s="132" t="s">
        <v>441</v>
      </c>
      <c r="N51" s="31"/>
      <c r="O51" s="31"/>
      <c r="P51" s="31"/>
      <c r="R51" s="86"/>
      <c r="S51" s="86"/>
      <c r="T51" s="86"/>
    </row>
    <row r="52" spans="1:20">
      <c r="A52" s="14">
        <v>38626</v>
      </c>
      <c r="B52" s="7">
        <v>1737.6135703361674</v>
      </c>
      <c r="C52" s="7">
        <v>409.85194823371694</v>
      </c>
      <c r="D52" s="7">
        <v>2361.8535315905283</v>
      </c>
      <c r="G52" s="132" t="s">
        <v>441</v>
      </c>
      <c r="N52" s="31"/>
      <c r="O52" s="31"/>
      <c r="P52" s="31"/>
      <c r="R52" s="86"/>
      <c r="S52" s="86"/>
      <c r="T52" s="86"/>
    </row>
    <row r="53" spans="1:20">
      <c r="A53" s="14">
        <v>38657</v>
      </c>
      <c r="B53" s="7">
        <v>1740.6931864234298</v>
      </c>
      <c r="C53" s="7">
        <v>400.41539689375736</v>
      </c>
      <c r="D53" s="7">
        <v>2420.5199883961131</v>
      </c>
      <c r="G53" s="132" t="s">
        <v>441</v>
      </c>
      <c r="N53" s="31"/>
      <c r="O53" s="31"/>
      <c r="P53" s="31"/>
      <c r="R53" s="86"/>
      <c r="S53" s="86"/>
      <c r="T53" s="86"/>
    </row>
    <row r="54" spans="1:20">
      <c r="A54" s="14">
        <v>38687</v>
      </c>
      <c r="B54" s="7">
        <v>1612.2665700400312</v>
      </c>
      <c r="C54" s="7">
        <v>394.86522273489112</v>
      </c>
      <c r="D54" s="7">
        <v>2580.7922979947662</v>
      </c>
      <c r="G54" s="132" t="s">
        <v>441</v>
      </c>
      <c r="N54" s="31"/>
      <c r="O54" s="31"/>
      <c r="P54" s="31"/>
      <c r="R54" s="86"/>
      <c r="S54" s="86"/>
      <c r="T54" s="86"/>
    </row>
    <row r="55" spans="1:20">
      <c r="A55" s="14">
        <v>38718</v>
      </c>
      <c r="B55" s="7">
        <v>1580.3204839513182</v>
      </c>
      <c r="C55" s="7">
        <v>402.09138167986464</v>
      </c>
      <c r="D55" s="7">
        <v>2561.4435568185527</v>
      </c>
      <c r="G55" s="132" t="s">
        <v>441</v>
      </c>
      <c r="N55" s="31"/>
      <c r="O55" s="31"/>
      <c r="P55" s="31"/>
      <c r="R55" s="86"/>
      <c r="S55" s="86"/>
      <c r="T55" s="86"/>
    </row>
    <row r="56" spans="1:20">
      <c r="A56" s="14">
        <v>38749</v>
      </c>
      <c r="B56" s="7">
        <v>1562.8533585212963</v>
      </c>
      <c r="C56" s="7">
        <v>419.5672948702429</v>
      </c>
      <c r="D56" s="7">
        <v>2524.2767635913365</v>
      </c>
      <c r="G56" s="132" t="s">
        <v>441</v>
      </c>
      <c r="N56" s="31"/>
      <c r="O56" s="31"/>
      <c r="P56" s="31"/>
      <c r="R56" s="86"/>
      <c r="S56" s="86"/>
      <c r="T56" s="86"/>
    </row>
    <row r="57" spans="1:20">
      <c r="A57" s="14">
        <v>38777</v>
      </c>
      <c r="B57" s="7">
        <v>1488.6281315610408</v>
      </c>
      <c r="C57" s="7">
        <v>471.76998590697417</v>
      </c>
      <c r="D57" s="7">
        <v>2487.6694003495841</v>
      </c>
      <c r="G57" s="132" t="s">
        <v>441</v>
      </c>
      <c r="N57" s="31"/>
      <c r="O57" s="31"/>
      <c r="P57" s="31"/>
      <c r="R57" s="86"/>
      <c r="S57" s="86"/>
      <c r="T57" s="86"/>
    </row>
    <row r="58" spans="1:20">
      <c r="A58" s="14">
        <v>38808</v>
      </c>
      <c r="B58" s="7">
        <v>1466.8416461102288</v>
      </c>
      <c r="C58" s="7">
        <v>466.92610779567542</v>
      </c>
      <c r="D58" s="7">
        <v>2467.0125274913853</v>
      </c>
      <c r="G58" s="132" t="s">
        <v>441</v>
      </c>
      <c r="N58" s="31"/>
      <c r="O58" s="31"/>
      <c r="P58" s="31"/>
      <c r="R58" s="86"/>
      <c r="S58" s="86"/>
      <c r="T58" s="86"/>
    </row>
    <row r="59" spans="1:20">
      <c r="A59" s="14">
        <v>38838</v>
      </c>
      <c r="B59" s="7">
        <v>1507.3218795071327</v>
      </c>
      <c r="C59" s="7">
        <v>507.56982337784655</v>
      </c>
      <c r="D59" s="7">
        <v>2448.6130261916442</v>
      </c>
      <c r="G59" s="132" t="s">
        <v>441</v>
      </c>
      <c r="N59" s="31"/>
      <c r="O59" s="31"/>
      <c r="P59" s="31"/>
      <c r="R59" s="86"/>
      <c r="S59" s="86"/>
      <c r="T59" s="86"/>
    </row>
    <row r="60" spans="1:20">
      <c r="A60" s="14">
        <v>38869</v>
      </c>
      <c r="B60" s="7">
        <v>1508.5275913645064</v>
      </c>
      <c r="C60" s="7">
        <v>522.95969036442955</v>
      </c>
      <c r="D60" s="7">
        <v>2415.1799075962531</v>
      </c>
      <c r="G60" s="132" t="s">
        <v>441</v>
      </c>
      <c r="N60" s="31"/>
      <c r="O60" s="31"/>
      <c r="P60" s="31"/>
      <c r="R60" s="86"/>
      <c r="S60" s="86"/>
      <c r="T60" s="86"/>
    </row>
    <row r="61" spans="1:20">
      <c r="A61" s="14">
        <v>38899</v>
      </c>
      <c r="B61" s="7">
        <v>1550.2102087473909</v>
      </c>
      <c r="C61" s="7">
        <v>536.91912782505983</v>
      </c>
      <c r="D61" s="7">
        <v>2359.7051837333465</v>
      </c>
      <c r="G61" s="132" t="s">
        <v>441</v>
      </c>
      <c r="N61" s="31"/>
      <c r="O61" s="31"/>
      <c r="P61" s="31"/>
      <c r="R61" s="86"/>
      <c r="S61" s="86"/>
      <c r="T61" s="86"/>
    </row>
    <row r="62" spans="1:20">
      <c r="A62" s="14">
        <v>38930</v>
      </c>
      <c r="B62" s="7">
        <v>1550.2091609643837</v>
      </c>
      <c r="C62" s="7">
        <v>557.30871649438427</v>
      </c>
      <c r="D62" s="7">
        <v>2288.4410284244523</v>
      </c>
      <c r="G62" s="132" t="s">
        <v>441</v>
      </c>
      <c r="N62" s="31"/>
      <c r="O62" s="31"/>
      <c r="P62" s="31"/>
      <c r="R62" s="86"/>
      <c r="S62" s="86"/>
      <c r="T62" s="86"/>
    </row>
    <row r="63" spans="1:20">
      <c r="A63" s="14">
        <v>38961</v>
      </c>
      <c r="B63" s="7">
        <v>1456.7244465200783</v>
      </c>
      <c r="C63" s="7">
        <v>559.47870987711326</v>
      </c>
      <c r="D63" s="7">
        <v>2258.0271836402812</v>
      </c>
      <c r="G63" s="132" t="s">
        <v>441</v>
      </c>
      <c r="N63" s="31"/>
      <c r="O63" s="31"/>
      <c r="P63" s="31"/>
      <c r="R63" s="86"/>
      <c r="S63" s="86"/>
      <c r="T63" s="86"/>
    </row>
    <row r="64" spans="1:20">
      <c r="A64" s="14">
        <v>38991</v>
      </c>
      <c r="B64" s="7">
        <v>1526.1950256336233</v>
      </c>
      <c r="C64" s="7">
        <v>556.89878352571964</v>
      </c>
      <c r="D64" s="7">
        <v>2215.6233480855612</v>
      </c>
      <c r="G64" s="132" t="s">
        <v>441</v>
      </c>
      <c r="N64" s="31"/>
      <c r="O64" s="31"/>
      <c r="P64" s="31"/>
      <c r="R64" s="86"/>
      <c r="S64" s="86"/>
      <c r="T64" s="86"/>
    </row>
    <row r="65" spans="1:20">
      <c r="A65" s="14">
        <v>39022</v>
      </c>
      <c r="B65" s="7">
        <v>1468.5678729187778</v>
      </c>
      <c r="C65" s="7">
        <v>600.27540415767498</v>
      </c>
      <c r="D65" s="7">
        <v>2070.8037520987955</v>
      </c>
      <c r="G65" s="132" t="s">
        <v>441</v>
      </c>
      <c r="N65" s="31"/>
      <c r="O65" s="31"/>
      <c r="P65" s="31"/>
      <c r="R65" s="86"/>
      <c r="S65" s="86"/>
      <c r="T65" s="86"/>
    </row>
    <row r="66" spans="1:20">
      <c r="A66" s="14">
        <v>39052</v>
      </c>
      <c r="B66" s="7">
        <v>1531.051636319725</v>
      </c>
      <c r="C66" s="7">
        <v>602.75235292212517</v>
      </c>
      <c r="D66" s="7">
        <v>1948.1437932229737</v>
      </c>
      <c r="G66" s="132" t="s">
        <v>441</v>
      </c>
      <c r="N66" s="31"/>
      <c r="O66" s="31"/>
      <c r="P66" s="31"/>
      <c r="R66" s="86"/>
      <c r="S66" s="86"/>
      <c r="T66" s="86"/>
    </row>
    <row r="67" spans="1:20">
      <c r="A67" s="14">
        <v>39083</v>
      </c>
      <c r="B67" s="7">
        <v>1552.9239659054097</v>
      </c>
      <c r="C67" s="7">
        <v>590.02397781899458</v>
      </c>
      <c r="D67" s="7">
        <v>1922.5330411632801</v>
      </c>
      <c r="G67" s="132" t="s">
        <v>441</v>
      </c>
      <c r="N67" s="31"/>
      <c r="O67" s="31"/>
      <c r="P67" s="31"/>
      <c r="R67" s="86"/>
      <c r="S67" s="86"/>
      <c r="T67" s="86"/>
    </row>
    <row r="68" spans="1:20">
      <c r="A68" s="14">
        <v>39114</v>
      </c>
      <c r="B68" s="7">
        <v>1493.1779535456358</v>
      </c>
      <c r="C68" s="7">
        <v>578.37924855758752</v>
      </c>
      <c r="D68" s="7">
        <v>1949.6653729810323</v>
      </c>
      <c r="G68" s="132" t="s">
        <v>441</v>
      </c>
      <c r="N68" s="31"/>
      <c r="O68" s="31"/>
      <c r="P68" s="31"/>
      <c r="R68" s="86"/>
      <c r="S68" s="86"/>
      <c r="T68" s="86"/>
    </row>
    <row r="69" spans="1:20">
      <c r="A69" s="14">
        <v>39142</v>
      </c>
      <c r="B69" s="7">
        <v>1505.6795607421516</v>
      </c>
      <c r="C69" s="7">
        <v>543.16078612167826</v>
      </c>
      <c r="D69" s="7">
        <v>2004.1358120380523</v>
      </c>
      <c r="G69" s="132" t="s">
        <v>441</v>
      </c>
      <c r="N69" s="31"/>
      <c r="O69" s="31"/>
      <c r="P69" s="31"/>
      <c r="R69" s="86"/>
      <c r="S69" s="86"/>
      <c r="T69" s="86"/>
    </row>
    <row r="70" spans="1:20">
      <c r="A70" s="14">
        <v>39173</v>
      </c>
      <c r="B70" s="7">
        <v>1552.0440398193832</v>
      </c>
      <c r="C70" s="7">
        <v>557.76513403778051</v>
      </c>
      <c r="D70" s="7">
        <v>2022.7946524752927</v>
      </c>
      <c r="G70" s="132" t="s">
        <v>441</v>
      </c>
      <c r="N70" s="31"/>
      <c r="O70" s="31"/>
      <c r="P70" s="31"/>
      <c r="R70" s="86"/>
      <c r="S70" s="86"/>
      <c r="T70" s="86"/>
    </row>
    <row r="71" spans="1:20">
      <c r="A71" s="14">
        <v>39203</v>
      </c>
      <c r="B71" s="7">
        <v>1512.2571166775874</v>
      </c>
      <c r="C71" s="7">
        <v>543.59656804002748</v>
      </c>
      <c r="D71" s="7">
        <v>2022.5704276163272</v>
      </c>
      <c r="G71" s="132" t="s">
        <v>441</v>
      </c>
      <c r="N71" s="31"/>
      <c r="O71" s="31"/>
      <c r="P71" s="31"/>
      <c r="R71" s="86"/>
      <c r="S71" s="86"/>
      <c r="T71" s="86"/>
    </row>
    <row r="72" spans="1:20">
      <c r="A72" s="14">
        <v>39234</v>
      </c>
      <c r="B72" s="7">
        <v>1509.3548003678125</v>
      </c>
      <c r="C72" s="7">
        <v>537.63688251307451</v>
      </c>
      <c r="D72" s="7">
        <v>1949.9376277330232</v>
      </c>
      <c r="G72" s="132" t="s">
        <v>441</v>
      </c>
      <c r="N72" s="31"/>
      <c r="O72" s="31"/>
      <c r="P72" s="31"/>
      <c r="R72" s="86"/>
      <c r="S72" s="86"/>
      <c r="T72" s="86"/>
    </row>
    <row r="73" spans="1:20">
      <c r="A73" s="14">
        <v>39264</v>
      </c>
      <c r="B73" s="7">
        <v>1523.0076572310322</v>
      </c>
      <c r="C73" s="7">
        <v>547.16940787182875</v>
      </c>
      <c r="D73" s="7">
        <v>2002.5839825323735</v>
      </c>
      <c r="G73" s="132" t="s">
        <v>441</v>
      </c>
      <c r="N73" s="31"/>
      <c r="O73" s="31"/>
      <c r="P73" s="31"/>
      <c r="R73" s="86"/>
      <c r="S73" s="86"/>
      <c r="T73" s="86"/>
    </row>
    <row r="74" spans="1:20">
      <c r="A74" s="14">
        <v>39295</v>
      </c>
      <c r="B74" s="7">
        <v>1509.3859961216851</v>
      </c>
      <c r="C74" s="7">
        <v>529.36276293803678</v>
      </c>
      <c r="D74" s="7">
        <v>2050.6007902633396</v>
      </c>
      <c r="G74" s="132" t="s">
        <v>441</v>
      </c>
      <c r="N74" s="31"/>
      <c r="O74" s="31"/>
      <c r="P74" s="31"/>
      <c r="R74" s="86"/>
      <c r="S74" s="86"/>
      <c r="T74" s="86"/>
    </row>
    <row r="75" spans="1:20">
      <c r="A75" s="14">
        <v>39326</v>
      </c>
      <c r="B75" s="7">
        <v>1480.9503501649788</v>
      </c>
      <c r="C75" s="7">
        <v>548.97154419531137</v>
      </c>
      <c r="D75" s="7">
        <v>2030.1074594982056</v>
      </c>
      <c r="G75" s="132" t="s">
        <v>441</v>
      </c>
      <c r="N75" s="31"/>
      <c r="O75" s="31"/>
      <c r="P75" s="31"/>
      <c r="R75" s="86"/>
      <c r="S75" s="86"/>
      <c r="T75" s="86"/>
    </row>
    <row r="76" spans="1:20">
      <c r="A76" s="14">
        <v>39356</v>
      </c>
      <c r="B76" s="7">
        <v>1422.0980242929193</v>
      </c>
      <c r="C76" s="7">
        <v>614.12567055408545</v>
      </c>
      <c r="D76" s="7">
        <v>2092.3411216521022</v>
      </c>
      <c r="G76" s="132" t="s">
        <v>441</v>
      </c>
      <c r="N76" s="31"/>
      <c r="O76" s="31"/>
      <c r="P76" s="31"/>
      <c r="R76" s="86"/>
      <c r="S76" s="86"/>
      <c r="T76" s="86"/>
    </row>
    <row r="77" spans="1:20">
      <c r="A77" s="14">
        <v>39387</v>
      </c>
      <c r="B77" s="7">
        <v>1380.5491147971863</v>
      </c>
      <c r="C77" s="7">
        <v>582.76116930301532</v>
      </c>
      <c r="D77" s="7">
        <v>2199.6636214256137</v>
      </c>
      <c r="G77" s="132" t="s">
        <v>441</v>
      </c>
      <c r="N77" s="31"/>
      <c r="O77" s="31"/>
      <c r="P77" s="31"/>
      <c r="R77" s="86"/>
      <c r="S77" s="86"/>
      <c r="T77" s="86"/>
    </row>
    <row r="78" spans="1:20">
      <c r="A78" s="14">
        <v>39417</v>
      </c>
      <c r="B78" s="7">
        <v>1365.2284507872466</v>
      </c>
      <c r="C78" s="7">
        <v>581.77281875381095</v>
      </c>
      <c r="D78" s="7">
        <v>2207.8878533566667</v>
      </c>
      <c r="G78" s="132" t="s">
        <v>441</v>
      </c>
      <c r="N78" s="31"/>
      <c r="O78" s="31"/>
      <c r="P78" s="31"/>
      <c r="R78" s="86"/>
      <c r="S78" s="86"/>
      <c r="T78" s="86"/>
    </row>
    <row r="79" spans="1:20">
      <c r="A79" s="14">
        <v>39448</v>
      </c>
      <c r="B79" s="7">
        <v>1337.2753654588196</v>
      </c>
      <c r="C79" s="7">
        <v>593.04657928366873</v>
      </c>
      <c r="D79" s="7">
        <v>2303.0671395981981</v>
      </c>
      <c r="G79" s="132" t="s">
        <v>441</v>
      </c>
      <c r="N79" s="31"/>
      <c r="O79" s="31"/>
      <c r="P79" s="31"/>
      <c r="R79" s="86"/>
      <c r="S79" s="86"/>
      <c r="T79" s="86"/>
    </row>
    <row r="80" spans="1:20">
      <c r="A80" s="14">
        <v>39479</v>
      </c>
      <c r="B80" s="7">
        <v>1376.1897643675393</v>
      </c>
      <c r="C80" s="7">
        <v>616.87023616187048</v>
      </c>
      <c r="D80" s="7">
        <v>2351.2054196002823</v>
      </c>
      <c r="G80" s="132" t="s">
        <v>441</v>
      </c>
      <c r="N80" s="31"/>
      <c r="O80" s="31"/>
      <c r="P80" s="31"/>
      <c r="R80" s="86"/>
      <c r="S80" s="86"/>
      <c r="T80" s="86"/>
    </row>
    <row r="81" spans="1:20">
      <c r="A81" s="14">
        <v>39508</v>
      </c>
      <c r="B81" s="7">
        <v>1349.5729555316116</v>
      </c>
      <c r="C81" s="7">
        <v>603.95731861585</v>
      </c>
      <c r="D81" s="7">
        <v>2299.9587499036056</v>
      </c>
      <c r="G81" s="132" t="s">
        <v>441</v>
      </c>
      <c r="N81" s="31"/>
      <c r="O81" s="31"/>
      <c r="P81" s="31"/>
      <c r="R81" s="86"/>
      <c r="S81" s="86"/>
      <c r="T81" s="86"/>
    </row>
    <row r="82" spans="1:20">
      <c r="A82" s="14">
        <v>39539</v>
      </c>
      <c r="B82" s="7">
        <v>1447.6283736033979</v>
      </c>
      <c r="C82" s="7">
        <v>592.94331478781601</v>
      </c>
      <c r="D82" s="7">
        <v>2442.2903064434581</v>
      </c>
      <c r="G82" s="132" t="s">
        <v>441</v>
      </c>
      <c r="N82" s="31"/>
      <c r="O82" s="31"/>
      <c r="P82" s="31"/>
      <c r="R82" s="86"/>
      <c r="S82" s="86"/>
      <c r="T82" s="86"/>
    </row>
    <row r="83" spans="1:20">
      <c r="A83" s="14">
        <v>39569</v>
      </c>
      <c r="B83" s="7">
        <v>1480.4845828788043</v>
      </c>
      <c r="C83" s="7">
        <v>577.60736098368875</v>
      </c>
      <c r="D83" s="7">
        <v>2418.9898576147793</v>
      </c>
      <c r="G83" s="132" t="s">
        <v>441</v>
      </c>
      <c r="N83" s="31"/>
      <c r="O83" s="31"/>
      <c r="P83" s="31"/>
      <c r="R83" s="86"/>
      <c r="S83" s="86"/>
      <c r="T83" s="86"/>
    </row>
    <row r="84" spans="1:20">
      <c r="A84" s="14">
        <v>39600</v>
      </c>
      <c r="B84" s="7">
        <v>1458.7939664724331</v>
      </c>
      <c r="C84" s="7">
        <v>585.86432199321723</v>
      </c>
      <c r="D84" s="7">
        <v>2389.4551838902562</v>
      </c>
      <c r="G84" s="132" t="s">
        <v>441</v>
      </c>
      <c r="N84" s="31"/>
      <c r="O84" s="31"/>
      <c r="P84" s="31"/>
      <c r="R84" s="86"/>
      <c r="S84" s="86"/>
      <c r="T84" s="86"/>
    </row>
    <row r="85" spans="1:20">
      <c r="A85" s="14">
        <v>39630</v>
      </c>
      <c r="B85" s="7">
        <v>1480.9358771995708</v>
      </c>
      <c r="C85" s="7">
        <v>581.1318351167846</v>
      </c>
      <c r="D85" s="7">
        <v>2403.1697606862685</v>
      </c>
      <c r="G85" s="132" t="s">
        <v>441</v>
      </c>
      <c r="N85" s="31"/>
      <c r="O85" s="31"/>
      <c r="P85" s="31"/>
      <c r="R85" s="86"/>
      <c r="S85" s="86"/>
      <c r="T85" s="86"/>
    </row>
    <row r="86" spans="1:20">
      <c r="A86" s="14">
        <v>39661</v>
      </c>
      <c r="B86" s="7">
        <v>1441.019901329616</v>
      </c>
      <c r="C86" s="7">
        <v>661.86153257568151</v>
      </c>
      <c r="D86" s="7">
        <v>2309.6722122973583</v>
      </c>
      <c r="G86" s="132" t="s">
        <v>441</v>
      </c>
      <c r="N86" s="31"/>
      <c r="O86" s="31"/>
      <c r="P86" s="31"/>
      <c r="R86" s="86"/>
      <c r="S86" s="86"/>
      <c r="T86" s="86"/>
    </row>
    <row r="87" spans="1:20">
      <c r="A87" s="14">
        <v>39692</v>
      </c>
      <c r="B87" s="7">
        <v>1535.8417792574126</v>
      </c>
      <c r="C87" s="7">
        <v>646.43197400019585</v>
      </c>
      <c r="D87" s="7">
        <v>2386.3345983914769</v>
      </c>
      <c r="G87" s="132" t="s">
        <v>441</v>
      </c>
      <c r="N87" s="31"/>
      <c r="O87" s="31"/>
      <c r="P87" s="31"/>
      <c r="R87" s="86"/>
      <c r="S87" s="86"/>
      <c r="T87" s="86"/>
    </row>
    <row r="88" spans="1:20">
      <c r="A88" s="14">
        <v>39722</v>
      </c>
      <c r="B88" s="7">
        <v>1539.352000831652</v>
      </c>
      <c r="C88" s="7">
        <v>620.37510502420571</v>
      </c>
      <c r="D88" s="7">
        <v>2336.5369054339067</v>
      </c>
      <c r="G88" s="132" t="s">
        <v>441</v>
      </c>
      <c r="N88" s="31"/>
      <c r="O88" s="31"/>
      <c r="P88" s="31"/>
      <c r="R88" s="86"/>
      <c r="S88" s="86"/>
      <c r="T88" s="86"/>
    </row>
    <row r="89" spans="1:20">
      <c r="A89" s="14">
        <v>39753</v>
      </c>
      <c r="B89" s="7">
        <v>1595.1106578065285</v>
      </c>
      <c r="C89" s="7">
        <v>627.50575847234711</v>
      </c>
      <c r="D89" s="7">
        <v>2265.9369055300649</v>
      </c>
      <c r="G89" s="132" t="s">
        <v>441</v>
      </c>
      <c r="N89" s="31"/>
      <c r="O89" s="31"/>
      <c r="P89" s="31"/>
      <c r="R89" s="86"/>
      <c r="S89" s="86"/>
      <c r="T89" s="86"/>
    </row>
    <row r="90" spans="1:20">
      <c r="A90" s="14">
        <v>39783</v>
      </c>
      <c r="B90" s="7">
        <v>1586.7542720980018</v>
      </c>
      <c r="C90" s="7">
        <v>634.89724167864597</v>
      </c>
      <c r="D90" s="7">
        <v>2263.8449905721804</v>
      </c>
      <c r="G90" s="132" t="s">
        <v>441</v>
      </c>
      <c r="N90" s="31"/>
      <c r="O90" s="31"/>
      <c r="P90" s="31"/>
      <c r="R90" s="86"/>
      <c r="S90" s="86"/>
      <c r="T90" s="86"/>
    </row>
    <row r="91" spans="1:20">
      <c r="A91" s="14">
        <v>39814</v>
      </c>
      <c r="B91" s="7">
        <v>1584.8545514728805</v>
      </c>
      <c r="C91" s="7">
        <v>635.92049746734847</v>
      </c>
      <c r="D91" s="7">
        <v>2335.6546107470804</v>
      </c>
      <c r="G91" s="132" t="s">
        <v>441</v>
      </c>
      <c r="N91" s="31"/>
      <c r="O91" s="31"/>
      <c r="P91" s="31"/>
      <c r="R91" s="86"/>
      <c r="S91" s="86"/>
      <c r="T91" s="86"/>
    </row>
    <row r="92" spans="1:20">
      <c r="A92" s="14">
        <v>39845</v>
      </c>
      <c r="B92" s="7">
        <v>1724.4946700845142</v>
      </c>
      <c r="C92" s="7">
        <v>626.03607733415902</v>
      </c>
      <c r="D92" s="7">
        <v>2238.729343902929</v>
      </c>
      <c r="G92" s="132" t="s">
        <v>441</v>
      </c>
      <c r="N92" s="31"/>
      <c r="O92" s="31"/>
      <c r="P92" s="31"/>
      <c r="R92" s="86"/>
      <c r="S92" s="86"/>
      <c r="T92" s="86"/>
    </row>
    <row r="93" spans="1:20">
      <c r="A93" s="14">
        <v>39873</v>
      </c>
      <c r="B93" s="7">
        <v>1667.6968077731083</v>
      </c>
      <c r="C93" s="7">
        <v>640.36214361191196</v>
      </c>
      <c r="D93" s="7">
        <v>2247.1857804000988</v>
      </c>
      <c r="G93" s="132" t="s">
        <v>441</v>
      </c>
      <c r="N93" s="31"/>
      <c r="O93" s="31"/>
      <c r="P93" s="31"/>
      <c r="R93" s="86"/>
      <c r="S93" s="86"/>
      <c r="T93" s="86"/>
    </row>
    <row r="94" spans="1:20">
      <c r="A94" s="14">
        <v>39904</v>
      </c>
      <c r="B94" s="7">
        <v>1541.7723506366642</v>
      </c>
      <c r="C94" s="7">
        <v>924.65743106005743</v>
      </c>
      <c r="D94" s="7">
        <v>2205.2560970050718</v>
      </c>
      <c r="G94" s="132" t="s">
        <v>441</v>
      </c>
      <c r="N94" s="31"/>
      <c r="O94" s="31"/>
      <c r="P94" s="31"/>
      <c r="R94" s="86"/>
      <c r="S94" s="86"/>
      <c r="T94" s="86"/>
    </row>
    <row r="95" spans="1:20">
      <c r="A95" s="14">
        <v>39934</v>
      </c>
      <c r="B95" s="7">
        <v>1682.5585156226248</v>
      </c>
      <c r="C95" s="7">
        <v>959.48827702309018</v>
      </c>
      <c r="D95" s="7">
        <v>2179.2764071375814</v>
      </c>
      <c r="G95" s="132" t="s">
        <v>441</v>
      </c>
      <c r="N95" s="31"/>
      <c r="O95" s="31"/>
      <c r="P95" s="31"/>
      <c r="R95" s="86"/>
      <c r="S95" s="86"/>
      <c r="T95" s="86"/>
    </row>
    <row r="96" spans="1:20">
      <c r="A96" s="14">
        <v>39965</v>
      </c>
      <c r="B96" s="7">
        <v>1628.5458500867078</v>
      </c>
      <c r="C96" s="7">
        <v>949.11338985531279</v>
      </c>
      <c r="D96" s="7">
        <v>2212.5210159527755</v>
      </c>
      <c r="G96" s="132" t="s">
        <v>441</v>
      </c>
      <c r="N96" s="31"/>
      <c r="O96" s="31"/>
      <c r="P96" s="31"/>
      <c r="R96" s="86"/>
      <c r="S96" s="86"/>
      <c r="T96" s="86"/>
    </row>
    <row r="97" spans="1:20">
      <c r="A97" s="14">
        <v>39995</v>
      </c>
      <c r="B97" s="7">
        <v>1618.3355774490556</v>
      </c>
      <c r="C97" s="7">
        <v>966.01401082027678</v>
      </c>
      <c r="D97" s="7">
        <v>2187.8309700474247</v>
      </c>
      <c r="G97" s="132" t="s">
        <v>441</v>
      </c>
      <c r="N97" s="31"/>
      <c r="O97" s="31"/>
      <c r="P97" s="31"/>
      <c r="R97" s="86"/>
      <c r="S97" s="86"/>
      <c r="T97" s="86"/>
    </row>
    <row r="98" spans="1:20">
      <c r="A98" s="14">
        <v>40026</v>
      </c>
      <c r="B98" s="7">
        <v>1632.4309528265467</v>
      </c>
      <c r="C98" s="7">
        <v>925.26870483140476</v>
      </c>
      <c r="D98" s="7">
        <v>2268.6073205778689</v>
      </c>
      <c r="G98" s="132" t="s">
        <v>441</v>
      </c>
      <c r="N98" s="31"/>
      <c r="O98" s="31"/>
      <c r="P98" s="31"/>
      <c r="R98" s="86"/>
      <c r="S98" s="86"/>
      <c r="T98" s="86"/>
    </row>
    <row r="99" spans="1:20">
      <c r="A99" s="14">
        <v>40057</v>
      </c>
      <c r="B99" s="7">
        <v>1524.1321437481313</v>
      </c>
      <c r="C99" s="7">
        <v>915.25640288308171</v>
      </c>
      <c r="D99" s="7">
        <v>2141.4498722547787</v>
      </c>
      <c r="G99" s="132" t="s">
        <v>441</v>
      </c>
      <c r="N99" s="31"/>
      <c r="O99" s="31"/>
      <c r="P99" s="31"/>
      <c r="R99" s="86"/>
      <c r="S99" s="86"/>
      <c r="T99" s="86"/>
    </row>
    <row r="100" spans="1:20">
      <c r="A100" s="14">
        <v>40087</v>
      </c>
      <c r="B100" s="7">
        <v>1539.9067279262908</v>
      </c>
      <c r="C100" s="7">
        <v>862.18384490023834</v>
      </c>
      <c r="D100" s="7">
        <v>2147.9119866826645</v>
      </c>
      <c r="G100" s="132" t="s">
        <v>441</v>
      </c>
      <c r="N100" s="31"/>
      <c r="O100" s="31"/>
      <c r="P100" s="31"/>
      <c r="R100" s="86"/>
      <c r="S100" s="86"/>
      <c r="T100" s="86"/>
    </row>
    <row r="101" spans="1:20">
      <c r="A101" s="14">
        <v>40118</v>
      </c>
      <c r="B101" s="7">
        <v>1558.3000802345873</v>
      </c>
      <c r="C101" s="7">
        <v>827.86081813603266</v>
      </c>
      <c r="D101" s="7">
        <v>2190.8023655234383</v>
      </c>
      <c r="G101" s="132" t="s">
        <v>441</v>
      </c>
      <c r="N101" s="31"/>
      <c r="O101" s="31"/>
      <c r="P101" s="31"/>
      <c r="R101" s="86"/>
      <c r="S101" s="86"/>
      <c r="T101" s="86"/>
    </row>
    <row r="102" spans="1:20">
      <c r="A102" s="14">
        <v>40148</v>
      </c>
      <c r="B102" s="7">
        <v>1553.3693125968546</v>
      </c>
      <c r="C102" s="7">
        <v>833.91703345494261</v>
      </c>
      <c r="D102" s="7">
        <v>2169.6588189921672</v>
      </c>
      <c r="G102" s="132" t="s">
        <v>441</v>
      </c>
      <c r="N102" s="31"/>
      <c r="O102" s="31"/>
      <c r="P102" s="31"/>
      <c r="R102" s="86"/>
      <c r="S102" s="86"/>
      <c r="T102" s="86"/>
    </row>
    <row r="103" spans="1:20">
      <c r="A103" s="14">
        <v>40179</v>
      </c>
      <c r="B103" s="7">
        <v>1544.9528202281078</v>
      </c>
      <c r="C103" s="7">
        <v>853.6603173230867</v>
      </c>
      <c r="D103" s="7">
        <v>1999.7842662959424</v>
      </c>
      <c r="G103" s="132" t="s">
        <v>441</v>
      </c>
      <c r="N103" s="31"/>
      <c r="O103" s="31"/>
      <c r="P103" s="31"/>
      <c r="R103" s="86"/>
      <c r="S103" s="86"/>
      <c r="T103" s="86"/>
    </row>
    <row r="104" spans="1:20">
      <c r="A104" s="14">
        <v>40210</v>
      </c>
      <c r="B104" s="7">
        <v>1423.9282059216127</v>
      </c>
      <c r="C104" s="7">
        <v>868.47864804146195</v>
      </c>
      <c r="D104" s="7">
        <v>2005.2452392967657</v>
      </c>
      <c r="G104" s="132" t="s">
        <v>441</v>
      </c>
      <c r="N104" s="31"/>
      <c r="O104" s="31"/>
      <c r="P104" s="31"/>
      <c r="R104" s="86"/>
      <c r="S104" s="86"/>
      <c r="T104" s="86"/>
    </row>
    <row r="105" spans="1:20">
      <c r="A105" s="14">
        <v>40238</v>
      </c>
      <c r="B105" s="7">
        <v>1484.4312732751355</v>
      </c>
      <c r="C105" s="7">
        <v>872.46306486896015</v>
      </c>
      <c r="D105" s="7">
        <v>1963.0308066107864</v>
      </c>
      <c r="G105" s="132" t="s">
        <v>441</v>
      </c>
      <c r="N105" s="31"/>
      <c r="O105" s="31"/>
      <c r="P105" s="31"/>
      <c r="R105" s="86"/>
      <c r="S105" s="86"/>
      <c r="T105" s="86"/>
    </row>
    <row r="106" spans="1:20">
      <c r="A106" s="14">
        <v>40269</v>
      </c>
      <c r="B106" s="7">
        <v>1479.7854529410436</v>
      </c>
      <c r="C106" s="7">
        <v>576.80579616952093</v>
      </c>
      <c r="D106" s="7">
        <v>1981.0082550257512</v>
      </c>
      <c r="G106" s="132" t="s">
        <v>441</v>
      </c>
      <c r="N106" s="31"/>
      <c r="O106" s="31"/>
      <c r="P106" s="31"/>
      <c r="R106" s="86"/>
      <c r="S106" s="86"/>
      <c r="T106" s="86"/>
    </row>
    <row r="107" spans="1:20">
      <c r="A107" s="14">
        <v>40299</v>
      </c>
      <c r="B107" s="7">
        <v>1284.3252856880667</v>
      </c>
      <c r="C107" s="7">
        <v>537.61768066676052</v>
      </c>
      <c r="D107" s="7">
        <v>2010.5736846319562</v>
      </c>
      <c r="G107" s="132" t="s">
        <v>441</v>
      </c>
      <c r="N107" s="31"/>
      <c r="O107" s="31"/>
      <c r="P107" s="31"/>
      <c r="R107" s="86"/>
      <c r="S107" s="86"/>
      <c r="T107" s="86"/>
    </row>
    <row r="108" spans="1:20">
      <c r="A108" s="14">
        <v>40330</v>
      </c>
      <c r="B108" s="7">
        <v>1283.2036542050987</v>
      </c>
      <c r="C108" s="7">
        <v>518.58834352987901</v>
      </c>
      <c r="D108" s="7">
        <v>1914.1071407640025</v>
      </c>
      <c r="G108" s="132" t="s">
        <v>441</v>
      </c>
      <c r="N108" s="31"/>
      <c r="O108" s="31"/>
      <c r="P108" s="31"/>
      <c r="R108" s="86"/>
      <c r="S108" s="86"/>
      <c r="T108" s="86"/>
    </row>
    <row r="109" spans="1:20">
      <c r="A109" s="14">
        <v>40360</v>
      </c>
      <c r="B109" s="7">
        <v>1188.5983275148651</v>
      </c>
      <c r="C109" s="7">
        <v>484.59877303955977</v>
      </c>
      <c r="D109" s="7">
        <v>1948.7675087820373</v>
      </c>
      <c r="G109" s="132" t="s">
        <v>441</v>
      </c>
      <c r="N109" s="31"/>
      <c r="O109" s="31"/>
      <c r="P109" s="31"/>
      <c r="R109" s="86"/>
      <c r="S109" s="86"/>
      <c r="T109" s="86"/>
    </row>
    <row r="110" spans="1:20">
      <c r="A110" s="14">
        <v>40391</v>
      </c>
      <c r="B110" s="7">
        <v>1206.2985003033434</v>
      </c>
      <c r="C110" s="7">
        <v>459.98029865088506</v>
      </c>
      <c r="D110" s="7">
        <v>1848.6532835754156</v>
      </c>
      <c r="G110" s="132" t="s">
        <v>441</v>
      </c>
      <c r="N110" s="31"/>
      <c r="O110" s="31"/>
      <c r="P110" s="31"/>
      <c r="R110" s="86"/>
      <c r="S110" s="86"/>
      <c r="T110" s="86"/>
    </row>
    <row r="111" spans="1:20">
      <c r="A111" s="14">
        <v>40422</v>
      </c>
      <c r="B111" s="7">
        <v>1189.9877289985241</v>
      </c>
      <c r="C111" s="7">
        <v>460.5555399877602</v>
      </c>
      <c r="D111" s="7">
        <v>2027.9450338608578</v>
      </c>
      <c r="G111" s="132" t="s">
        <v>441</v>
      </c>
      <c r="N111" s="31"/>
      <c r="O111" s="31"/>
      <c r="P111" s="31"/>
      <c r="R111" s="86"/>
      <c r="S111" s="86"/>
      <c r="T111" s="86"/>
    </row>
    <row r="112" spans="1:20">
      <c r="A112" s="14">
        <v>40452</v>
      </c>
      <c r="B112" s="7">
        <v>1139.9224408125206</v>
      </c>
      <c r="C112" s="7">
        <v>488.19311986992477</v>
      </c>
      <c r="D112" s="7">
        <v>1986.1530865881698</v>
      </c>
      <c r="G112" s="132" t="s">
        <v>441</v>
      </c>
      <c r="N112" s="31"/>
      <c r="O112" s="31"/>
      <c r="P112" s="31"/>
      <c r="R112" s="86"/>
      <c r="S112" s="86"/>
      <c r="T112" s="86"/>
    </row>
    <row r="113" spans="1:20">
      <c r="A113" s="14">
        <v>40483</v>
      </c>
      <c r="B113" s="7">
        <v>1248.57470307567</v>
      </c>
      <c r="C113" s="7">
        <v>501.83901335894899</v>
      </c>
      <c r="D113" s="7">
        <v>1916.3711126927474</v>
      </c>
      <c r="G113" s="132" t="s">
        <v>441</v>
      </c>
      <c r="N113" s="31"/>
      <c r="O113" s="31"/>
      <c r="P113" s="31"/>
      <c r="R113" s="86"/>
      <c r="S113" s="86"/>
      <c r="T113" s="86"/>
    </row>
    <row r="114" spans="1:20">
      <c r="A114" s="14">
        <v>40513</v>
      </c>
      <c r="B114" s="7">
        <v>1201.6659915230819</v>
      </c>
      <c r="C114" s="7">
        <v>487.2031601546168</v>
      </c>
      <c r="D114" s="7">
        <v>1887.6889251202711</v>
      </c>
      <c r="G114" s="132" t="s">
        <v>441</v>
      </c>
      <c r="N114" s="31"/>
      <c r="O114" s="31"/>
      <c r="P114" s="31"/>
      <c r="R114" s="86"/>
      <c r="S114" s="86"/>
      <c r="T114" s="86"/>
    </row>
    <row r="115" spans="1:20">
      <c r="A115" s="14">
        <v>40544</v>
      </c>
      <c r="B115" s="7">
        <v>1189.7360240754572</v>
      </c>
      <c r="C115" s="7">
        <v>454.7705876879985</v>
      </c>
      <c r="D115" s="7">
        <v>1939.2686405648351</v>
      </c>
      <c r="G115" s="132" t="s">
        <v>441</v>
      </c>
      <c r="N115" s="31"/>
      <c r="O115" s="31"/>
      <c r="P115" s="31"/>
      <c r="R115" s="86"/>
      <c r="S115" s="86"/>
      <c r="T115" s="86"/>
    </row>
    <row r="116" spans="1:20">
      <c r="A116" s="14">
        <v>40575</v>
      </c>
      <c r="B116" s="7">
        <v>1164.0600794669829</v>
      </c>
      <c r="C116" s="7">
        <v>408.34735053882673</v>
      </c>
      <c r="D116" s="7">
        <v>1936.3135209425275</v>
      </c>
      <c r="G116" s="132" t="s">
        <v>441</v>
      </c>
      <c r="N116" s="31"/>
      <c r="O116" s="31"/>
      <c r="P116" s="31"/>
      <c r="R116" s="86"/>
      <c r="S116" s="86"/>
      <c r="T116" s="86"/>
    </row>
    <row r="117" spans="1:20">
      <c r="A117" s="14">
        <v>40603</v>
      </c>
      <c r="B117" s="7">
        <v>1203.4682549416289</v>
      </c>
      <c r="C117" s="7">
        <v>388.07872345228429</v>
      </c>
      <c r="D117" s="7">
        <v>1919.7854179494491</v>
      </c>
      <c r="G117" s="132" t="s">
        <v>441</v>
      </c>
      <c r="N117" s="31"/>
      <c r="O117" s="31"/>
      <c r="P117" s="31"/>
      <c r="R117" s="86"/>
      <c r="S117" s="86"/>
      <c r="T117" s="86"/>
    </row>
    <row r="118" spans="1:20">
      <c r="A118" s="14">
        <v>40634</v>
      </c>
      <c r="B118" s="7">
        <v>1212.2606872853828</v>
      </c>
      <c r="C118" s="7">
        <v>393.68712561895023</v>
      </c>
      <c r="D118" s="7">
        <v>1781.8401348967352</v>
      </c>
      <c r="G118" s="132" t="s">
        <v>441</v>
      </c>
      <c r="N118" s="31"/>
      <c r="O118" s="31"/>
      <c r="P118" s="31"/>
      <c r="R118" s="86"/>
      <c r="S118" s="86"/>
      <c r="T118" s="86"/>
    </row>
    <row r="119" spans="1:20">
      <c r="A119" s="14">
        <v>40664</v>
      </c>
      <c r="B119" s="7">
        <v>1199.33953724821</v>
      </c>
      <c r="C119" s="7">
        <v>412.45577682397834</v>
      </c>
      <c r="D119" s="7">
        <v>1822.6664183284565</v>
      </c>
      <c r="G119" s="132" t="s">
        <v>441</v>
      </c>
      <c r="N119" s="31"/>
      <c r="O119" s="31"/>
      <c r="P119" s="31"/>
      <c r="R119" s="86"/>
      <c r="S119" s="86"/>
      <c r="T119" s="86"/>
    </row>
    <row r="120" spans="1:20">
      <c r="A120" s="14">
        <v>40695</v>
      </c>
      <c r="B120" s="7">
        <v>1172.7058874874979</v>
      </c>
      <c r="C120" s="7">
        <v>424.14205976204772</v>
      </c>
      <c r="D120" s="7">
        <v>1846.2433176178115</v>
      </c>
      <c r="G120" s="132" t="s">
        <v>441</v>
      </c>
      <c r="N120" s="31"/>
      <c r="O120" s="31"/>
      <c r="P120" s="31"/>
      <c r="R120" s="86"/>
      <c r="S120" s="86"/>
      <c r="T120" s="86"/>
    </row>
    <row r="121" spans="1:20">
      <c r="A121" s="14">
        <v>40725</v>
      </c>
      <c r="B121" s="7">
        <v>1309.0583585462202</v>
      </c>
      <c r="C121" s="7">
        <v>450.40779727474893</v>
      </c>
      <c r="D121" s="7">
        <v>1777.3479743105102</v>
      </c>
      <c r="G121" s="132" t="s">
        <v>441</v>
      </c>
      <c r="N121" s="31"/>
      <c r="O121" s="31"/>
      <c r="P121" s="31"/>
      <c r="R121" s="86"/>
      <c r="S121" s="86"/>
      <c r="T121" s="86"/>
    </row>
    <row r="122" spans="1:20">
      <c r="A122" s="14">
        <v>40756</v>
      </c>
      <c r="B122" s="7">
        <v>1280.5747503671216</v>
      </c>
      <c r="C122" s="7">
        <v>436.2830740948404</v>
      </c>
      <c r="D122" s="7">
        <v>1794.1133773787078</v>
      </c>
      <c r="G122" s="132" t="s">
        <v>441</v>
      </c>
      <c r="N122" s="31"/>
      <c r="O122" s="31"/>
      <c r="P122" s="31"/>
      <c r="R122" s="86"/>
      <c r="S122" s="86"/>
      <c r="T122" s="86"/>
    </row>
    <row r="123" spans="1:20">
      <c r="A123" s="14">
        <v>40787</v>
      </c>
      <c r="B123" s="7">
        <v>1310.5596998148133</v>
      </c>
      <c r="C123" s="7">
        <v>419.56590676789182</v>
      </c>
      <c r="D123" s="7">
        <v>1654.2342890031739</v>
      </c>
      <c r="G123" s="132" t="s">
        <v>441</v>
      </c>
      <c r="N123" s="31"/>
      <c r="O123" s="31"/>
      <c r="P123" s="31"/>
      <c r="R123" s="86"/>
      <c r="S123" s="86"/>
      <c r="T123" s="86"/>
    </row>
    <row r="124" spans="1:20">
      <c r="A124" s="14">
        <v>40817</v>
      </c>
      <c r="B124" s="7">
        <v>1321.1601705873315</v>
      </c>
      <c r="C124" s="7">
        <v>439.09535567455515</v>
      </c>
      <c r="D124" s="7">
        <v>1617.7948975311945</v>
      </c>
      <c r="G124" s="132" t="s">
        <v>441</v>
      </c>
      <c r="N124" s="31"/>
      <c r="O124" s="31"/>
      <c r="P124" s="31"/>
      <c r="R124" s="86"/>
      <c r="S124" s="86"/>
      <c r="T124" s="86"/>
    </row>
    <row r="125" spans="1:20">
      <c r="A125" s="14">
        <v>40848</v>
      </c>
      <c r="B125" s="7">
        <v>1209.860553013317</v>
      </c>
      <c r="C125" s="7">
        <v>495.42545268097103</v>
      </c>
      <c r="D125" s="7">
        <v>1615.7959700852309</v>
      </c>
      <c r="G125" s="132" t="s">
        <v>441</v>
      </c>
      <c r="N125" s="31"/>
      <c r="O125" s="31"/>
      <c r="P125" s="31"/>
      <c r="R125" s="86"/>
      <c r="S125" s="86"/>
      <c r="T125" s="86"/>
    </row>
    <row r="126" spans="1:20">
      <c r="A126" s="14">
        <v>40878</v>
      </c>
      <c r="B126" s="7">
        <v>1379.783223295927</v>
      </c>
      <c r="C126" s="7">
        <v>504.61254858146634</v>
      </c>
      <c r="D126" s="7">
        <v>1601.0256666853811</v>
      </c>
      <c r="G126" s="132" t="s">
        <v>441</v>
      </c>
      <c r="N126" s="31"/>
      <c r="O126" s="31"/>
      <c r="P126" s="31"/>
      <c r="R126" s="86"/>
      <c r="S126" s="86"/>
      <c r="T126" s="86"/>
    </row>
    <row r="127" spans="1:20">
      <c r="A127" s="14">
        <v>40909</v>
      </c>
      <c r="B127" s="7">
        <v>1402.2009778829517</v>
      </c>
      <c r="C127" s="7">
        <v>538.26685577900139</v>
      </c>
      <c r="D127" s="7">
        <v>1544.0948067746865</v>
      </c>
      <c r="G127" s="132" t="s">
        <v>441</v>
      </c>
      <c r="N127" s="31"/>
      <c r="O127" s="31"/>
      <c r="P127" s="31"/>
      <c r="R127" s="86"/>
      <c r="S127" s="86"/>
      <c r="T127" s="86"/>
    </row>
    <row r="128" spans="1:20">
      <c r="A128" s="14">
        <v>40940</v>
      </c>
      <c r="B128" s="7">
        <v>1421.2472381046873</v>
      </c>
      <c r="C128" s="7">
        <v>618.09335021693357</v>
      </c>
      <c r="D128" s="7">
        <v>1603.6896130297657</v>
      </c>
      <c r="G128" s="132" t="s">
        <v>441</v>
      </c>
      <c r="N128" s="31"/>
      <c r="O128" s="31"/>
      <c r="P128" s="31"/>
      <c r="R128" s="86"/>
      <c r="S128" s="86"/>
      <c r="T128" s="86"/>
    </row>
    <row r="129" spans="1:20">
      <c r="A129" s="14">
        <v>40969</v>
      </c>
      <c r="B129" s="7">
        <v>1329.7344885979642</v>
      </c>
      <c r="C129" s="7">
        <v>632.36860593623476</v>
      </c>
      <c r="D129" s="7">
        <v>1612.7473144771361</v>
      </c>
      <c r="G129" s="132" t="s">
        <v>441</v>
      </c>
      <c r="N129" s="31"/>
      <c r="O129" s="31"/>
      <c r="P129" s="31"/>
      <c r="R129" s="86"/>
      <c r="S129" s="86"/>
      <c r="T129" s="86"/>
    </row>
    <row r="130" spans="1:20">
      <c r="A130" s="14">
        <v>41000</v>
      </c>
      <c r="B130" s="7">
        <v>1340.6004296722303</v>
      </c>
      <c r="C130" s="7">
        <v>646.61473828437829</v>
      </c>
      <c r="D130" s="7">
        <v>1594.2924158191934</v>
      </c>
      <c r="G130" s="132" t="s">
        <v>441</v>
      </c>
      <c r="N130" s="31"/>
      <c r="O130" s="31"/>
      <c r="P130" s="31"/>
      <c r="R130" s="86"/>
      <c r="S130" s="86"/>
      <c r="T130" s="86"/>
    </row>
    <row r="131" spans="1:20">
      <c r="A131" s="14">
        <v>41030</v>
      </c>
      <c r="B131" s="7">
        <v>1337.281413993202</v>
      </c>
      <c r="C131" s="7">
        <v>654.17673710280974</v>
      </c>
      <c r="D131" s="7">
        <v>1537.7305526995583</v>
      </c>
      <c r="G131" s="132" t="s">
        <v>441</v>
      </c>
      <c r="N131" s="31"/>
      <c r="O131" s="31"/>
      <c r="P131" s="31"/>
      <c r="R131" s="86"/>
      <c r="S131" s="86"/>
      <c r="T131" s="86"/>
    </row>
    <row r="132" spans="1:20">
      <c r="A132" s="14">
        <v>41061</v>
      </c>
      <c r="B132" s="7">
        <v>1341.2344604156483</v>
      </c>
      <c r="C132" s="7">
        <v>714.21494963690839</v>
      </c>
      <c r="D132" s="7">
        <v>1515.3139023479537</v>
      </c>
      <c r="G132" s="132" t="s">
        <v>441</v>
      </c>
      <c r="N132" s="31"/>
      <c r="O132" s="31"/>
      <c r="P132" s="31"/>
      <c r="R132" s="86"/>
      <c r="S132" s="86"/>
      <c r="T132" s="86"/>
    </row>
    <row r="133" spans="1:20">
      <c r="A133" s="14">
        <v>41091</v>
      </c>
      <c r="B133" s="7">
        <v>1274.2473594840076</v>
      </c>
      <c r="C133" s="7">
        <v>759.26751798302359</v>
      </c>
      <c r="D133" s="7">
        <v>1515.5326194885424</v>
      </c>
      <c r="G133" s="132" t="s">
        <v>441</v>
      </c>
      <c r="N133" s="31"/>
      <c r="O133" s="31"/>
      <c r="P133" s="31"/>
      <c r="R133" s="86"/>
      <c r="S133" s="86"/>
      <c r="T133" s="86"/>
    </row>
    <row r="134" spans="1:20">
      <c r="A134" s="14">
        <v>41122</v>
      </c>
      <c r="B134" s="7">
        <v>1263.645125977504</v>
      </c>
      <c r="C134" s="7">
        <v>797.51938071926918</v>
      </c>
      <c r="D134" s="7">
        <v>1522.6565670693017</v>
      </c>
      <c r="G134" s="132" t="s">
        <v>441</v>
      </c>
      <c r="N134" s="31"/>
      <c r="O134" s="31"/>
      <c r="P134" s="31"/>
      <c r="R134" s="86"/>
      <c r="S134" s="86"/>
      <c r="T134" s="86"/>
    </row>
    <row r="135" spans="1:20">
      <c r="A135" s="14">
        <v>41153</v>
      </c>
      <c r="B135" s="7">
        <v>1311.4373405451697</v>
      </c>
      <c r="C135" s="7">
        <v>845.47952954452614</v>
      </c>
      <c r="D135" s="7">
        <v>1462.6435055592979</v>
      </c>
      <c r="G135" s="132" t="s">
        <v>441</v>
      </c>
      <c r="N135" s="31"/>
      <c r="O135" s="31"/>
      <c r="P135" s="31"/>
      <c r="R135" s="86"/>
      <c r="S135" s="86"/>
      <c r="T135" s="86"/>
    </row>
    <row r="136" spans="1:20">
      <c r="A136" s="14">
        <v>41183</v>
      </c>
      <c r="B136" s="7">
        <v>1345.9638458325735</v>
      </c>
      <c r="C136" s="7">
        <v>913.88787344348634</v>
      </c>
      <c r="D136" s="7">
        <v>1491.3776074354932</v>
      </c>
      <c r="G136" s="132" t="s">
        <v>441</v>
      </c>
      <c r="N136" s="31"/>
      <c r="O136" s="31"/>
      <c r="P136" s="31"/>
      <c r="R136" s="86"/>
      <c r="S136" s="86"/>
      <c r="T136" s="86"/>
    </row>
    <row r="137" spans="1:20">
      <c r="A137" s="14">
        <v>41214</v>
      </c>
      <c r="B137" s="7">
        <v>1328.0161530319031</v>
      </c>
      <c r="C137" s="7">
        <v>967.11650369781705</v>
      </c>
      <c r="D137" s="7">
        <v>1444.5975123461519</v>
      </c>
      <c r="G137" s="132" t="s">
        <v>441</v>
      </c>
      <c r="N137" s="31"/>
      <c r="O137" s="31"/>
      <c r="P137" s="31"/>
      <c r="R137" s="86"/>
      <c r="S137" s="86"/>
      <c r="T137" s="86"/>
    </row>
    <row r="138" spans="1:20">
      <c r="A138" s="14">
        <v>41244</v>
      </c>
      <c r="B138" s="7">
        <v>1211.2611097471311</v>
      </c>
      <c r="C138" s="7">
        <v>996.29143700586383</v>
      </c>
      <c r="D138" s="7">
        <v>1444.0967205295096</v>
      </c>
      <c r="G138" s="132" t="s">
        <v>441</v>
      </c>
      <c r="N138" s="31"/>
      <c r="O138" s="31"/>
      <c r="P138" s="31"/>
      <c r="R138" s="86"/>
      <c r="S138" s="86"/>
      <c r="T138" s="86"/>
    </row>
    <row r="139" spans="1:20">
      <c r="A139" s="14">
        <v>41275</v>
      </c>
      <c r="B139" s="7">
        <v>1208.2125015717138</v>
      </c>
      <c r="C139" s="7">
        <v>985.68510651814427</v>
      </c>
      <c r="D139" s="7">
        <v>1443.7185929585135</v>
      </c>
      <c r="G139" s="132" t="s">
        <v>441</v>
      </c>
      <c r="N139" s="31"/>
      <c r="O139" s="31"/>
      <c r="P139" s="31"/>
      <c r="R139" s="86"/>
      <c r="S139" s="86"/>
      <c r="T139" s="86"/>
    </row>
    <row r="140" spans="1:20">
      <c r="A140" s="14">
        <v>41306</v>
      </c>
      <c r="B140" s="7">
        <v>1148.6773828739581</v>
      </c>
      <c r="C140" s="7">
        <v>960.30297802738914</v>
      </c>
      <c r="D140" s="7">
        <v>1417.9908932171741</v>
      </c>
      <c r="G140" s="132" t="s">
        <v>441</v>
      </c>
      <c r="N140" s="31"/>
      <c r="O140" s="31"/>
      <c r="P140" s="31"/>
      <c r="R140" s="86"/>
      <c r="S140" s="86"/>
      <c r="T140" s="86"/>
    </row>
    <row r="141" spans="1:20">
      <c r="A141" s="14">
        <v>41334</v>
      </c>
      <c r="B141" s="7">
        <v>1288.2252896960842</v>
      </c>
      <c r="C141" s="7">
        <v>957.40809188473315</v>
      </c>
      <c r="D141" s="7">
        <v>1389.9575096933686</v>
      </c>
      <c r="G141" s="132" t="s">
        <v>441</v>
      </c>
      <c r="N141" s="31"/>
      <c r="O141" s="31"/>
      <c r="P141" s="31"/>
      <c r="R141" s="86"/>
      <c r="S141" s="86"/>
      <c r="T141" s="86"/>
    </row>
    <row r="142" spans="1:20">
      <c r="A142" s="14">
        <v>41365</v>
      </c>
      <c r="B142" s="7">
        <v>1307.22798448962</v>
      </c>
      <c r="C142" s="7">
        <v>991.35882194514807</v>
      </c>
      <c r="D142" s="7">
        <v>1407.2650488590768</v>
      </c>
      <c r="G142" s="132" t="s">
        <v>441</v>
      </c>
      <c r="N142" s="31"/>
      <c r="O142" s="31"/>
      <c r="P142" s="31"/>
      <c r="R142" s="86"/>
      <c r="S142" s="86"/>
      <c r="T142" s="86"/>
    </row>
    <row r="143" spans="1:20">
      <c r="A143" s="14">
        <v>41395</v>
      </c>
      <c r="B143" s="7">
        <v>1338.1353325659168</v>
      </c>
      <c r="C143" s="7">
        <v>1042.8110001108032</v>
      </c>
      <c r="D143" s="7">
        <v>1421.2466721925696</v>
      </c>
      <c r="G143" s="132" t="s">
        <v>441</v>
      </c>
      <c r="N143" s="31"/>
      <c r="O143" s="31"/>
      <c r="P143" s="31"/>
      <c r="R143" s="86"/>
      <c r="S143" s="86"/>
      <c r="T143" s="86"/>
    </row>
    <row r="144" spans="1:20">
      <c r="A144" s="14">
        <v>41426</v>
      </c>
      <c r="B144" s="7">
        <v>1373.2906884127433</v>
      </c>
      <c r="C144" s="7">
        <v>1020.5464972139524</v>
      </c>
      <c r="D144" s="7">
        <v>1457.7482243319957</v>
      </c>
      <c r="G144" s="132" t="s">
        <v>441</v>
      </c>
      <c r="N144" s="31"/>
      <c r="O144" s="31"/>
      <c r="P144" s="31"/>
      <c r="R144" s="86"/>
      <c r="S144" s="86"/>
      <c r="T144" s="86"/>
    </row>
    <row r="145" spans="1:20">
      <c r="A145" s="14">
        <v>41456</v>
      </c>
      <c r="B145" s="7">
        <v>1351.3691514181926</v>
      </c>
      <c r="C145" s="7">
        <v>1060.0475790513965</v>
      </c>
      <c r="D145" s="7">
        <v>1469.8255314320979</v>
      </c>
      <c r="G145" s="132" t="s">
        <v>441</v>
      </c>
      <c r="H145" s="31"/>
      <c r="I145" s="31"/>
      <c r="N145" s="31"/>
      <c r="O145" s="31"/>
      <c r="P145" s="31"/>
      <c r="R145" s="86"/>
      <c r="S145" s="86"/>
      <c r="T145" s="86"/>
    </row>
    <row r="146" spans="1:20">
      <c r="A146" s="14">
        <v>41487</v>
      </c>
      <c r="B146" s="7">
        <v>1380.6700107640704</v>
      </c>
      <c r="C146" s="7">
        <v>1114.1041136279875</v>
      </c>
      <c r="D146" s="7">
        <v>1424.7420592489766</v>
      </c>
      <c r="G146" s="132" t="s">
        <v>441</v>
      </c>
      <c r="H146" s="31"/>
      <c r="I146" s="31"/>
      <c r="N146" s="31"/>
      <c r="O146" s="31"/>
      <c r="P146" s="31"/>
      <c r="R146" s="86"/>
      <c r="S146" s="86"/>
      <c r="T146" s="86"/>
    </row>
    <row r="147" spans="1:20">
      <c r="A147" s="14">
        <v>41518</v>
      </c>
      <c r="B147" s="7">
        <v>1375.5447013314076</v>
      </c>
      <c r="C147" s="7">
        <v>1132.0125765031562</v>
      </c>
      <c r="D147" s="7">
        <v>1479.1203938888148</v>
      </c>
      <c r="G147" s="132" t="s">
        <v>441</v>
      </c>
      <c r="H147" s="31"/>
      <c r="I147" s="31"/>
      <c r="N147" s="31"/>
      <c r="O147" s="31"/>
      <c r="P147" s="31"/>
      <c r="R147" s="86"/>
      <c r="S147" s="86"/>
      <c r="T147" s="86"/>
    </row>
    <row r="148" spans="1:20">
      <c r="A148" s="14">
        <v>41548</v>
      </c>
      <c r="B148" s="7">
        <v>1417.8473509256469</v>
      </c>
      <c r="C148" s="7">
        <v>1135.966406722705</v>
      </c>
      <c r="D148" s="7">
        <v>1512.2119921494514</v>
      </c>
      <c r="G148" s="132" t="s">
        <v>441</v>
      </c>
      <c r="H148" s="31"/>
      <c r="I148" s="31"/>
      <c r="N148" s="31"/>
      <c r="O148" s="31"/>
      <c r="P148" s="31"/>
      <c r="R148" s="86"/>
      <c r="S148" s="86"/>
      <c r="T148" s="86"/>
    </row>
    <row r="149" spans="1:20">
      <c r="A149" s="14">
        <v>41579</v>
      </c>
      <c r="B149" s="7">
        <v>1321.8641201479747</v>
      </c>
      <c r="C149" s="7">
        <v>1037.1616254885494</v>
      </c>
      <c r="D149" s="7">
        <v>1545.3815167617265</v>
      </c>
      <c r="G149" s="132" t="s">
        <v>441</v>
      </c>
      <c r="H149" s="31"/>
      <c r="I149" s="31"/>
      <c r="N149" s="31"/>
      <c r="O149" s="31"/>
      <c r="P149" s="31"/>
      <c r="R149" s="86"/>
      <c r="S149" s="86"/>
      <c r="T149" s="86"/>
    </row>
    <row r="150" spans="1:20">
      <c r="A150" s="14">
        <v>41609</v>
      </c>
      <c r="B150" s="7">
        <v>1264.686139220209</v>
      </c>
      <c r="C150" s="7">
        <v>1154.4789474832901</v>
      </c>
      <c r="D150" s="7">
        <v>1530.2333885114169</v>
      </c>
      <c r="G150" s="132" t="s">
        <v>441</v>
      </c>
      <c r="N150" s="31"/>
      <c r="O150" s="31"/>
      <c r="P150" s="31"/>
      <c r="R150" s="86"/>
      <c r="S150" s="86"/>
      <c r="T150" s="86"/>
    </row>
    <row r="151" spans="1:20">
      <c r="A151" s="14">
        <v>41640</v>
      </c>
      <c r="B151" s="7">
        <v>1265.7150369712906</v>
      </c>
      <c r="C151" s="7">
        <v>1178.165389843218</v>
      </c>
      <c r="D151" s="7">
        <v>1558.2122490935158</v>
      </c>
      <c r="G151" s="132" t="s">
        <v>441</v>
      </c>
      <c r="N151" s="31"/>
      <c r="O151" s="31"/>
      <c r="P151" s="31"/>
      <c r="R151" s="86"/>
      <c r="S151" s="86"/>
      <c r="T151" s="86"/>
    </row>
    <row r="152" spans="1:20">
      <c r="A152" s="14">
        <v>41671</v>
      </c>
      <c r="B152" s="7">
        <v>1337.716865384037</v>
      </c>
      <c r="C152" s="7">
        <v>1194.3766145665227</v>
      </c>
      <c r="D152" s="7">
        <v>1557.1084017727617</v>
      </c>
      <c r="G152" s="132" t="s">
        <v>441</v>
      </c>
      <c r="N152" s="31"/>
      <c r="O152" s="31"/>
      <c r="P152" s="31"/>
      <c r="R152" s="86"/>
      <c r="S152" s="86"/>
      <c r="T152" s="86"/>
    </row>
    <row r="153" spans="1:20">
      <c r="A153" s="14">
        <v>41699</v>
      </c>
      <c r="B153" s="7">
        <v>1272.7128882561526</v>
      </c>
      <c r="C153" s="7">
        <v>1293.6956685267237</v>
      </c>
      <c r="D153" s="7">
        <v>1534.1097428219753</v>
      </c>
      <c r="G153" s="132" t="s">
        <v>441</v>
      </c>
      <c r="N153" s="31"/>
      <c r="O153" s="31"/>
      <c r="P153" s="31"/>
      <c r="R153" s="86"/>
      <c r="S153" s="86"/>
      <c r="T153" s="86"/>
    </row>
    <row r="154" spans="1:20">
      <c r="A154" s="14">
        <v>41730</v>
      </c>
      <c r="B154" s="7">
        <v>1281.0547278831762</v>
      </c>
      <c r="C154" s="7">
        <v>1373.2361752164275</v>
      </c>
      <c r="D154" s="7">
        <v>1582.3801199832874</v>
      </c>
      <c r="G154" s="132" t="s">
        <v>441</v>
      </c>
      <c r="N154" s="31"/>
      <c r="O154" s="31"/>
      <c r="P154" s="31"/>
      <c r="R154" s="86"/>
      <c r="S154" s="86"/>
      <c r="T154" s="86"/>
    </row>
    <row r="155" spans="1:20">
      <c r="A155" s="14">
        <v>41760</v>
      </c>
      <c r="B155" s="46">
        <v>1256.6900952631786</v>
      </c>
      <c r="C155" s="46">
        <v>1359.991627831874</v>
      </c>
      <c r="D155" s="46">
        <v>1530.0048395499425</v>
      </c>
      <c r="G155" s="132" t="s">
        <v>441</v>
      </c>
      <c r="R155" s="86"/>
      <c r="S155" s="86"/>
      <c r="T155" s="86"/>
    </row>
    <row r="156" spans="1:20">
      <c r="A156" s="14">
        <v>41791</v>
      </c>
      <c r="B156" s="46">
        <v>1350.3894848349166</v>
      </c>
      <c r="C156" s="46">
        <v>1496.1568206631405</v>
      </c>
      <c r="D156" s="46">
        <v>1521.8503478813063</v>
      </c>
      <c r="G156" s="132" t="s">
        <v>441</v>
      </c>
    </row>
    <row r="157" spans="1:20">
      <c r="A157" s="14">
        <v>41821</v>
      </c>
      <c r="B157" s="46">
        <v>1299.3406749132002</v>
      </c>
      <c r="C157" s="46">
        <v>1602.6752823954541</v>
      </c>
      <c r="D157" s="46">
        <v>1551.3789955216796</v>
      </c>
      <c r="G157" s="132" t="s">
        <v>441</v>
      </c>
    </row>
    <row r="158" spans="1:20">
      <c r="A158" s="14">
        <v>41852</v>
      </c>
      <c r="B158" s="46">
        <v>1362.6097567252675</v>
      </c>
      <c r="C158" s="46">
        <v>1622.5041529336197</v>
      </c>
      <c r="D158" s="46">
        <v>1574.5615438647378</v>
      </c>
      <c r="G158" s="132" t="s">
        <v>441</v>
      </c>
    </row>
    <row r="159" spans="1:20">
      <c r="A159" s="14">
        <v>41883</v>
      </c>
      <c r="B159" s="46">
        <v>1447.0998990364515</v>
      </c>
      <c r="C159" s="46">
        <v>1641.5281349176619</v>
      </c>
      <c r="D159" s="46">
        <v>1604.139521580584</v>
      </c>
      <c r="G159" s="132" t="s">
        <v>441</v>
      </c>
    </row>
    <row r="160" spans="1:20">
      <c r="A160" s="14">
        <v>41913</v>
      </c>
      <c r="B160" s="46">
        <v>1447.2168972111047</v>
      </c>
      <c r="C160" s="46">
        <v>1621.4566112483665</v>
      </c>
      <c r="D160" s="46">
        <v>1610.3252575548247</v>
      </c>
      <c r="G160" s="132" t="s">
        <v>441</v>
      </c>
    </row>
    <row r="161" spans="1:7">
      <c r="A161" s="14">
        <v>41944</v>
      </c>
      <c r="B161" s="46">
        <v>1500.2322557499297</v>
      </c>
      <c r="C161" s="46">
        <v>1678.2301661257263</v>
      </c>
      <c r="D161" s="46">
        <v>1638.856995882415</v>
      </c>
      <c r="G161" s="132" t="s">
        <v>441</v>
      </c>
    </row>
    <row r="162" spans="1:7">
      <c r="A162" s="14">
        <v>41974</v>
      </c>
      <c r="B162" s="46">
        <v>1508.4352966118606</v>
      </c>
      <c r="C162" s="46">
        <v>1659.1347953320994</v>
      </c>
      <c r="D162" s="46">
        <v>1695.4063910870379</v>
      </c>
      <c r="F162" s="93"/>
      <c r="G162" s="132" t="s">
        <v>441</v>
      </c>
    </row>
    <row r="163" spans="1:7">
      <c r="A163" s="14">
        <v>42005</v>
      </c>
      <c r="B163" s="46">
        <v>1484.4412356629064</v>
      </c>
      <c r="C163" s="46">
        <v>1726.8801741487134</v>
      </c>
      <c r="D163" s="46">
        <v>1694.988818029525</v>
      </c>
      <c r="F163" s="93"/>
      <c r="G163" s="132" t="s">
        <v>441</v>
      </c>
    </row>
    <row r="164" spans="1:7">
      <c r="A164" s="14">
        <v>42036</v>
      </c>
      <c r="B164" s="46">
        <v>1550.7658089683644</v>
      </c>
      <c r="C164" s="46">
        <v>1811.2486016861444</v>
      </c>
      <c r="D164" s="46">
        <v>1643.9117480853811</v>
      </c>
      <c r="G164" s="132" t="s">
        <v>441</v>
      </c>
    </row>
    <row r="165" spans="1:7">
      <c r="A165" s="14">
        <v>42064</v>
      </c>
      <c r="B165" s="46">
        <v>1459.9645657456215</v>
      </c>
      <c r="C165" s="46">
        <v>1864.5423297059115</v>
      </c>
      <c r="D165" s="46">
        <v>1670.6848546069609</v>
      </c>
      <c r="G165" s="132" t="s">
        <v>441</v>
      </c>
    </row>
    <row r="166" spans="1:7">
      <c r="A166" s="14">
        <v>42095</v>
      </c>
      <c r="B166" s="46">
        <v>1436.3745234279734</v>
      </c>
      <c r="C166" s="46">
        <v>1850.431361683907</v>
      </c>
      <c r="D166" s="46">
        <v>1698.503747219298</v>
      </c>
      <c r="E166" s="113" t="s">
        <v>396</v>
      </c>
      <c r="G166" s="132" t="s">
        <v>441</v>
      </c>
    </row>
    <row r="167" spans="1:7">
      <c r="A167" s="14">
        <v>42125</v>
      </c>
      <c r="B167" s="46">
        <v>1492.7915640546287</v>
      </c>
      <c r="C167" s="46">
        <v>1898.9339123474488</v>
      </c>
      <c r="D167" s="46">
        <v>1724.6298606242851</v>
      </c>
      <c r="E167" s="125">
        <v>42187</v>
      </c>
      <c r="G167" s="132" t="s">
        <v>441</v>
      </c>
    </row>
    <row r="168" spans="1:7">
      <c r="A168" s="14">
        <v>42156</v>
      </c>
      <c r="B168" s="46">
        <v>1402.4394877569434</v>
      </c>
      <c r="C168" s="46">
        <v>1820.6348831571279</v>
      </c>
      <c r="D168" s="46">
        <v>1784.4118267506196</v>
      </c>
      <c r="E168" s="125">
        <v>42220</v>
      </c>
      <c r="G168" s="132" t="s">
        <v>441</v>
      </c>
    </row>
    <row r="169" spans="1:7">
      <c r="A169" s="14">
        <v>42186</v>
      </c>
      <c r="B169" s="46">
        <v>1488.2532600350323</v>
      </c>
      <c r="C169" s="46">
        <v>1735.7366193108364</v>
      </c>
      <c r="D169" s="46">
        <v>1753.9771178944068</v>
      </c>
      <c r="E169" s="125">
        <v>42249</v>
      </c>
      <c r="F169" t="s">
        <v>414</v>
      </c>
      <c r="G169" s="132" t="s">
        <v>441</v>
      </c>
    </row>
    <row r="170" spans="1:7">
      <c r="A170" s="14">
        <v>42217</v>
      </c>
      <c r="B170" s="46">
        <v>1374.6817772576755</v>
      </c>
      <c r="C170" s="46">
        <v>2062.2499378294669</v>
      </c>
      <c r="D170" s="46">
        <v>1786.5763231527981</v>
      </c>
      <c r="E170" s="125">
        <v>42279</v>
      </c>
      <c r="G170" s="132" t="s">
        <v>441</v>
      </c>
    </row>
    <row r="171" spans="1:7">
      <c r="A171" s="14">
        <v>42248</v>
      </c>
      <c r="B171" s="46">
        <v>1307.2428320281099</v>
      </c>
      <c r="C171" s="46">
        <v>2133.3570574975729</v>
      </c>
      <c r="D171" s="46">
        <v>1932.3214998934911</v>
      </c>
      <c r="E171" s="125">
        <v>42311</v>
      </c>
      <c r="G171" s="132" t="s">
        <v>441</v>
      </c>
    </row>
    <row r="172" spans="1:7">
      <c r="A172" s="14">
        <v>42278</v>
      </c>
      <c r="B172" s="46">
        <v>1333.3294984664599</v>
      </c>
      <c r="C172" s="46">
        <v>2100.7594049423165</v>
      </c>
      <c r="D172" s="46">
        <v>1911.2670804091217</v>
      </c>
      <c r="E172" s="125">
        <v>42340</v>
      </c>
      <c r="F172" s="113" t="s">
        <v>426</v>
      </c>
      <c r="G172" s="132" t="s">
        <v>441</v>
      </c>
    </row>
    <row r="173" spans="1:7">
      <c r="A173" s="14">
        <v>42309</v>
      </c>
      <c r="B173" s="46">
        <v>1457.0046521521479</v>
      </c>
      <c r="C173" s="46">
        <v>2110.7377566835312</v>
      </c>
      <c r="D173" s="46">
        <v>1853.7254672761087</v>
      </c>
      <c r="E173" s="125">
        <v>42398</v>
      </c>
      <c r="G173" s="132" t="s">
        <v>441</v>
      </c>
    </row>
    <row r="174" spans="1:7">
      <c r="A174" s="14">
        <v>42339</v>
      </c>
      <c r="B174" s="46">
        <v>1602.5938441048459</v>
      </c>
      <c r="C174" s="46">
        <v>2063.6964781792199</v>
      </c>
      <c r="D174" s="46">
        <v>1873.7028991643162</v>
      </c>
      <c r="E174" s="125">
        <v>42398</v>
      </c>
      <c r="G174" s="132" t="s">
        <v>441</v>
      </c>
    </row>
    <row r="175" spans="1:7">
      <c r="A175" s="14">
        <v>42370</v>
      </c>
      <c r="B175" s="46">
        <v>1663.1356822896671</v>
      </c>
      <c r="C175" s="46">
        <v>1991.5701823298825</v>
      </c>
      <c r="D175" s="46">
        <v>1861.1965431412552</v>
      </c>
      <c r="E175" s="125">
        <v>42430</v>
      </c>
      <c r="F175" s="113" t="s">
        <v>431</v>
      </c>
      <c r="G175" s="132" t="s">
        <v>441</v>
      </c>
    </row>
    <row r="176" spans="1:7">
      <c r="A176" s="14">
        <v>42401</v>
      </c>
      <c r="B176" s="46">
        <v>1569.7487873252339</v>
      </c>
      <c r="C176" s="46">
        <v>1916.498879138727</v>
      </c>
      <c r="D176" s="46">
        <v>1863.4819651764935</v>
      </c>
      <c r="E176" s="125">
        <v>42464</v>
      </c>
      <c r="G176" s="132" t="s">
        <v>441</v>
      </c>
    </row>
    <row r="177" spans="1:11">
      <c r="A177" s="14">
        <v>42430</v>
      </c>
      <c r="B177" s="46">
        <v>1671.3813877355155</v>
      </c>
      <c r="C177" s="46">
        <v>1805.9392194141833</v>
      </c>
      <c r="D177" s="46">
        <v>1879.6367138695073</v>
      </c>
      <c r="E177" s="125">
        <v>42493</v>
      </c>
      <c r="F177" s="113"/>
      <c r="G177" s="132" t="s">
        <v>441</v>
      </c>
    </row>
    <row r="178" spans="1:11">
      <c r="A178" s="14">
        <v>42461</v>
      </c>
      <c r="B178" s="46">
        <v>1701.9945045260304</v>
      </c>
      <c r="C178" s="46">
        <v>1801.1631680965997</v>
      </c>
      <c r="D178" s="46">
        <v>1840.4294554537184</v>
      </c>
      <c r="E178" s="125">
        <v>42530</v>
      </c>
      <c r="F178" s="36" t="s">
        <v>438</v>
      </c>
      <c r="G178" s="132" t="s">
        <v>441</v>
      </c>
    </row>
    <row r="179" spans="1:11">
      <c r="A179" s="14">
        <v>42491</v>
      </c>
      <c r="B179" s="46">
        <v>1712.1377114949134</v>
      </c>
      <c r="C179" s="46">
        <v>1793.3133693566506</v>
      </c>
      <c r="D179" s="46">
        <v>1844.3057239646541</v>
      </c>
      <c r="E179" s="125">
        <v>42555</v>
      </c>
      <c r="G179" s="132" t="s">
        <v>441</v>
      </c>
    </row>
    <row r="180" spans="1:11">
      <c r="A180" s="14">
        <v>42522</v>
      </c>
      <c r="B180" s="46">
        <v>1889.0611599055464</v>
      </c>
      <c r="C180" s="46">
        <v>1988.7708575635424</v>
      </c>
      <c r="D180" s="46">
        <v>1839.5448077284236</v>
      </c>
      <c r="E180" s="125">
        <v>42580</v>
      </c>
      <c r="F180" s="113" t="s">
        <v>452</v>
      </c>
      <c r="G180" s="132" t="s">
        <v>441</v>
      </c>
    </row>
    <row r="181" spans="1:11">
      <c r="A181" s="14">
        <v>42552</v>
      </c>
      <c r="B181" s="46">
        <v>1995.4787403763794</v>
      </c>
      <c r="C181" s="46">
        <v>1968.2418539770024</v>
      </c>
      <c r="D181" s="46">
        <v>1951.987522342745</v>
      </c>
      <c r="E181" s="125">
        <v>42614</v>
      </c>
      <c r="F181" s="36" t="s">
        <v>463</v>
      </c>
      <c r="G181" s="132" t="s">
        <v>441</v>
      </c>
    </row>
    <row r="182" spans="1:11">
      <c r="A182" s="14">
        <v>42583</v>
      </c>
      <c r="B182" s="46">
        <v>2091.6624604713465</v>
      </c>
      <c r="C182" s="46">
        <v>1632.9916581955069</v>
      </c>
      <c r="D182" s="46">
        <v>1996.3553374314324</v>
      </c>
      <c r="E182" s="125">
        <v>42647</v>
      </c>
      <c r="G182" s="132" t="s">
        <v>441</v>
      </c>
    </row>
    <row r="183" spans="1:11">
      <c r="A183" s="14">
        <v>42614</v>
      </c>
      <c r="B183" s="46">
        <v>2126.3572393597337</v>
      </c>
      <c r="C183" s="46">
        <v>1530.0133721257014</v>
      </c>
      <c r="D183" s="46">
        <v>1865.0737356054065</v>
      </c>
      <c r="E183" s="125">
        <v>42676</v>
      </c>
      <c r="F183" s="125"/>
      <c r="G183" s="132" t="s">
        <v>441</v>
      </c>
    </row>
    <row r="184" spans="1:11">
      <c r="A184" s="14">
        <v>42644</v>
      </c>
      <c r="B184" s="46">
        <v>2106.0823606258109</v>
      </c>
      <c r="C184" s="46">
        <v>1595.380190256637</v>
      </c>
      <c r="D184" s="46">
        <v>1892.1950875086327</v>
      </c>
      <c r="E184" s="125">
        <v>42724</v>
      </c>
      <c r="F184" s="36" t="s">
        <v>561</v>
      </c>
      <c r="G184" s="132" t="s">
        <v>441</v>
      </c>
      <c r="H184" s="113"/>
      <c r="I184" s="115"/>
      <c r="J184" s="115"/>
      <c r="K184" s="115" t="s">
        <v>477</v>
      </c>
    </row>
    <row r="185" spans="1:11">
      <c r="A185" s="14">
        <v>42675</v>
      </c>
      <c r="B185" s="46">
        <v>1989.275817918176</v>
      </c>
      <c r="C185" s="46">
        <v>1579.3600611869183</v>
      </c>
      <c r="D185" s="46">
        <v>1931.7784993202888</v>
      </c>
      <c r="E185" s="125">
        <v>42768</v>
      </c>
      <c r="G185" s="132" t="s">
        <v>441</v>
      </c>
    </row>
    <row r="186" spans="1:11">
      <c r="A186" s="14">
        <v>42705</v>
      </c>
      <c r="B186" s="46">
        <v>1964.6876803416203</v>
      </c>
      <c r="C186" s="46">
        <v>1564.4880835231747</v>
      </c>
      <c r="D186" s="46">
        <v>2029.2357459399159</v>
      </c>
      <c r="E186" s="125">
        <v>42786</v>
      </c>
      <c r="F186" s="36" t="s">
        <v>567</v>
      </c>
      <c r="G186" s="132" t="s">
        <v>441</v>
      </c>
    </row>
    <row r="187" spans="1:11">
      <c r="A187" s="14">
        <v>42736</v>
      </c>
      <c r="B187" s="46">
        <v>1946.4766350603329</v>
      </c>
      <c r="C187" s="46">
        <v>1562.2286746560451</v>
      </c>
      <c r="D187" s="46">
        <v>2032.0037611982016</v>
      </c>
      <c r="E187" s="125">
        <v>42802</v>
      </c>
      <c r="G187" s="132" t="s">
        <v>441</v>
      </c>
    </row>
    <row r="188" spans="1:11">
      <c r="A188" s="14">
        <v>42767</v>
      </c>
      <c r="B188" s="46">
        <v>1944.5355955819484</v>
      </c>
      <c r="C188" s="46">
        <v>1539.1178442430048</v>
      </c>
      <c r="D188" s="46">
        <v>2101.0512575762355</v>
      </c>
      <c r="E188" s="125">
        <v>42828</v>
      </c>
      <c r="G188" s="132" t="s">
        <v>441</v>
      </c>
    </row>
    <row r="189" spans="1:11">
      <c r="A189" s="14">
        <v>42795</v>
      </c>
      <c r="B189" s="46">
        <v>2186.7733124564147</v>
      </c>
      <c r="C189" s="46">
        <v>1627.4977429608177</v>
      </c>
      <c r="D189" s="46">
        <v>2203.6019045553066</v>
      </c>
      <c r="E189" s="125">
        <v>42853</v>
      </c>
      <c r="F189" s="36" t="s">
        <v>580</v>
      </c>
      <c r="G189" s="132" t="s">
        <v>441</v>
      </c>
    </row>
    <row r="190" spans="1:11">
      <c r="A190" s="14">
        <v>42826</v>
      </c>
      <c r="B190" s="46">
        <v>2227.2827651073826</v>
      </c>
      <c r="C190" s="46">
        <v>1574.7719835176549</v>
      </c>
      <c r="D190" s="46">
        <v>2163.7322543975779</v>
      </c>
      <c r="E190" s="125">
        <v>42885</v>
      </c>
      <c r="F190" s="36" t="s">
        <v>606</v>
      </c>
      <c r="G190" s="132" t="s">
        <v>441</v>
      </c>
    </row>
    <row r="191" spans="1:11">
      <c r="A191" s="14">
        <v>42856</v>
      </c>
      <c r="B191" s="46">
        <v>2305.1835328116922</v>
      </c>
      <c r="C191" s="46">
        <v>1537.6297499514367</v>
      </c>
      <c r="D191" s="46">
        <v>2199.4073126461276</v>
      </c>
      <c r="E191" s="125">
        <v>42919</v>
      </c>
      <c r="G191" s="132" t="s">
        <v>441</v>
      </c>
    </row>
    <row r="192" spans="1:11">
      <c r="A192" s="14">
        <v>42887</v>
      </c>
      <c r="B192" s="46">
        <v>2076.8371542190885</v>
      </c>
      <c r="C192" s="46">
        <v>1372.9619756499096</v>
      </c>
      <c r="D192" s="46">
        <v>2188.8886198547611</v>
      </c>
      <c r="E192" s="125">
        <v>42947</v>
      </c>
      <c r="G192" s="132" t="s">
        <v>441</v>
      </c>
    </row>
    <row r="193" spans="1:7">
      <c r="A193" s="14">
        <v>42917</v>
      </c>
      <c r="B193" s="46">
        <v>1984.9349287543166</v>
      </c>
      <c r="C193" s="46">
        <v>1398.035714512702</v>
      </c>
      <c r="D193" s="46">
        <v>2158.3656419210874</v>
      </c>
      <c r="E193" s="125">
        <v>42977</v>
      </c>
      <c r="F193" s="36" t="s">
        <v>463</v>
      </c>
      <c r="G193" s="132" t="s">
        <v>441</v>
      </c>
    </row>
    <row r="194" spans="1:7">
      <c r="A194" s="14">
        <v>42948</v>
      </c>
      <c r="B194" s="46">
        <v>2112.146737687809</v>
      </c>
      <c r="C194" s="46">
        <v>1405.2234527833702</v>
      </c>
      <c r="D194" s="46">
        <v>2170.8712118395811</v>
      </c>
      <c r="E194" s="125">
        <v>43010</v>
      </c>
      <c r="G194" s="132" t="s">
        <v>441</v>
      </c>
    </row>
    <row r="195" spans="1:7">
      <c r="A195" s="14">
        <v>42979</v>
      </c>
      <c r="B195" s="46">
        <v>2193.4774700988619</v>
      </c>
      <c r="C195" s="46">
        <v>1427.1516835474004</v>
      </c>
      <c r="D195" s="46">
        <v>2141.6087782033101</v>
      </c>
      <c r="E195" s="125">
        <v>43040</v>
      </c>
      <c r="G195" s="132" t="s">
        <v>441</v>
      </c>
    </row>
    <row r="196" spans="1:7">
      <c r="A196" s="14">
        <v>43009</v>
      </c>
      <c r="B196" s="46">
        <v>2329.9849889966522</v>
      </c>
      <c r="C196" s="46">
        <v>1353.6788579426366</v>
      </c>
      <c r="D196" s="46">
        <v>2141.122833881861</v>
      </c>
      <c r="E196" s="125">
        <v>43070</v>
      </c>
      <c r="F196" s="36" t="s">
        <v>617</v>
      </c>
      <c r="G196" s="132" t="s">
        <v>441</v>
      </c>
    </row>
    <row r="197" spans="1:7">
      <c r="A197" s="14">
        <v>43040</v>
      </c>
      <c r="B197" s="46">
        <v>2414.8193661065216</v>
      </c>
      <c r="C197" s="46">
        <v>1359.8311435803128</v>
      </c>
      <c r="D197" s="46">
        <v>2137.8580711365466</v>
      </c>
      <c r="E197" s="125">
        <v>43108</v>
      </c>
      <c r="F197" s="113"/>
      <c r="G197" s="132" t="s">
        <v>441</v>
      </c>
    </row>
    <row r="198" spans="1:7">
      <c r="A198" s="14">
        <v>43070</v>
      </c>
      <c r="B198" s="46">
        <v>2313.8141591826911</v>
      </c>
      <c r="C198" s="46">
        <v>1321.9913003722311</v>
      </c>
      <c r="D198" s="46">
        <v>1997.0719993273931</v>
      </c>
      <c r="E198" s="125">
        <v>43133</v>
      </c>
      <c r="G198" s="132" t="s">
        <v>441</v>
      </c>
    </row>
    <row r="199" spans="1:7">
      <c r="A199" s="14">
        <v>43101</v>
      </c>
      <c r="B199" s="46">
        <v>2375.5321989436143</v>
      </c>
      <c r="C199" s="46">
        <v>1383.8788426429496</v>
      </c>
      <c r="D199" s="46">
        <v>2025.5811160256717</v>
      </c>
      <c r="E199" s="125">
        <v>43161</v>
      </c>
      <c r="F199" s="36" t="s">
        <v>624</v>
      </c>
      <c r="G199" s="132" t="s">
        <v>441</v>
      </c>
    </row>
    <row r="200" spans="1:7">
      <c r="A200" s="14">
        <v>43132</v>
      </c>
      <c r="B200" s="46">
        <v>2414.1053275836052</v>
      </c>
      <c r="C200" s="46">
        <v>1468.021875695779</v>
      </c>
      <c r="D200" s="46">
        <v>1975.6006953977117</v>
      </c>
      <c r="E200" s="125">
        <v>43188</v>
      </c>
      <c r="F200" s="113"/>
      <c r="G200" s="132" t="s">
        <v>441</v>
      </c>
    </row>
    <row r="201" spans="1:7">
      <c r="A201" s="14">
        <v>43160</v>
      </c>
      <c r="B201" s="46">
        <v>2299.8940237991064</v>
      </c>
      <c r="C201" s="46">
        <v>1391.372034218517</v>
      </c>
      <c r="D201" s="46">
        <v>1945.6969423369219</v>
      </c>
      <c r="E201" s="125">
        <v>43221</v>
      </c>
      <c r="F201" s="113"/>
      <c r="G201" s="132" t="s">
        <v>441</v>
      </c>
    </row>
    <row r="202" spans="1:7">
      <c r="A202" s="14">
        <v>43191</v>
      </c>
      <c r="B202" s="46">
        <v>2328.5346726548064</v>
      </c>
      <c r="C202" s="46">
        <v>1409.4545455330465</v>
      </c>
      <c r="D202" s="46">
        <v>2024.2785720904217</v>
      </c>
      <c r="E202" s="125">
        <v>43256</v>
      </c>
      <c r="F202" s="36" t="s">
        <v>631</v>
      </c>
      <c r="G202" s="132" t="s">
        <v>441</v>
      </c>
    </row>
    <row r="203" spans="1:7">
      <c r="A203" s="14">
        <v>43221</v>
      </c>
      <c r="B203" s="46">
        <v>2281.1338205635134</v>
      </c>
      <c r="C203" s="46">
        <v>1447.8486548712608</v>
      </c>
      <c r="D203" s="46">
        <v>2060.0210091688045</v>
      </c>
      <c r="E203" s="125">
        <v>43284</v>
      </c>
      <c r="G203" s="132" t="s">
        <v>441</v>
      </c>
    </row>
    <row r="204" spans="1:7">
      <c r="A204" s="14">
        <v>43252</v>
      </c>
      <c r="B204" s="46">
        <v>2461.44575889921</v>
      </c>
      <c r="C204" s="46">
        <v>1354.4751963640888</v>
      </c>
      <c r="D204" s="46">
        <v>2063.9075268675629</v>
      </c>
      <c r="E204" s="125">
        <v>43312</v>
      </c>
      <c r="G204" s="132" t="s">
        <v>441</v>
      </c>
    </row>
    <row r="205" spans="1:7">
      <c r="A205" s="14">
        <v>43282</v>
      </c>
      <c r="B205" s="46">
        <v>2503.1314162605013</v>
      </c>
      <c r="C205" s="46">
        <v>1240.9749754035058</v>
      </c>
      <c r="D205" s="46">
        <v>2049.1654694121748</v>
      </c>
      <c r="E205" s="125">
        <v>43342</v>
      </c>
      <c r="F205" s="36" t="s">
        <v>638</v>
      </c>
      <c r="G205" s="132" t="s">
        <v>441</v>
      </c>
    </row>
    <row r="206" spans="1:7">
      <c r="A206" s="14">
        <v>43313</v>
      </c>
      <c r="B206" s="46">
        <v>2436.5052484410753</v>
      </c>
      <c r="C206" s="46">
        <v>1173.7224168462485</v>
      </c>
      <c r="D206" s="46">
        <v>2019.2397004855184</v>
      </c>
      <c r="E206" s="125">
        <v>43375</v>
      </c>
      <c r="G206" s="132" t="s">
        <v>441</v>
      </c>
    </row>
    <row r="207" spans="1:7">
      <c r="A207" s="14">
        <v>43344</v>
      </c>
      <c r="B207" s="46">
        <v>2417.1064887825228</v>
      </c>
      <c r="C207" s="46">
        <v>1175.156573877003</v>
      </c>
      <c r="D207" s="46">
        <v>2006.8195582689018</v>
      </c>
      <c r="E207" s="125">
        <v>43404</v>
      </c>
      <c r="G207" s="132" t="s">
        <v>441</v>
      </c>
    </row>
    <row r="208" spans="1:7">
      <c r="A208" s="14">
        <v>43374</v>
      </c>
      <c r="B208" s="46">
        <v>2301.1176024387532</v>
      </c>
      <c r="C208" s="46">
        <v>1272.5204518578082</v>
      </c>
      <c r="D208" s="46">
        <v>2012.9278246712622</v>
      </c>
      <c r="E208" s="125">
        <v>43439</v>
      </c>
      <c r="F208" s="36" t="s">
        <v>649</v>
      </c>
      <c r="G208" s="132" t="s">
        <v>441</v>
      </c>
    </row>
    <row r="209" spans="1:12">
      <c r="A209" s="14">
        <v>43405</v>
      </c>
      <c r="B209" s="46">
        <v>2393.8470546243643</v>
      </c>
      <c r="C209" s="46">
        <v>1440.6266207480712</v>
      </c>
      <c r="D209" s="46">
        <v>2033.1104222799636</v>
      </c>
      <c r="E209" s="125">
        <v>43490</v>
      </c>
      <c r="F209" s="132" t="s">
        <v>646</v>
      </c>
      <c r="G209" s="132" t="s">
        <v>441</v>
      </c>
      <c r="H209" s="113"/>
      <c r="I209" s="113"/>
    </row>
    <row r="210" spans="1:12">
      <c r="A210" s="14">
        <v>43435</v>
      </c>
      <c r="B210" s="46">
        <v>2490.0425947840226</v>
      </c>
      <c r="C210" s="46">
        <v>1515.8320518434418</v>
      </c>
      <c r="D210" s="46">
        <v>1996.7990582252403</v>
      </c>
      <c r="E210" s="125">
        <v>43500</v>
      </c>
      <c r="F210" s="113" t="s">
        <v>452</v>
      </c>
      <c r="G210" s="132" t="s">
        <v>441</v>
      </c>
      <c r="H210" s="113"/>
      <c r="I210" s="113"/>
    </row>
    <row r="211" spans="1:12">
      <c r="A211" s="14">
        <v>43466</v>
      </c>
      <c r="B211" s="46">
        <v>2566.1066884593693</v>
      </c>
      <c r="C211" s="46">
        <v>1432.0961293782439</v>
      </c>
      <c r="D211" s="46">
        <v>2023.265700239891</v>
      </c>
      <c r="E211" s="125">
        <v>43525</v>
      </c>
      <c r="F211" s="36" t="s">
        <v>657</v>
      </c>
      <c r="G211" s="132" t="s">
        <v>441</v>
      </c>
      <c r="H211" s="113"/>
      <c r="I211" s="113"/>
    </row>
    <row r="212" spans="1:12">
      <c r="A212" s="14">
        <v>43497</v>
      </c>
      <c r="B212" s="46">
        <v>2679.5478015892031</v>
      </c>
      <c r="C212" s="46">
        <v>1322.002701362391</v>
      </c>
      <c r="D212" s="46">
        <v>2063.0534115711544</v>
      </c>
      <c r="E212" s="125">
        <v>43556</v>
      </c>
      <c r="F212" s="132" t="s">
        <v>646</v>
      </c>
      <c r="G212" s="132" t="s">
        <v>441</v>
      </c>
    </row>
    <row r="213" spans="1:12">
      <c r="A213" s="14">
        <v>43525</v>
      </c>
      <c r="B213" s="46">
        <v>2592.8007217276045</v>
      </c>
      <c r="C213" s="46">
        <v>1293.3427137183182</v>
      </c>
      <c r="D213" s="46">
        <v>2106.7595797605309</v>
      </c>
      <c r="E213" s="125">
        <v>43587</v>
      </c>
      <c r="F213" s="113" t="s">
        <v>452</v>
      </c>
      <c r="G213" s="132" t="s">
        <v>441</v>
      </c>
    </row>
    <row r="214" spans="1:12">
      <c r="A214" s="14">
        <v>43556</v>
      </c>
      <c r="B214" s="46">
        <v>2630.4898264741196</v>
      </c>
      <c r="C214" s="46">
        <v>1507.0055155127422</v>
      </c>
      <c r="D214" s="46">
        <v>2122.8634403543292</v>
      </c>
      <c r="E214" s="125">
        <v>43620</v>
      </c>
      <c r="F214" s="36" t="s">
        <v>663</v>
      </c>
      <c r="G214" s="132" t="s">
        <v>441</v>
      </c>
      <c r="H214" s="36"/>
      <c r="I214" s="36"/>
      <c r="J214" s="36"/>
      <c r="K214" s="36"/>
      <c r="L214" s="36"/>
    </row>
    <row r="215" spans="1:12">
      <c r="A215" s="14">
        <v>43586</v>
      </c>
      <c r="B215" s="46">
        <v>2645.1773961693707</v>
      </c>
      <c r="C215" s="46">
        <v>1437.4234097345225</v>
      </c>
      <c r="D215" s="46">
        <v>2072.383187896507</v>
      </c>
      <c r="E215" s="125">
        <v>43654</v>
      </c>
      <c r="F215" s="132" t="s">
        <v>646</v>
      </c>
      <c r="G215" s="132" t="s">
        <v>441</v>
      </c>
    </row>
    <row r="216" spans="1:12">
      <c r="A216" s="14">
        <v>43617</v>
      </c>
      <c r="B216" s="46">
        <v>2544.2600432806034</v>
      </c>
      <c r="C216" s="46">
        <v>1471.3831087013007</v>
      </c>
      <c r="D216" s="46">
        <v>2079.6975422201645</v>
      </c>
      <c r="E216" s="125">
        <v>43676</v>
      </c>
      <c r="F216" s="113" t="s">
        <v>452</v>
      </c>
      <c r="G216" s="132" t="s">
        <v>441</v>
      </c>
    </row>
    <row r="217" spans="1:12">
      <c r="A217" s="14">
        <v>43647</v>
      </c>
      <c r="B217" s="46">
        <v>2563.3843779738263</v>
      </c>
      <c r="C217" s="46">
        <v>1599.5262867756455</v>
      </c>
      <c r="D217" s="46">
        <v>2020.5234382584713</v>
      </c>
      <c r="E217" s="125">
        <v>43707</v>
      </c>
      <c r="F217" s="36" t="s">
        <v>685</v>
      </c>
    </row>
    <row r="218" spans="1:12">
      <c r="A218" s="14">
        <v>43678</v>
      </c>
      <c r="B218" s="46">
        <v>2499.492793406996</v>
      </c>
      <c r="C218" s="46">
        <v>1582.1479543736225</v>
      </c>
      <c r="D218" s="46">
        <v>2039.6241601430049</v>
      </c>
      <c r="E218" s="125">
        <v>43738</v>
      </c>
      <c r="F218" s="132" t="s">
        <v>646</v>
      </c>
    </row>
    <row r="219" spans="1:12">
      <c r="A219" s="14">
        <v>43709</v>
      </c>
      <c r="B219" s="46">
        <v>2448.4783360220408</v>
      </c>
      <c r="C219" s="46">
        <v>1553.501810849303</v>
      </c>
      <c r="D219" s="46">
        <v>2154.9364696201787</v>
      </c>
      <c r="E219" s="125">
        <v>43769</v>
      </c>
      <c r="F219" s="113" t="s">
        <v>452</v>
      </c>
    </row>
    <row r="220" spans="1:12">
      <c r="A220" s="14">
        <v>43739</v>
      </c>
      <c r="B220" s="46">
        <v>2461.5373876362596</v>
      </c>
      <c r="C220" s="46">
        <v>1459.3340722145813</v>
      </c>
      <c r="D220" s="46">
        <v>2155.8687128573843</v>
      </c>
      <c r="E220" s="125">
        <v>43803</v>
      </c>
      <c r="F220" s="36" t="s">
        <v>696</v>
      </c>
    </row>
    <row r="221" spans="1:12">
      <c r="A221" s="14">
        <v>43770</v>
      </c>
      <c r="B221" s="46">
        <v>2357.2645230716903</v>
      </c>
      <c r="C221" s="46">
        <v>1281.2298507271103</v>
      </c>
      <c r="D221" s="46">
        <v>2227.9778312320368</v>
      </c>
      <c r="E221" s="125">
        <v>43846</v>
      </c>
      <c r="F221" s="132" t="s">
        <v>646</v>
      </c>
    </row>
    <row r="222" spans="1:12">
      <c r="A222" s="14">
        <v>43800</v>
      </c>
      <c r="B222" s="46">
        <v>2381.3970807784881</v>
      </c>
      <c r="C222" s="46">
        <v>1247.3047669804787</v>
      </c>
      <c r="D222" s="46">
        <v>2258.852091296435</v>
      </c>
      <c r="E222" s="125">
        <v>43868</v>
      </c>
      <c r="F222" s="36" t="s">
        <v>702</v>
      </c>
    </row>
    <row r="223" spans="1:12">
      <c r="A223" s="14">
        <v>43831</v>
      </c>
      <c r="B223" s="46">
        <v>2281.8318732914249</v>
      </c>
      <c r="C223" s="46">
        <v>1235.1758933841645</v>
      </c>
      <c r="D223" s="46">
        <v>2334.924262025952</v>
      </c>
      <c r="E223" s="125">
        <v>43894</v>
      </c>
      <c r="F223" s="132" t="s">
        <v>646</v>
      </c>
    </row>
    <row r="224" spans="1:12">
      <c r="A224" s="14">
        <v>43862</v>
      </c>
      <c r="B224" s="46">
        <v>2161.3852896308545</v>
      </c>
      <c r="C224" s="46">
        <v>1230.0266678264527</v>
      </c>
      <c r="D224" s="46">
        <v>2346.7189910271845</v>
      </c>
      <c r="E224" s="125">
        <v>43921</v>
      </c>
      <c r="F224" s="132" t="s">
        <v>441</v>
      </c>
    </row>
    <row r="225" spans="1:6">
      <c r="A225" s="14">
        <v>43891</v>
      </c>
      <c r="B225" s="46">
        <v>2066.0015511992929</v>
      </c>
      <c r="C225" s="46">
        <v>1187.0478611081412</v>
      </c>
      <c r="D225" s="46">
        <v>2257.7297897325143</v>
      </c>
      <c r="E225" s="125">
        <v>43984</v>
      </c>
      <c r="F225" s="36" t="s">
        <v>710</v>
      </c>
    </row>
    <row r="226" spans="1:6">
      <c r="A226" s="14">
        <v>43922</v>
      </c>
      <c r="B226" s="46">
        <v>1947.4569803346596</v>
      </c>
      <c r="C226" s="46">
        <v>910.20893680677352</v>
      </c>
      <c r="D226" s="46">
        <v>2173.3560327046857</v>
      </c>
      <c r="E226" s="125">
        <v>43984</v>
      </c>
      <c r="F226" s="132" t="s">
        <v>711</v>
      </c>
    </row>
    <row r="227" spans="1:6">
      <c r="A227" s="14">
        <v>43952</v>
      </c>
      <c r="B227" s="46">
        <v>1845.6884878173439</v>
      </c>
      <c r="C227" s="46">
        <v>888.10562047255905</v>
      </c>
      <c r="D227" s="46">
        <v>2244.4894067585828</v>
      </c>
      <c r="E227" s="125">
        <v>44014</v>
      </c>
      <c r="F227" s="132" t="s">
        <v>441</v>
      </c>
    </row>
    <row r="228" spans="1:6">
      <c r="A228" s="14">
        <v>43983</v>
      </c>
      <c r="B228" s="46">
        <v>1866.8493445727547</v>
      </c>
      <c r="C228" s="46">
        <v>849.55225305609554</v>
      </c>
      <c r="D228" s="46">
        <v>2519.8188955851956</v>
      </c>
      <c r="E228" s="125">
        <v>44042</v>
      </c>
      <c r="F228" s="113" t="s">
        <v>452</v>
      </c>
    </row>
    <row r="229" spans="1:6">
      <c r="A229" s="14">
        <v>44013</v>
      </c>
      <c r="B229" s="46">
        <v>1768.9164208304201</v>
      </c>
      <c r="C229" s="46">
        <v>718.11108801849616</v>
      </c>
      <c r="D229" s="46">
        <v>2685.3069513442483</v>
      </c>
      <c r="E229" s="125">
        <v>44075</v>
      </c>
      <c r="F229" s="36" t="s">
        <v>740</v>
      </c>
    </row>
    <row r="230" spans="1:6">
      <c r="A230" s="14">
        <v>44044</v>
      </c>
      <c r="B230" s="46">
        <v>1865.590515552446</v>
      </c>
      <c r="C230" s="46">
        <v>708.07594833040719</v>
      </c>
      <c r="D230" s="46">
        <v>2737.4667088973738</v>
      </c>
      <c r="E230" s="125">
        <v>44104</v>
      </c>
      <c r="F230" s="132" t="s">
        <v>441</v>
      </c>
    </row>
    <row r="231" spans="1:6">
      <c r="A231" s="14">
        <v>44075</v>
      </c>
      <c r="B231" s="46">
        <v>1975.5207395609486</v>
      </c>
      <c r="C231" s="46">
        <v>653.32697827259085</v>
      </c>
      <c r="D231" s="46">
        <v>2789.5551288823017</v>
      </c>
      <c r="E231" s="125">
        <v>44137</v>
      </c>
      <c r="F231" s="113" t="s">
        <v>452</v>
      </c>
    </row>
    <row r="232" spans="1:6">
      <c r="A232" s="14">
        <v>44105</v>
      </c>
      <c r="B232" s="46">
        <v>1915.2990863349389</v>
      </c>
      <c r="C232" s="46">
        <v>666.01558322728181</v>
      </c>
      <c r="D232" s="46">
        <v>2769.0288670436848</v>
      </c>
      <c r="E232" s="125">
        <v>44168</v>
      </c>
      <c r="F232" s="36" t="s">
        <v>755</v>
      </c>
    </row>
    <row r="233" spans="1:6">
      <c r="A233" s="14">
        <v>44136</v>
      </c>
      <c r="B233" s="46">
        <v>2047.8801465519821</v>
      </c>
      <c r="C233" s="46">
        <v>625.84038482384642</v>
      </c>
      <c r="D233" s="46">
        <v>2744.4327128689774</v>
      </c>
      <c r="E233" s="125">
        <v>44216</v>
      </c>
      <c r="F233" s="132" t="s">
        <v>441</v>
      </c>
    </row>
    <row r="234" spans="1:6">
      <c r="A234" s="14">
        <v>44166</v>
      </c>
      <c r="B234" s="46">
        <v>2051.1346199413974</v>
      </c>
      <c r="C234" s="46">
        <v>634.52641969390083</v>
      </c>
      <c r="D234" s="46">
        <v>2827.8928073062834</v>
      </c>
      <c r="E234" s="125">
        <v>44256</v>
      </c>
      <c r="F234" s="36" t="s">
        <v>767</v>
      </c>
    </row>
    <row r="235" spans="1:6">
      <c r="A235" s="14">
        <v>44197</v>
      </c>
      <c r="B235" s="46">
        <v>2042.2469630552803</v>
      </c>
      <c r="C235" s="46">
        <v>619.76738129649925</v>
      </c>
      <c r="D235" s="46">
        <v>2794.5382795203632</v>
      </c>
      <c r="E235" s="125">
        <v>44285</v>
      </c>
      <c r="F235" s="194"/>
    </row>
    <row r="236" spans="1:6">
      <c r="A236" s="14">
        <v>44228</v>
      </c>
      <c r="B236" s="46">
        <v>2029.4907122168872</v>
      </c>
      <c r="C236" s="46">
        <v>662.95227868814891</v>
      </c>
      <c r="D236" s="46">
        <v>2898.0972559633151</v>
      </c>
      <c r="E236" s="125">
        <v>44285</v>
      </c>
    </row>
    <row r="237" spans="1:6">
      <c r="A237" s="14">
        <v>44256</v>
      </c>
      <c r="B237" s="46">
        <v>2071.0986454813051</v>
      </c>
      <c r="C237" s="46">
        <v>726.10723178825765</v>
      </c>
      <c r="D237" s="46">
        <v>3055.8774713392672</v>
      </c>
      <c r="E237" s="125">
        <v>44322</v>
      </c>
      <c r="F237" s="36" t="s">
        <v>779</v>
      </c>
    </row>
    <row r="238" spans="1:6">
      <c r="A238" s="14">
        <v>44287</v>
      </c>
      <c r="B238" s="46">
        <v>2118.6972804976272</v>
      </c>
      <c r="C238" s="46">
        <v>785.27593933232731</v>
      </c>
      <c r="D238" s="46">
        <v>3134.813765024795</v>
      </c>
      <c r="E238" s="125">
        <v>44348</v>
      </c>
    </row>
    <row r="239" spans="1:6">
      <c r="A239" s="14">
        <v>44317</v>
      </c>
      <c r="B239" s="46">
        <v>2346.4988616652008</v>
      </c>
      <c r="C239" s="46">
        <v>771.45696719086925</v>
      </c>
      <c r="D239" s="46">
        <v>3154.567489015546</v>
      </c>
      <c r="E239" s="125">
        <v>44378</v>
      </c>
    </row>
    <row r="240" spans="1:6">
      <c r="A240" s="14"/>
      <c r="B240" s="46"/>
      <c r="C240" s="46"/>
      <c r="D240" s="46"/>
      <c r="E240" s="125">
        <v>44407</v>
      </c>
      <c r="F240" s="36"/>
    </row>
    <row r="241" spans="1:5">
      <c r="A241" s="14"/>
      <c r="B241" s="46"/>
      <c r="C241" s="46"/>
      <c r="D241" s="46"/>
      <c r="E241" s="125"/>
    </row>
    <row r="242" spans="1:5">
      <c r="A242" s="14"/>
      <c r="B242" s="46"/>
      <c r="C242" s="46"/>
      <c r="D242" s="46"/>
      <c r="E242" s="125"/>
    </row>
    <row r="243" spans="1:5">
      <c r="A243" s="14"/>
      <c r="B243" s="46"/>
      <c r="C243" s="46"/>
      <c r="D243" s="46"/>
      <c r="E243" s="125"/>
    </row>
    <row r="244" spans="1:5">
      <c r="A244" s="14"/>
      <c r="B244" s="46"/>
      <c r="C244" s="46"/>
      <c r="D244" s="46"/>
      <c r="E244" s="125"/>
    </row>
    <row r="245" spans="1:5">
      <c r="A245" s="14"/>
      <c r="B245" s="46"/>
      <c r="C245" s="46"/>
      <c r="D245" s="46"/>
      <c r="E245" s="125"/>
    </row>
    <row r="246" spans="1:5">
      <c r="A246" s="14"/>
      <c r="B246" s="46"/>
      <c r="C246" s="46"/>
      <c r="D246" s="46"/>
      <c r="E246" s="125"/>
    </row>
    <row r="247" spans="1:5">
      <c r="A247" s="14"/>
      <c r="B247" s="46"/>
      <c r="C247" s="46"/>
      <c r="D247" s="46"/>
      <c r="E247" s="125"/>
    </row>
    <row r="248" spans="1:5">
      <c r="A248" s="14"/>
      <c r="B248" s="46"/>
      <c r="C248" s="46"/>
      <c r="D248" s="46"/>
      <c r="E248" s="125"/>
    </row>
    <row r="249" spans="1:5">
      <c r="A249" s="14"/>
      <c r="B249" s="46"/>
      <c r="C249" s="46"/>
      <c r="D249" s="46"/>
      <c r="E249" s="125"/>
    </row>
    <row r="250" spans="1:5">
      <c r="E250" s="125"/>
    </row>
    <row r="251" spans="1:5">
      <c r="E251" s="125"/>
    </row>
    <row r="252" spans="1:5">
      <c r="E252" s="125"/>
    </row>
    <row r="253" spans="1:5">
      <c r="E253" s="125"/>
    </row>
    <row r="254" spans="1:5">
      <c r="E254" s="125"/>
    </row>
    <row r="255" spans="1:5">
      <c r="E255" s="125"/>
    </row>
    <row r="256" spans="1:5">
      <c r="E256" s="125"/>
    </row>
    <row r="257" spans="5:5">
      <c r="E257" s="125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4"/>
  <dimension ref="A1:L133"/>
  <sheetViews>
    <sheetView workbookViewId="0">
      <pane xSplit="1" ySplit="2" topLeftCell="B114" activePane="bottomRight" state="frozen"/>
      <selection pane="topRight" activeCell="B1" sqref="B1"/>
      <selection pane="bottomLeft" activeCell="A3" sqref="A3"/>
      <selection pane="bottomRight" activeCell="C128" sqref="C128"/>
    </sheetView>
  </sheetViews>
  <sheetFormatPr defaultRowHeight="14.5"/>
  <cols>
    <col min="1" max="1" width="15.54296875" customWidth="1"/>
    <col min="2" max="2" width="30" customWidth="1"/>
    <col min="3" max="3" width="10.7265625" bestFit="1" customWidth="1"/>
    <col min="9" max="9" width="15.26953125" bestFit="1" customWidth="1"/>
    <col min="10" max="10" width="12.54296875" bestFit="1" customWidth="1"/>
    <col min="11" max="11" width="15.26953125" bestFit="1" customWidth="1"/>
    <col min="12" max="12" width="14.26953125" customWidth="1"/>
  </cols>
  <sheetData>
    <row r="1" spans="1:12">
      <c r="A1" s="131" t="s">
        <v>208</v>
      </c>
      <c r="B1" s="131"/>
    </row>
    <row r="2" spans="1:12">
      <c r="A2" s="45"/>
      <c r="B2" s="38" t="s">
        <v>209</v>
      </c>
      <c r="L2" s="25"/>
    </row>
    <row r="3" spans="1:12">
      <c r="A3" s="35" t="s">
        <v>210</v>
      </c>
      <c r="B3" s="46">
        <v>904.97737600000005</v>
      </c>
      <c r="F3" s="27"/>
      <c r="G3" s="46"/>
      <c r="H3" s="46"/>
    </row>
    <row r="4" spans="1:12">
      <c r="A4" s="35" t="s">
        <v>211</v>
      </c>
      <c r="B4" s="46">
        <v>908.59728500000006</v>
      </c>
      <c r="F4" s="27"/>
      <c r="G4" s="46"/>
      <c r="H4" s="46"/>
    </row>
    <row r="5" spans="1:12">
      <c r="A5" s="35" t="s">
        <v>212</v>
      </c>
      <c r="B5" s="46">
        <v>918.55203600000004</v>
      </c>
      <c r="F5" s="27"/>
      <c r="G5" s="46"/>
      <c r="H5" s="46"/>
    </row>
    <row r="6" spans="1:12">
      <c r="A6" s="35" t="s">
        <v>213</v>
      </c>
      <c r="B6" s="46">
        <v>913.12217199999998</v>
      </c>
      <c r="F6" s="27"/>
      <c r="G6" s="46"/>
      <c r="H6" s="46"/>
    </row>
    <row r="7" spans="1:12">
      <c r="A7" s="35" t="s">
        <v>214</v>
      </c>
      <c r="B7" s="46">
        <v>923.98190099999999</v>
      </c>
      <c r="F7" s="27"/>
      <c r="G7" s="46"/>
      <c r="H7" s="46"/>
    </row>
    <row r="8" spans="1:12">
      <c r="A8" s="35" t="s">
        <v>215</v>
      </c>
      <c r="B8" s="46">
        <v>923.98190099999999</v>
      </c>
      <c r="F8" s="27"/>
      <c r="G8" s="46"/>
      <c r="H8" s="46"/>
    </row>
    <row r="9" spans="1:12">
      <c r="A9" s="35" t="s">
        <v>216</v>
      </c>
      <c r="B9" s="46">
        <v>927.60181</v>
      </c>
      <c r="F9" s="27"/>
      <c r="G9" s="46"/>
      <c r="H9" s="46"/>
    </row>
    <row r="10" spans="1:12">
      <c r="A10" s="35" t="s">
        <v>217</v>
      </c>
      <c r="B10" s="46">
        <v>928.50678700000003</v>
      </c>
      <c r="F10" s="27"/>
      <c r="G10" s="46"/>
      <c r="H10" s="46"/>
    </row>
    <row r="11" spans="1:12">
      <c r="A11" s="35" t="s">
        <v>218</v>
      </c>
      <c r="B11" s="46">
        <v>927.60181</v>
      </c>
      <c r="F11" s="27"/>
      <c r="G11" s="46"/>
      <c r="H11" s="46"/>
    </row>
    <row r="12" spans="1:12">
      <c r="A12" s="35" t="s">
        <v>219</v>
      </c>
      <c r="B12" s="46">
        <v>922.17194600000005</v>
      </c>
      <c r="F12" s="27"/>
      <c r="G12" s="46"/>
      <c r="H12" s="46"/>
    </row>
    <row r="13" spans="1:12">
      <c r="A13" s="35" t="s">
        <v>220</v>
      </c>
      <c r="B13" s="46">
        <v>914.02714900000001</v>
      </c>
      <c r="F13" s="27"/>
      <c r="G13" s="46"/>
      <c r="H13" s="46"/>
    </row>
    <row r="14" spans="1:12">
      <c r="A14" s="35" t="s">
        <v>221</v>
      </c>
      <c r="B14" s="46">
        <v>914.93212700000004</v>
      </c>
      <c r="F14" s="27"/>
      <c r="G14" s="46"/>
      <c r="H14" s="46"/>
    </row>
    <row r="15" spans="1:12">
      <c r="A15" s="35" t="s">
        <v>222</v>
      </c>
      <c r="B15" s="46">
        <v>914.93212700000004</v>
      </c>
      <c r="F15" s="27"/>
      <c r="G15" s="46"/>
      <c r="H15" s="46"/>
    </row>
    <row r="16" spans="1:12">
      <c r="A16" s="35" t="s">
        <v>223</v>
      </c>
      <c r="B16" s="46">
        <v>912.21719499999995</v>
      </c>
      <c r="F16" s="27"/>
      <c r="G16" s="46"/>
      <c r="H16" s="46"/>
    </row>
    <row r="17" spans="1:8">
      <c r="A17" s="35" t="s">
        <v>224</v>
      </c>
      <c r="B17" s="46">
        <v>916.74208099999998</v>
      </c>
      <c r="F17" s="27"/>
      <c r="G17" s="46"/>
      <c r="H17" s="46"/>
    </row>
    <row r="18" spans="1:8">
      <c r="A18" s="35" t="s">
        <v>225</v>
      </c>
      <c r="B18" s="46">
        <v>928.50678700000003</v>
      </c>
      <c r="F18" s="27"/>
      <c r="G18" s="46"/>
      <c r="H18" s="46"/>
    </row>
    <row r="19" spans="1:8">
      <c r="A19" s="35" t="s">
        <v>226</v>
      </c>
      <c r="B19" s="46">
        <v>942.08144800000002</v>
      </c>
      <c r="F19" s="27"/>
      <c r="G19" s="46"/>
      <c r="H19" s="46"/>
    </row>
    <row r="20" spans="1:8">
      <c r="A20" s="35" t="s">
        <v>227</v>
      </c>
      <c r="B20" s="46">
        <v>942.08144800000002</v>
      </c>
      <c r="F20" s="27"/>
      <c r="G20" s="46"/>
      <c r="H20" s="46"/>
    </row>
    <row r="21" spans="1:8">
      <c r="A21" s="35" t="s">
        <v>228</v>
      </c>
      <c r="B21" s="46">
        <v>945.70135800000003</v>
      </c>
      <c r="F21" s="27"/>
      <c r="G21" s="46"/>
      <c r="H21" s="46"/>
    </row>
    <row r="22" spans="1:8">
      <c r="A22" s="35" t="s">
        <v>229</v>
      </c>
      <c r="B22" s="46">
        <v>946.60633499999994</v>
      </c>
      <c r="F22" s="27"/>
      <c r="G22" s="46"/>
      <c r="H22" s="46"/>
    </row>
    <row r="23" spans="1:8">
      <c r="A23" s="35" t="s">
        <v>230</v>
      </c>
      <c r="B23" s="46">
        <v>961.99095</v>
      </c>
      <c r="F23" s="27"/>
      <c r="G23" s="46"/>
      <c r="H23" s="46"/>
    </row>
    <row r="24" spans="1:8">
      <c r="A24" s="35" t="s">
        <v>231</v>
      </c>
      <c r="B24" s="46">
        <v>975.56561099999999</v>
      </c>
      <c r="F24" s="27"/>
      <c r="G24" s="46"/>
      <c r="H24" s="46"/>
    </row>
    <row r="25" spans="1:8">
      <c r="A25" s="35" t="s">
        <v>232</v>
      </c>
      <c r="B25" s="46">
        <v>977.37556600000005</v>
      </c>
      <c r="F25" s="27"/>
      <c r="G25" s="46"/>
      <c r="H25" s="46"/>
    </row>
    <row r="26" spans="1:8">
      <c r="A26" s="35" t="s">
        <v>233</v>
      </c>
      <c r="B26" s="46">
        <v>985.52036199999998</v>
      </c>
      <c r="F26" s="27"/>
      <c r="G26" s="46"/>
      <c r="H26" s="46"/>
    </row>
    <row r="27" spans="1:8">
      <c r="A27" s="35" t="s">
        <v>234</v>
      </c>
      <c r="B27" s="46">
        <v>992.76018099999999</v>
      </c>
      <c r="F27" s="27"/>
      <c r="G27" s="46"/>
      <c r="H27" s="46"/>
    </row>
    <row r="28" spans="1:8">
      <c r="A28" s="35" t="s">
        <v>235</v>
      </c>
      <c r="B28" s="46">
        <v>996.38009099999999</v>
      </c>
      <c r="F28" s="27"/>
      <c r="G28" s="46"/>
      <c r="H28" s="46"/>
    </row>
    <row r="29" spans="1:8">
      <c r="A29" s="35" t="s">
        <v>236</v>
      </c>
      <c r="B29" s="46">
        <v>995.47511299999996</v>
      </c>
      <c r="F29" s="27"/>
      <c r="G29" s="46"/>
      <c r="H29" s="46"/>
    </row>
    <row r="30" spans="1:8">
      <c r="A30" s="35" t="s">
        <v>237</v>
      </c>
      <c r="B30" s="46">
        <v>996.38009099999999</v>
      </c>
      <c r="F30" s="27"/>
      <c r="G30" s="46"/>
      <c r="H30" s="46"/>
    </row>
    <row r="31" spans="1:8">
      <c r="A31" s="35" t="s">
        <v>238</v>
      </c>
      <c r="B31" s="46">
        <v>999.09502299999997</v>
      </c>
      <c r="F31" s="27"/>
      <c r="G31" s="46"/>
      <c r="H31" s="46"/>
    </row>
    <row r="32" spans="1:8">
      <c r="A32" s="35" t="s">
        <v>239</v>
      </c>
      <c r="B32" s="46">
        <v>1001.8099549999999</v>
      </c>
      <c r="F32" s="27"/>
      <c r="G32" s="46"/>
      <c r="H32" s="46"/>
    </row>
    <row r="33" spans="1:8">
      <c r="A33" s="35" t="s">
        <v>240</v>
      </c>
      <c r="B33" s="46">
        <v>998.19004500000005</v>
      </c>
      <c r="F33" s="27"/>
      <c r="G33" s="46"/>
      <c r="H33" s="46"/>
    </row>
    <row r="34" spans="1:8">
      <c r="A34" s="35" t="s">
        <v>241</v>
      </c>
      <c r="B34" s="46">
        <v>994.57013600000005</v>
      </c>
      <c r="F34" s="27"/>
      <c r="G34" s="46"/>
      <c r="H34" s="46"/>
    </row>
    <row r="35" spans="1:8">
      <c r="A35" s="35" t="s">
        <v>242</v>
      </c>
      <c r="B35" s="46">
        <v>999.09502299999997</v>
      </c>
      <c r="F35" s="27"/>
      <c r="G35" s="46"/>
      <c r="H35" s="46"/>
    </row>
    <row r="36" spans="1:8">
      <c r="A36" s="35" t="s">
        <v>243</v>
      </c>
      <c r="B36" s="46">
        <v>999.09502299999997</v>
      </c>
      <c r="F36" s="27"/>
      <c r="G36" s="46"/>
      <c r="H36" s="46"/>
    </row>
    <row r="37" spans="1:8">
      <c r="A37" s="35" t="s">
        <v>244</v>
      </c>
      <c r="B37" s="46">
        <v>994.57013600000005</v>
      </c>
      <c r="F37" s="27"/>
      <c r="G37" s="46"/>
      <c r="H37" s="46"/>
    </row>
    <row r="38" spans="1:8">
      <c r="A38" s="35" t="s">
        <v>245</v>
      </c>
      <c r="B38" s="46">
        <v>994.57013600000005</v>
      </c>
      <c r="F38" s="27"/>
      <c r="G38" s="46"/>
      <c r="H38" s="46"/>
    </row>
    <row r="39" spans="1:8">
      <c r="A39" s="35" t="s">
        <v>246</v>
      </c>
      <c r="B39" s="46">
        <v>995.47511299999996</v>
      </c>
      <c r="F39" s="27"/>
      <c r="G39" s="46"/>
      <c r="H39" s="46"/>
    </row>
    <row r="40" spans="1:8">
      <c r="A40" s="35" t="s">
        <v>247</v>
      </c>
      <c r="B40" s="46">
        <v>994.57013600000005</v>
      </c>
      <c r="F40" s="27"/>
      <c r="G40" s="46"/>
      <c r="H40" s="46"/>
    </row>
    <row r="41" spans="1:8">
      <c r="A41" s="35" t="s">
        <v>248</v>
      </c>
      <c r="B41" s="46">
        <v>998.19004500000005</v>
      </c>
      <c r="F41" s="27"/>
      <c r="G41" s="46"/>
      <c r="H41" s="46"/>
    </row>
    <row r="42" spans="1:8">
      <c r="A42" s="35" t="s">
        <v>249</v>
      </c>
      <c r="B42" s="46">
        <v>1000</v>
      </c>
      <c r="F42" s="27"/>
      <c r="G42" s="46"/>
      <c r="H42" s="46"/>
    </row>
    <row r="43" spans="1:8">
      <c r="A43" s="35" t="s">
        <v>250</v>
      </c>
      <c r="B43" s="46">
        <v>1001</v>
      </c>
      <c r="F43" s="27"/>
      <c r="G43" s="46"/>
      <c r="H43" s="46"/>
    </row>
    <row r="44" spans="1:8">
      <c r="A44" s="35" t="s">
        <v>251</v>
      </c>
      <c r="B44" s="46">
        <v>1004</v>
      </c>
      <c r="F44" s="27"/>
      <c r="G44" s="46"/>
      <c r="H44" s="46"/>
    </row>
    <row r="45" spans="1:8">
      <c r="A45" s="35" t="s">
        <v>252</v>
      </c>
      <c r="B45" s="46">
        <v>1003</v>
      </c>
      <c r="F45" s="27"/>
      <c r="G45" s="46"/>
      <c r="H45" s="46"/>
    </row>
    <row r="46" spans="1:8">
      <c r="A46" s="35" t="s">
        <v>253</v>
      </c>
      <c r="B46" s="46">
        <v>1004</v>
      </c>
      <c r="F46" s="27"/>
      <c r="G46" s="46"/>
      <c r="H46" s="46"/>
    </row>
    <row r="47" spans="1:8">
      <c r="A47" s="35" t="s">
        <v>254</v>
      </c>
      <c r="B47" s="46">
        <v>1010</v>
      </c>
      <c r="F47" s="27"/>
      <c r="G47" s="46"/>
      <c r="H47" s="46"/>
    </row>
    <row r="48" spans="1:8">
      <c r="A48" s="35" t="s">
        <v>255</v>
      </c>
      <c r="B48" s="46">
        <v>1013</v>
      </c>
      <c r="F48" s="27"/>
      <c r="G48" s="46"/>
      <c r="H48" s="46"/>
    </row>
    <row r="49" spans="1:8">
      <c r="A49" s="35" t="s">
        <v>256</v>
      </c>
      <c r="B49" s="46">
        <v>1020</v>
      </c>
      <c r="F49" s="27"/>
      <c r="G49" s="46"/>
      <c r="H49" s="46"/>
    </row>
    <row r="50" spans="1:8">
      <c r="A50" s="35" t="s">
        <v>257</v>
      </c>
      <c r="B50" s="46">
        <v>1023</v>
      </c>
      <c r="F50" s="27"/>
      <c r="G50" s="46"/>
      <c r="H50" s="46"/>
    </row>
    <row r="51" spans="1:8">
      <c r="A51" s="35" t="s">
        <v>258</v>
      </c>
      <c r="B51" s="46">
        <v>1031</v>
      </c>
      <c r="F51" s="27"/>
      <c r="G51" s="46"/>
      <c r="H51" s="46"/>
    </row>
    <row r="52" spans="1:8">
      <c r="A52" s="35" t="s">
        <v>259</v>
      </c>
      <c r="B52" s="46">
        <v>1036</v>
      </c>
      <c r="F52" s="27"/>
      <c r="G52" s="46"/>
      <c r="H52" s="46"/>
    </row>
    <row r="53" spans="1:8">
      <c r="A53" s="35" t="s">
        <v>260</v>
      </c>
      <c r="B53" s="46">
        <v>1041</v>
      </c>
      <c r="F53" s="27"/>
      <c r="G53" s="46"/>
      <c r="H53" s="46"/>
    </row>
    <row r="54" spans="1:8">
      <c r="A54" s="35" t="s">
        <v>261</v>
      </c>
      <c r="B54" s="46">
        <v>1044</v>
      </c>
      <c r="F54" s="27"/>
      <c r="G54" s="46"/>
      <c r="H54" s="46"/>
    </row>
    <row r="55" spans="1:8">
      <c r="A55" s="35" t="s">
        <v>262</v>
      </c>
      <c r="B55" s="46">
        <v>1047</v>
      </c>
      <c r="F55" s="27"/>
      <c r="G55" s="46"/>
      <c r="H55" s="46"/>
    </row>
    <row r="56" spans="1:8">
      <c r="A56" s="35" t="s">
        <v>263</v>
      </c>
      <c r="B56" s="46">
        <v>1060</v>
      </c>
      <c r="F56" s="27"/>
      <c r="G56" s="46"/>
      <c r="H56" s="46"/>
    </row>
    <row r="57" spans="1:8">
      <c r="A57" s="35" t="s">
        <v>264</v>
      </c>
      <c r="B57" s="46">
        <v>1079</v>
      </c>
      <c r="F57" s="27"/>
      <c r="G57" s="46"/>
      <c r="H57" s="46"/>
    </row>
    <row r="58" spans="1:8">
      <c r="A58" s="35" t="s">
        <v>265</v>
      </c>
      <c r="B58" s="46">
        <v>1084</v>
      </c>
      <c r="F58" s="27"/>
      <c r="G58" s="46"/>
      <c r="H58" s="46"/>
    </row>
    <row r="59" spans="1:8">
      <c r="A59" s="35" t="s">
        <v>266</v>
      </c>
      <c r="B59" s="46">
        <v>1101</v>
      </c>
      <c r="F59" s="27"/>
      <c r="G59" s="46"/>
      <c r="H59" s="46"/>
    </row>
    <row r="60" spans="1:8">
      <c r="A60" s="35" t="s">
        <v>267</v>
      </c>
      <c r="B60" s="46">
        <v>1126</v>
      </c>
      <c r="F60" s="27"/>
      <c r="G60" s="46"/>
      <c r="H60" s="46"/>
    </row>
    <row r="61" spans="1:8">
      <c r="A61" s="35" t="s">
        <v>268</v>
      </c>
      <c r="B61" s="46">
        <v>1172</v>
      </c>
      <c r="F61" s="27"/>
      <c r="G61" s="46"/>
      <c r="H61" s="46"/>
    </row>
    <row r="62" spans="1:8">
      <c r="A62" s="35" t="s">
        <v>269</v>
      </c>
      <c r="B62" s="46">
        <v>1190</v>
      </c>
      <c r="F62" s="27"/>
      <c r="G62" s="46"/>
      <c r="H62" s="46"/>
    </row>
    <row r="63" spans="1:8">
      <c r="A63" s="35" t="s">
        <v>270</v>
      </c>
      <c r="B63" s="46">
        <v>1211</v>
      </c>
      <c r="F63" s="27"/>
      <c r="G63" s="46"/>
      <c r="H63" s="46"/>
    </row>
    <row r="64" spans="1:8">
      <c r="A64" s="35" t="s">
        <v>271</v>
      </c>
      <c r="B64" s="46">
        <v>1214</v>
      </c>
      <c r="F64" s="27"/>
      <c r="G64" s="46"/>
      <c r="H64" s="46"/>
    </row>
    <row r="65" spans="1:8">
      <c r="A65" s="35" t="s">
        <v>272</v>
      </c>
      <c r="B65" s="46">
        <v>1228</v>
      </c>
      <c r="F65" s="27"/>
      <c r="G65" s="46"/>
      <c r="H65" s="46"/>
    </row>
    <row r="66" spans="1:8">
      <c r="A66" s="35" t="s">
        <v>273</v>
      </c>
      <c r="B66" s="46">
        <v>1243</v>
      </c>
      <c r="F66" s="27"/>
      <c r="G66" s="46"/>
      <c r="H66" s="46"/>
    </row>
    <row r="67" spans="1:8">
      <c r="A67" s="35" t="s">
        <v>274</v>
      </c>
      <c r="B67" s="46">
        <v>1248</v>
      </c>
      <c r="F67" s="27"/>
      <c r="G67" s="46"/>
      <c r="H67" s="46"/>
    </row>
    <row r="68" spans="1:8">
      <c r="A68" s="35" t="s">
        <v>275</v>
      </c>
      <c r="B68" s="46">
        <v>1269</v>
      </c>
      <c r="F68" s="27"/>
      <c r="G68" s="46"/>
      <c r="H68" s="46"/>
    </row>
    <row r="69" spans="1:8">
      <c r="A69" s="35" t="s">
        <v>276</v>
      </c>
      <c r="B69" s="46">
        <v>1294</v>
      </c>
      <c r="F69" s="27"/>
      <c r="G69" s="46"/>
      <c r="H69" s="46"/>
    </row>
    <row r="70" spans="1:8">
      <c r="A70" s="35" t="s">
        <v>277</v>
      </c>
      <c r="B70" s="46">
        <v>1318</v>
      </c>
      <c r="F70" s="27"/>
      <c r="G70" s="46"/>
      <c r="H70" s="46"/>
    </row>
    <row r="71" spans="1:8">
      <c r="A71" s="35" t="s">
        <v>278</v>
      </c>
      <c r="B71" s="46">
        <v>1330</v>
      </c>
      <c r="F71" s="27"/>
      <c r="G71" s="46"/>
      <c r="H71" s="46"/>
    </row>
    <row r="72" spans="1:8">
      <c r="A72" s="35" t="s">
        <v>279</v>
      </c>
      <c r="B72" s="46">
        <v>1332</v>
      </c>
      <c r="F72" s="27"/>
      <c r="G72" s="46"/>
      <c r="H72" s="46"/>
    </row>
    <row r="73" spans="1:8">
      <c r="A73" s="35" t="s">
        <v>280</v>
      </c>
      <c r="B73" s="46">
        <v>1334</v>
      </c>
      <c r="F73" s="27"/>
      <c r="G73" s="46"/>
      <c r="H73" s="46"/>
    </row>
    <row r="74" spans="1:8">
      <c r="A74" s="35" t="s">
        <v>281</v>
      </c>
      <c r="B74" s="46">
        <v>1340</v>
      </c>
      <c r="F74" s="27"/>
      <c r="G74" s="46"/>
      <c r="H74" s="46"/>
    </row>
    <row r="75" spans="1:8">
      <c r="A75" s="35" t="s">
        <v>282</v>
      </c>
      <c r="B75" s="46">
        <v>1351</v>
      </c>
      <c r="F75" s="27"/>
      <c r="G75" s="46"/>
      <c r="H75" s="46"/>
    </row>
    <row r="76" spans="1:8">
      <c r="A76" s="35" t="s">
        <v>283</v>
      </c>
      <c r="B76" s="46">
        <v>1363</v>
      </c>
      <c r="F76" s="27"/>
      <c r="G76" s="46"/>
      <c r="H76" s="46"/>
    </row>
    <row r="77" spans="1:8">
      <c r="A77" s="35" t="s">
        <v>284</v>
      </c>
      <c r="B77" s="46">
        <v>1372</v>
      </c>
      <c r="F77" s="27"/>
      <c r="G77" s="46"/>
      <c r="H77" s="46"/>
    </row>
    <row r="78" spans="1:8">
      <c r="A78" s="35" t="s">
        <v>285</v>
      </c>
      <c r="B78" s="46">
        <v>1394</v>
      </c>
      <c r="F78" s="27"/>
      <c r="G78" s="46"/>
      <c r="H78" s="46"/>
    </row>
    <row r="79" spans="1:8">
      <c r="A79" s="35" t="s">
        <v>286</v>
      </c>
      <c r="B79" s="46">
        <v>1393</v>
      </c>
      <c r="F79" s="27"/>
      <c r="G79" s="46"/>
      <c r="H79" s="46"/>
    </row>
    <row r="80" spans="1:8">
      <c r="A80" s="35" t="s">
        <v>287</v>
      </c>
      <c r="B80" s="46">
        <v>1387</v>
      </c>
      <c r="F80" s="27"/>
      <c r="G80" s="46"/>
      <c r="H80" s="46"/>
    </row>
    <row r="81" spans="1:8">
      <c r="A81" s="35" t="s">
        <v>288</v>
      </c>
      <c r="B81" s="46">
        <v>1371</v>
      </c>
      <c r="F81" s="27"/>
      <c r="G81" s="46"/>
      <c r="H81" s="46"/>
    </row>
    <row r="82" spans="1:8">
      <c r="A82" s="35" t="s">
        <v>289</v>
      </c>
      <c r="B82" s="46">
        <v>1351</v>
      </c>
      <c r="F82" s="27"/>
      <c r="G82" s="46"/>
      <c r="H82" s="46"/>
    </row>
    <row r="83" spans="1:8">
      <c r="A83" s="35" t="s">
        <v>290</v>
      </c>
      <c r="B83" s="46">
        <v>1338</v>
      </c>
      <c r="F83" s="27"/>
      <c r="G83" s="46"/>
      <c r="H83" s="46"/>
    </row>
    <row r="84" spans="1:8">
      <c r="A84" s="35" t="s">
        <v>291</v>
      </c>
      <c r="B84" s="46">
        <v>1336</v>
      </c>
      <c r="F84" s="27"/>
      <c r="G84" s="46"/>
      <c r="H84" s="46"/>
    </row>
    <row r="85" spans="1:8">
      <c r="A85" s="35" t="s">
        <v>292</v>
      </c>
      <c r="B85" s="46">
        <v>1337</v>
      </c>
      <c r="F85" s="27"/>
      <c r="G85" s="46"/>
      <c r="H85" s="46"/>
    </row>
    <row r="86" spans="1:8">
      <c r="A86" s="35" t="s">
        <v>293</v>
      </c>
      <c r="B86" s="46">
        <v>1337</v>
      </c>
      <c r="F86" s="27"/>
      <c r="G86" s="46"/>
      <c r="H86" s="46"/>
    </row>
    <row r="87" spans="1:8">
      <c r="A87" s="35" t="s">
        <v>294</v>
      </c>
      <c r="B87" s="46">
        <v>1333</v>
      </c>
      <c r="F87" s="27"/>
      <c r="G87" s="46"/>
      <c r="H87" s="46"/>
    </row>
    <row r="88" spans="1:8">
      <c r="A88" s="35" t="s">
        <v>295</v>
      </c>
      <c r="B88" s="46">
        <v>1334</v>
      </c>
      <c r="F88" s="27"/>
      <c r="G88" s="46"/>
      <c r="H88" s="46"/>
    </row>
    <row r="89" spans="1:8">
      <c r="A89" s="35" t="s">
        <v>296</v>
      </c>
      <c r="B89" s="46">
        <v>1342</v>
      </c>
      <c r="F89" s="27"/>
      <c r="G89" s="46"/>
      <c r="H89" s="46"/>
    </row>
    <row r="90" spans="1:8">
      <c r="A90" s="35" t="s">
        <v>297</v>
      </c>
      <c r="B90" s="46">
        <v>1347</v>
      </c>
      <c r="F90" s="27"/>
      <c r="G90" s="46"/>
      <c r="H90" s="46"/>
    </row>
    <row r="91" spans="1:8">
      <c r="A91" s="35" t="s">
        <v>298</v>
      </c>
      <c r="B91" s="46">
        <v>1349</v>
      </c>
      <c r="F91" s="27"/>
      <c r="G91" s="46"/>
      <c r="H91" s="46"/>
    </row>
    <row r="92" spans="1:8">
      <c r="A92" s="35" t="s">
        <v>299</v>
      </c>
      <c r="B92" s="46">
        <v>1351</v>
      </c>
      <c r="F92" s="27"/>
      <c r="G92" s="46"/>
      <c r="H92" s="46"/>
    </row>
    <row r="93" spans="1:8">
      <c r="A93" s="35" t="s">
        <v>300</v>
      </c>
      <c r="B93" s="46">
        <v>1352</v>
      </c>
      <c r="F93" s="27"/>
      <c r="G93" s="46"/>
      <c r="H93" s="46"/>
    </row>
    <row r="94" spans="1:8">
      <c r="A94" s="35" t="s">
        <v>301</v>
      </c>
      <c r="B94" s="46">
        <v>1354</v>
      </c>
      <c r="F94" s="27"/>
      <c r="G94" s="46"/>
      <c r="H94" s="46"/>
    </row>
    <row r="95" spans="1:8">
      <c r="A95" s="35" t="s">
        <v>302</v>
      </c>
      <c r="B95" s="46">
        <v>1359</v>
      </c>
      <c r="F95" s="27"/>
      <c r="G95" s="46"/>
      <c r="H95" s="46"/>
    </row>
    <row r="96" spans="1:8">
      <c r="A96" s="35" t="s">
        <v>303</v>
      </c>
      <c r="B96" s="46">
        <v>1365</v>
      </c>
      <c r="F96" s="27"/>
      <c r="G96" s="46"/>
      <c r="H96" s="46"/>
    </row>
    <row r="97" spans="1:8">
      <c r="A97" s="35" t="s">
        <v>304</v>
      </c>
      <c r="B97" s="46">
        <v>1372</v>
      </c>
      <c r="F97" s="27"/>
      <c r="G97" s="46"/>
      <c r="H97" s="46"/>
    </row>
    <row r="98" spans="1:8">
      <c r="A98" s="35" t="s">
        <v>329</v>
      </c>
      <c r="B98" s="103">
        <v>1384</v>
      </c>
      <c r="F98" s="27"/>
      <c r="G98" s="46"/>
      <c r="H98" s="46"/>
    </row>
    <row r="99" spans="1:8">
      <c r="A99" s="35" t="s">
        <v>365</v>
      </c>
      <c r="B99" s="103">
        <v>1404</v>
      </c>
      <c r="F99" s="27"/>
      <c r="G99" s="46"/>
      <c r="H99" s="46"/>
    </row>
    <row r="100" spans="1:8">
      <c r="A100" s="35" t="s">
        <v>366</v>
      </c>
      <c r="B100" s="103">
        <v>1415</v>
      </c>
      <c r="F100" s="27"/>
      <c r="G100" s="46"/>
      <c r="H100" s="46"/>
    </row>
    <row r="101" spans="1:8">
      <c r="A101" s="35" t="s">
        <v>368</v>
      </c>
      <c r="B101" s="103">
        <v>1432</v>
      </c>
      <c r="F101" s="27"/>
      <c r="G101" s="46"/>
      <c r="H101" s="46"/>
    </row>
    <row r="102" spans="1:8">
      <c r="A102" s="35" t="s">
        <v>385</v>
      </c>
      <c r="B102" s="103">
        <v>1444</v>
      </c>
      <c r="F102" s="27"/>
      <c r="G102" s="46"/>
      <c r="H102" s="46"/>
    </row>
    <row r="103" spans="1:8">
      <c r="A103" s="35" t="s">
        <v>393</v>
      </c>
      <c r="B103" s="103">
        <v>1460</v>
      </c>
      <c r="F103" s="27"/>
      <c r="G103" s="46"/>
      <c r="H103" s="46"/>
    </row>
    <row r="104" spans="1:8">
      <c r="A104" s="35" t="s">
        <v>402</v>
      </c>
      <c r="B104" s="103">
        <v>1474</v>
      </c>
      <c r="C104" s="125">
        <v>42143</v>
      </c>
      <c r="F104" s="27"/>
      <c r="G104" s="46"/>
      <c r="H104" s="46"/>
    </row>
    <row r="105" spans="1:8">
      <c r="A105" s="35" t="s">
        <v>419</v>
      </c>
      <c r="B105" s="103">
        <v>1484</v>
      </c>
      <c r="C105" s="125">
        <v>42249</v>
      </c>
      <c r="F105" s="27"/>
      <c r="G105" s="46"/>
      <c r="H105" s="46"/>
    </row>
    <row r="106" spans="1:8">
      <c r="A106" s="35" t="s">
        <v>427</v>
      </c>
      <c r="B106" s="103">
        <v>1498</v>
      </c>
      <c r="C106" s="125">
        <v>42340</v>
      </c>
      <c r="F106" s="27"/>
      <c r="G106" s="46"/>
      <c r="H106" s="46"/>
    </row>
    <row r="107" spans="1:8">
      <c r="A107" s="35" t="s">
        <v>432</v>
      </c>
      <c r="B107" s="103">
        <v>1507</v>
      </c>
      <c r="C107" s="125">
        <v>42430</v>
      </c>
      <c r="F107" s="27"/>
      <c r="G107" s="46"/>
      <c r="H107" s="46"/>
    </row>
    <row r="108" spans="1:8">
      <c r="A108" s="35" t="s">
        <v>439</v>
      </c>
      <c r="B108" s="103">
        <v>1519</v>
      </c>
      <c r="C108" s="125">
        <v>42530</v>
      </c>
      <c r="F108" s="27"/>
      <c r="G108" s="46"/>
      <c r="H108" s="46"/>
    </row>
    <row r="109" spans="1:8">
      <c r="A109" s="35" t="s">
        <v>464</v>
      </c>
      <c r="B109" s="103">
        <v>1533</v>
      </c>
      <c r="C109" s="125">
        <v>42614</v>
      </c>
      <c r="F109" s="27"/>
      <c r="G109" s="46"/>
      <c r="H109" s="46"/>
    </row>
    <row r="110" spans="1:8">
      <c r="A110" s="35" t="s">
        <v>562</v>
      </c>
      <c r="B110" s="103">
        <v>1553</v>
      </c>
      <c r="C110" s="125">
        <v>42724</v>
      </c>
      <c r="D110" s="115" t="s">
        <v>477</v>
      </c>
      <c r="F110" s="27"/>
      <c r="G110" s="46"/>
      <c r="H110" s="46"/>
    </row>
    <row r="111" spans="1:8">
      <c r="A111" s="35" t="s">
        <v>569</v>
      </c>
      <c r="B111" s="103">
        <v>1591</v>
      </c>
      <c r="C111" s="125">
        <v>42786</v>
      </c>
      <c r="F111" s="27"/>
      <c r="G111" s="46"/>
      <c r="H111" s="46"/>
    </row>
    <row r="112" spans="1:8">
      <c r="A112" s="35" t="s">
        <v>589</v>
      </c>
      <c r="B112" s="103">
        <v>1601</v>
      </c>
      <c r="C112" s="125">
        <v>42885</v>
      </c>
      <c r="F112" s="27"/>
      <c r="G112" s="46"/>
      <c r="H112" s="46"/>
    </row>
    <row r="113" spans="1:12">
      <c r="A113" s="35" t="s">
        <v>607</v>
      </c>
      <c r="B113" s="103">
        <v>1618</v>
      </c>
      <c r="C113" s="125">
        <v>42965</v>
      </c>
      <c r="F113" s="27"/>
      <c r="G113" s="46"/>
      <c r="H113" s="46"/>
    </row>
    <row r="114" spans="1:12">
      <c r="A114" s="35" t="s">
        <v>618</v>
      </c>
      <c r="B114" s="103">
        <v>1635</v>
      </c>
      <c r="C114" s="125">
        <v>43062</v>
      </c>
      <c r="F114" s="27"/>
      <c r="G114" s="46"/>
      <c r="H114" s="46"/>
    </row>
    <row r="115" spans="1:12">
      <c r="A115" s="35" t="s">
        <v>625</v>
      </c>
      <c r="B115" s="103">
        <v>1656</v>
      </c>
      <c r="C115" s="125">
        <v>43161</v>
      </c>
      <c r="D115" s="125"/>
      <c r="E115" s="125"/>
      <c r="F115" s="27"/>
      <c r="G115" s="46"/>
      <c r="H115" s="46"/>
    </row>
    <row r="116" spans="1:12">
      <c r="A116" s="35" t="s">
        <v>632</v>
      </c>
      <c r="B116" s="103">
        <v>1670</v>
      </c>
      <c r="C116" s="125">
        <v>43256</v>
      </c>
      <c r="D116" s="125"/>
      <c r="E116" s="125"/>
      <c r="F116" s="27"/>
      <c r="G116" s="46"/>
      <c r="H116" s="46"/>
    </row>
    <row r="117" spans="1:12">
      <c r="A117" s="35" t="s">
        <v>639</v>
      </c>
      <c r="B117" s="103">
        <v>1689</v>
      </c>
      <c r="C117" s="125">
        <v>43342</v>
      </c>
      <c r="D117" s="125"/>
      <c r="E117" s="125"/>
      <c r="F117" s="27"/>
      <c r="G117" s="46"/>
      <c r="H117" s="46"/>
    </row>
    <row r="118" spans="1:12">
      <c r="A118" s="35" t="s">
        <v>650</v>
      </c>
      <c r="B118" s="103">
        <v>1711</v>
      </c>
      <c r="C118" s="125">
        <v>43439</v>
      </c>
      <c r="D118" s="132" t="s">
        <v>651</v>
      </c>
      <c r="E118" s="125"/>
      <c r="F118" s="27"/>
      <c r="G118" s="46"/>
      <c r="H118" s="46"/>
    </row>
    <row r="119" spans="1:12">
      <c r="A119" s="35" t="s">
        <v>658</v>
      </c>
      <c r="B119" s="103">
        <v>1731</v>
      </c>
      <c r="C119" s="125">
        <v>43518</v>
      </c>
      <c r="D119" s="132" t="s">
        <v>651</v>
      </c>
      <c r="E119" s="125"/>
      <c r="F119" s="27"/>
      <c r="G119" s="46"/>
      <c r="H119" s="46"/>
    </row>
    <row r="120" spans="1:12">
      <c r="A120" s="35" t="s">
        <v>664</v>
      </c>
      <c r="B120" s="103">
        <v>1747</v>
      </c>
      <c r="C120" s="125">
        <v>43620</v>
      </c>
      <c r="D120" s="132" t="s">
        <v>651</v>
      </c>
      <c r="E120" s="125"/>
      <c r="F120" s="27"/>
      <c r="G120" s="46"/>
      <c r="H120" s="46"/>
    </row>
    <row r="121" spans="1:12">
      <c r="A121" s="35" t="s">
        <v>684</v>
      </c>
      <c r="B121" s="103">
        <v>1762</v>
      </c>
      <c r="C121" s="125">
        <v>43696</v>
      </c>
      <c r="D121" s="132" t="s">
        <v>651</v>
      </c>
      <c r="E121" s="125"/>
      <c r="F121" s="27"/>
      <c r="G121" s="46"/>
      <c r="H121" s="46"/>
      <c r="I121" s="6"/>
      <c r="J121" s="6"/>
      <c r="K121" s="6"/>
      <c r="L121" s="47"/>
    </row>
    <row r="122" spans="1:12">
      <c r="A122" s="35" t="s">
        <v>695</v>
      </c>
      <c r="B122" s="103">
        <v>1799</v>
      </c>
      <c r="C122" s="125">
        <v>43803</v>
      </c>
      <c r="D122" s="132" t="s">
        <v>651</v>
      </c>
      <c r="E122" s="125"/>
      <c r="F122" s="27"/>
      <c r="G122" s="46"/>
      <c r="H122" s="46"/>
      <c r="I122" s="6"/>
      <c r="J122" s="6"/>
      <c r="K122" s="6"/>
      <c r="L122" s="47"/>
    </row>
    <row r="123" spans="1:12">
      <c r="A123" s="35" t="s">
        <v>703</v>
      </c>
      <c r="B123" s="103">
        <v>1825</v>
      </c>
      <c r="C123" s="125">
        <v>43885</v>
      </c>
      <c r="D123" s="132" t="s">
        <v>651</v>
      </c>
      <c r="E123" s="125"/>
      <c r="F123" s="27"/>
      <c r="G123" s="46"/>
      <c r="H123" s="46"/>
      <c r="I123" s="6"/>
      <c r="J123" s="6"/>
      <c r="K123" s="6"/>
      <c r="L123" s="47"/>
    </row>
    <row r="124" spans="1:12">
      <c r="A124" s="35" t="s">
        <v>712</v>
      </c>
      <c r="B124" s="103">
        <v>1838</v>
      </c>
      <c r="C124" s="125">
        <v>43976</v>
      </c>
      <c r="D124" s="132" t="s">
        <v>651</v>
      </c>
      <c r="E124" s="125"/>
      <c r="F124" s="27"/>
      <c r="G124" s="46"/>
      <c r="H124" s="46"/>
      <c r="I124" s="6"/>
      <c r="J124" s="6"/>
      <c r="K124" s="6"/>
      <c r="L124" s="47"/>
    </row>
    <row r="125" spans="1:12">
      <c r="A125" s="35" t="s">
        <v>742</v>
      </c>
      <c r="B125" s="103">
        <v>1841</v>
      </c>
      <c r="C125" s="125">
        <v>44075</v>
      </c>
      <c r="D125" s="132"/>
      <c r="E125" s="125"/>
      <c r="F125" s="27"/>
      <c r="G125" s="46"/>
      <c r="H125" s="46"/>
      <c r="I125" s="6"/>
      <c r="J125" s="6"/>
      <c r="K125" s="6"/>
      <c r="L125" s="47"/>
    </row>
    <row r="126" spans="1:12">
      <c r="A126" s="35" t="s">
        <v>756</v>
      </c>
      <c r="B126" s="103">
        <v>1843</v>
      </c>
      <c r="C126" s="125">
        <v>44168</v>
      </c>
      <c r="D126" s="132"/>
      <c r="E126" s="125"/>
      <c r="F126" s="27"/>
      <c r="G126" s="46"/>
      <c r="I126" s="6"/>
      <c r="J126" s="6"/>
      <c r="K126" s="6"/>
      <c r="L126" s="47"/>
    </row>
    <row r="127" spans="1:12">
      <c r="A127" s="35" t="s">
        <v>766</v>
      </c>
      <c r="B127" s="103">
        <v>1860</v>
      </c>
      <c r="C127" s="125">
        <v>44256</v>
      </c>
      <c r="D127" s="125"/>
      <c r="E127" s="125"/>
      <c r="F127" s="27"/>
      <c r="G127" s="46"/>
      <c r="I127" s="6"/>
      <c r="J127" s="6"/>
      <c r="K127" s="6"/>
      <c r="L127" s="47"/>
    </row>
    <row r="128" spans="1:12">
      <c r="A128" s="35" t="s">
        <v>781</v>
      </c>
      <c r="B128" s="103">
        <v>1867</v>
      </c>
      <c r="C128" s="125">
        <v>44348</v>
      </c>
      <c r="D128" s="125"/>
      <c r="E128" s="125"/>
      <c r="F128" s="27"/>
      <c r="G128" s="46"/>
      <c r="I128" s="6"/>
      <c r="J128" s="6"/>
      <c r="K128" s="6"/>
      <c r="L128" s="47"/>
    </row>
    <row r="129" spans="1:12">
      <c r="A129" s="35"/>
      <c r="B129" s="103"/>
      <c r="C129" s="125">
        <v>44427</v>
      </c>
      <c r="D129" s="125"/>
      <c r="E129" s="125"/>
      <c r="J129" s="6"/>
    </row>
    <row r="130" spans="1:12">
      <c r="A130" s="35"/>
      <c r="B130" s="103"/>
      <c r="C130" s="125"/>
      <c r="D130" s="125"/>
      <c r="E130" s="125"/>
      <c r="F130" s="125"/>
      <c r="H130" s="125"/>
      <c r="J130" s="125"/>
      <c r="K130" s="113"/>
      <c r="L130" s="125"/>
    </row>
    <row r="131" spans="1:12">
      <c r="A131" s="35"/>
      <c r="B131" s="103"/>
      <c r="C131" s="125"/>
      <c r="D131" s="125"/>
      <c r="E131" s="125"/>
    </row>
    <row r="132" spans="1:12">
      <c r="A132" s="35"/>
      <c r="B132" s="103"/>
      <c r="C132" s="125"/>
      <c r="D132" s="125"/>
      <c r="E132" s="125"/>
    </row>
    <row r="133" spans="1:12">
      <c r="C133" s="12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>
    <tabColor rgb="FF7030A0"/>
  </sheetPr>
  <dimension ref="A1:AD90"/>
  <sheetViews>
    <sheetView zoomScaleNormal="100" workbookViewId="0">
      <pane xSplit="1" ySplit="4" topLeftCell="B65" activePane="bottomRight" state="frozen"/>
      <selection pane="topRight" activeCell="B1" sqref="B1"/>
      <selection pane="bottomLeft" activeCell="A5" sqref="A5"/>
      <selection pane="bottomRight" activeCell="G25" sqref="G25"/>
    </sheetView>
  </sheetViews>
  <sheetFormatPr defaultRowHeight="14.5"/>
  <cols>
    <col min="4" max="5" width="11.54296875" customWidth="1"/>
  </cols>
  <sheetData>
    <row r="1" spans="1:30">
      <c r="A1" s="26" t="s">
        <v>308</v>
      </c>
      <c r="B1" s="26"/>
      <c r="C1" s="26"/>
      <c r="G1" s="132" t="s">
        <v>405</v>
      </c>
    </row>
    <row r="2" spans="1:30">
      <c r="A2" s="5" t="s">
        <v>5</v>
      </c>
      <c r="B2" s="5"/>
      <c r="C2" s="5"/>
    </row>
    <row r="3" spans="1:30">
      <c r="A3" s="25"/>
      <c r="B3" s="25"/>
      <c r="C3" s="25"/>
      <c r="E3" s="113" t="s">
        <v>401</v>
      </c>
      <c r="X3" t="s">
        <v>760</v>
      </c>
      <c r="AA3" t="s">
        <v>761</v>
      </c>
    </row>
    <row r="4" spans="1:30">
      <c r="A4" s="15"/>
      <c r="B4" s="26" t="s">
        <v>1</v>
      </c>
      <c r="C4" s="26" t="s">
        <v>307</v>
      </c>
      <c r="E4" s="113" t="s">
        <v>405</v>
      </c>
      <c r="W4" s="15"/>
      <c r="X4" s="26" t="s">
        <v>759</v>
      </c>
      <c r="Z4" s="15"/>
      <c r="AA4" s="26" t="s">
        <v>1</v>
      </c>
    </row>
    <row r="5" spans="1:30">
      <c r="A5" s="27">
        <v>36951</v>
      </c>
      <c r="B5" s="194">
        <v>572.5</v>
      </c>
      <c r="D5" s="113"/>
      <c r="W5" s="27">
        <v>36951</v>
      </c>
      <c r="X5" s="66">
        <v>572.5</v>
      </c>
      <c r="Z5" s="27">
        <v>36951</v>
      </c>
      <c r="AA5" s="66">
        <v>574.9</v>
      </c>
      <c r="AC5" s="66">
        <f>+AA5-X5</f>
        <v>2.3999999999999773</v>
      </c>
      <c r="AD5" s="73">
        <f>+AC5/AA5</f>
        <v>4.1746390676639022E-3</v>
      </c>
    </row>
    <row r="6" spans="1:30">
      <c r="A6" s="27">
        <v>37043</v>
      </c>
      <c r="B6" s="194">
        <v>573.79999999999995</v>
      </c>
      <c r="D6" s="113"/>
      <c r="W6" s="27">
        <v>37043</v>
      </c>
      <c r="X6" s="66">
        <v>573.79999999999995</v>
      </c>
      <c r="Z6" s="27">
        <v>37043</v>
      </c>
      <c r="AA6" s="66">
        <v>576.29999999999995</v>
      </c>
      <c r="AC6" s="66">
        <f t="shared" ref="AC6:AC69" si="0">+AA6-X6</f>
        <v>2.5</v>
      </c>
      <c r="AD6" s="73">
        <f t="shared" ref="AD6:AD69" si="1">+AC6/AA6</f>
        <v>4.3380183931979871E-3</v>
      </c>
    </row>
    <row r="7" spans="1:30">
      <c r="A7" s="27">
        <v>37135</v>
      </c>
      <c r="B7" s="194">
        <v>578.20000000000005</v>
      </c>
      <c r="D7" s="113"/>
      <c r="W7" s="27">
        <v>37135</v>
      </c>
      <c r="X7" s="66">
        <v>578.20000000000005</v>
      </c>
      <c r="Z7" s="27">
        <v>37135</v>
      </c>
      <c r="AA7" s="66">
        <v>581.4</v>
      </c>
      <c r="AC7" s="66">
        <f t="shared" si="0"/>
        <v>3.1999999999999318</v>
      </c>
      <c r="AD7" s="73">
        <f t="shared" si="1"/>
        <v>5.5039559683521359E-3</v>
      </c>
    </row>
    <row r="8" spans="1:30">
      <c r="A8" s="27">
        <v>37226</v>
      </c>
      <c r="B8" s="194">
        <v>592.4</v>
      </c>
      <c r="D8" s="113"/>
      <c r="W8" s="27">
        <v>37226</v>
      </c>
      <c r="X8" s="66">
        <v>592.4</v>
      </c>
      <c r="Z8" s="27">
        <v>37226</v>
      </c>
      <c r="AA8" s="66">
        <v>595.5</v>
      </c>
      <c r="AC8" s="66">
        <f t="shared" si="0"/>
        <v>3.1000000000000227</v>
      </c>
      <c r="AD8" s="73">
        <f t="shared" si="1"/>
        <v>5.2057094878253949E-3</v>
      </c>
    </row>
    <row r="9" spans="1:30">
      <c r="A9" s="27">
        <v>37316</v>
      </c>
      <c r="B9" s="194">
        <v>598.4</v>
      </c>
      <c r="C9" s="29">
        <f>B9/B5-1</f>
        <v>4.5240174672489086E-2</v>
      </c>
      <c r="D9" s="113"/>
      <c r="W9" s="27">
        <v>37316</v>
      </c>
      <c r="X9" s="66">
        <v>598.4</v>
      </c>
      <c r="Z9" s="27">
        <v>37316</v>
      </c>
      <c r="AA9" s="66">
        <v>602.5</v>
      </c>
      <c r="AC9" s="66">
        <f t="shared" si="0"/>
        <v>4.1000000000000227</v>
      </c>
      <c r="AD9" s="73">
        <f t="shared" si="1"/>
        <v>6.8049792531120713E-3</v>
      </c>
    </row>
    <row r="10" spans="1:30">
      <c r="A10" s="27">
        <v>37408</v>
      </c>
      <c r="B10" s="194">
        <v>600.29999999999995</v>
      </c>
      <c r="C10" s="73">
        <f t="shared" ref="C10:C62" si="2">B10/B6-1</f>
        <v>4.6183339142558344E-2</v>
      </c>
      <c r="D10" s="113"/>
      <c r="W10" s="27">
        <v>37408</v>
      </c>
      <c r="X10" s="66">
        <v>600.29999999999995</v>
      </c>
      <c r="Z10" s="27">
        <v>37408</v>
      </c>
      <c r="AA10" s="66">
        <v>604.70000000000005</v>
      </c>
      <c r="AC10" s="66">
        <f t="shared" si="0"/>
        <v>4.4000000000000909</v>
      </c>
      <c r="AD10" s="73">
        <f t="shared" si="1"/>
        <v>7.2763353729123374E-3</v>
      </c>
    </row>
    <row r="11" spans="1:30">
      <c r="A11" s="27">
        <v>37500</v>
      </c>
      <c r="B11" s="194">
        <v>594.29999999999995</v>
      </c>
      <c r="C11" s="73">
        <f t="shared" si="2"/>
        <v>2.7845036319612326E-2</v>
      </c>
      <c r="D11" s="113"/>
      <c r="W11" s="27">
        <v>37500</v>
      </c>
      <c r="X11" s="66">
        <v>594.29999999999995</v>
      </c>
      <c r="Z11" s="27">
        <v>37500</v>
      </c>
      <c r="AA11" s="66">
        <v>598.29999999999995</v>
      </c>
      <c r="AC11" s="66">
        <f t="shared" si="0"/>
        <v>4</v>
      </c>
      <c r="AD11" s="73">
        <f t="shared" si="1"/>
        <v>6.6856092261407324E-3</v>
      </c>
    </row>
    <row r="12" spans="1:30">
      <c r="A12" s="27">
        <v>37591</v>
      </c>
      <c r="B12" s="194">
        <v>613.29999999999995</v>
      </c>
      <c r="C12" s="73">
        <f t="shared" si="2"/>
        <v>3.5280216070222803E-2</v>
      </c>
      <c r="D12" s="113"/>
      <c r="W12" s="27">
        <v>37591</v>
      </c>
      <c r="X12" s="66">
        <v>613.29999999999995</v>
      </c>
      <c r="Z12" s="27">
        <v>37591</v>
      </c>
      <c r="AA12" s="66">
        <v>617.20000000000005</v>
      </c>
      <c r="AC12" s="66">
        <f t="shared" si="0"/>
        <v>3.9000000000000909</v>
      </c>
      <c r="AD12" s="73">
        <f t="shared" si="1"/>
        <v>6.3188593648737697E-3</v>
      </c>
    </row>
    <row r="13" spans="1:30">
      <c r="A13" s="27">
        <v>37681</v>
      </c>
      <c r="B13" s="194">
        <v>607.20000000000005</v>
      </c>
      <c r="C13" s="73">
        <f t="shared" si="2"/>
        <v>1.4705882352941346E-2</v>
      </c>
      <c r="D13" s="113"/>
      <c r="W13" s="27">
        <v>37681</v>
      </c>
      <c r="X13" s="66">
        <v>607.20000000000005</v>
      </c>
      <c r="Z13" s="27">
        <v>37681</v>
      </c>
      <c r="AA13" s="66">
        <v>610.6</v>
      </c>
      <c r="AC13" s="66">
        <f t="shared" si="0"/>
        <v>3.3999999999999773</v>
      </c>
      <c r="AD13" s="73">
        <f t="shared" si="1"/>
        <v>5.5682934818211223E-3</v>
      </c>
    </row>
    <row r="14" spans="1:30">
      <c r="A14" s="27">
        <v>37773</v>
      </c>
      <c r="B14" s="194">
        <v>614</v>
      </c>
      <c r="C14" s="73">
        <f t="shared" si="2"/>
        <v>2.2821922372147307E-2</v>
      </c>
      <c r="D14" s="113"/>
      <c r="W14" s="27">
        <v>37773</v>
      </c>
      <c r="X14" s="66">
        <v>614</v>
      </c>
      <c r="Z14" s="27">
        <v>37773</v>
      </c>
      <c r="AA14" s="66">
        <v>617.6</v>
      </c>
      <c r="AC14" s="66">
        <f t="shared" si="0"/>
        <v>3.6000000000000227</v>
      </c>
      <c r="AD14" s="73">
        <f t="shared" si="1"/>
        <v>5.8290155440414871E-3</v>
      </c>
    </row>
    <row r="15" spans="1:30">
      <c r="A15" s="27">
        <v>37865</v>
      </c>
      <c r="B15" s="194">
        <v>636</v>
      </c>
      <c r="C15" s="73">
        <f t="shared" si="2"/>
        <v>7.0166582534073818E-2</v>
      </c>
      <c r="D15" s="113"/>
      <c r="W15" s="27">
        <v>37865</v>
      </c>
      <c r="X15" s="66">
        <v>636</v>
      </c>
      <c r="Z15" s="27">
        <v>37865</v>
      </c>
      <c r="AA15" s="66">
        <v>638.9</v>
      </c>
      <c r="AC15" s="66">
        <f t="shared" si="0"/>
        <v>2.8999999999999773</v>
      </c>
      <c r="AD15" s="73">
        <f t="shared" si="1"/>
        <v>4.5390514947565774E-3</v>
      </c>
    </row>
    <row r="16" spans="1:30">
      <c r="A16" s="27">
        <v>37956</v>
      </c>
      <c r="B16" s="194">
        <v>642.70000000000005</v>
      </c>
      <c r="C16" s="73">
        <f t="shared" si="2"/>
        <v>4.7937387901516582E-2</v>
      </c>
      <c r="D16" s="113"/>
      <c r="W16" s="27">
        <v>37956</v>
      </c>
      <c r="X16" s="66">
        <v>642.70000000000005</v>
      </c>
      <c r="Z16" s="27">
        <v>37956</v>
      </c>
      <c r="AA16" s="66">
        <v>644.4</v>
      </c>
      <c r="AC16" s="66">
        <f t="shared" si="0"/>
        <v>1.6999999999999318</v>
      </c>
      <c r="AD16" s="73">
        <f t="shared" si="1"/>
        <v>2.6381129733083985E-3</v>
      </c>
    </row>
    <row r="17" spans="1:30">
      <c r="A17" s="27">
        <v>38047</v>
      </c>
      <c r="B17" s="194">
        <v>641.79999999999995</v>
      </c>
      <c r="C17" s="73">
        <f t="shared" si="2"/>
        <v>5.6982872200263435E-2</v>
      </c>
      <c r="D17" s="113"/>
      <c r="W17" s="27">
        <v>38047</v>
      </c>
      <c r="X17" s="66">
        <v>641.79999999999995</v>
      </c>
      <c r="Z17" s="27">
        <v>38047</v>
      </c>
      <c r="AA17" s="66">
        <v>647.4</v>
      </c>
      <c r="AC17" s="66">
        <f t="shared" si="0"/>
        <v>5.6000000000000227</v>
      </c>
      <c r="AD17" s="73">
        <f t="shared" si="1"/>
        <v>8.6499845535990463E-3</v>
      </c>
    </row>
    <row r="18" spans="1:30">
      <c r="A18" s="27">
        <v>38139</v>
      </c>
      <c r="B18" s="194">
        <v>644.79999999999995</v>
      </c>
      <c r="C18" s="73">
        <f t="shared" si="2"/>
        <v>5.016286644951129E-2</v>
      </c>
      <c r="D18" s="113"/>
      <c r="W18" s="27">
        <v>38139</v>
      </c>
      <c r="X18" s="66">
        <v>644.79999999999995</v>
      </c>
      <c r="Z18" s="27">
        <v>38139</v>
      </c>
      <c r="AA18" s="66">
        <v>650.4</v>
      </c>
      <c r="AC18" s="66">
        <f t="shared" si="0"/>
        <v>5.6000000000000227</v>
      </c>
      <c r="AD18" s="73">
        <f t="shared" si="1"/>
        <v>8.6100861008610446E-3</v>
      </c>
    </row>
    <row r="19" spans="1:30">
      <c r="A19" s="27">
        <v>38231</v>
      </c>
      <c r="B19" s="194">
        <v>655</v>
      </c>
      <c r="C19" s="73">
        <f t="shared" si="2"/>
        <v>2.9874213836478036E-2</v>
      </c>
      <c r="D19" s="113"/>
      <c r="W19" s="27">
        <v>38231</v>
      </c>
      <c r="X19" s="66">
        <v>655</v>
      </c>
      <c r="Z19" s="27">
        <v>38231</v>
      </c>
      <c r="AA19" s="66">
        <v>662.1</v>
      </c>
      <c r="AC19" s="66">
        <f t="shared" si="0"/>
        <v>7.1000000000000227</v>
      </c>
      <c r="AD19" s="73">
        <f t="shared" si="1"/>
        <v>1.0723455671348773E-2</v>
      </c>
    </row>
    <row r="20" spans="1:30">
      <c r="A20" s="27">
        <v>38322</v>
      </c>
      <c r="B20" s="194">
        <v>671.7</v>
      </c>
      <c r="C20" s="73">
        <f t="shared" si="2"/>
        <v>4.5122140967792213E-2</v>
      </c>
      <c r="D20" s="113"/>
      <c r="W20" s="27">
        <v>38322</v>
      </c>
      <c r="X20" s="66">
        <v>671.7</v>
      </c>
      <c r="Z20" s="27">
        <v>38322</v>
      </c>
      <c r="AA20" s="66">
        <v>677.2</v>
      </c>
      <c r="AC20" s="66">
        <f t="shared" si="0"/>
        <v>5.5</v>
      </c>
      <c r="AD20" s="73">
        <f t="shared" si="1"/>
        <v>8.1216774955699938E-3</v>
      </c>
    </row>
    <row r="21" spans="1:30">
      <c r="A21" s="27">
        <v>38412</v>
      </c>
      <c r="B21" s="194">
        <v>653.5</v>
      </c>
      <c r="C21" s="73">
        <f t="shared" si="2"/>
        <v>1.8229978186350859E-2</v>
      </c>
      <c r="D21" s="113"/>
      <c r="W21" s="27">
        <v>38412</v>
      </c>
      <c r="X21" s="66">
        <v>653.5</v>
      </c>
      <c r="Z21" s="27">
        <v>38412</v>
      </c>
      <c r="AA21" s="66">
        <v>659.6</v>
      </c>
      <c r="AC21" s="66">
        <f t="shared" si="0"/>
        <v>6.1000000000000227</v>
      </c>
      <c r="AD21" s="73">
        <f t="shared" si="1"/>
        <v>9.2480291085506715E-3</v>
      </c>
    </row>
    <row r="22" spans="1:30">
      <c r="A22" s="27">
        <v>38504</v>
      </c>
      <c r="B22" s="194">
        <v>657.3</v>
      </c>
      <c r="C22" s="73">
        <f t="shared" si="2"/>
        <v>1.9385856079404462E-2</v>
      </c>
      <c r="D22" s="113"/>
      <c r="W22" s="27">
        <v>38504</v>
      </c>
      <c r="X22" s="66">
        <v>657.3</v>
      </c>
      <c r="Z22" s="27">
        <v>38504</v>
      </c>
      <c r="AA22" s="66">
        <v>662.3</v>
      </c>
      <c r="AC22" s="66">
        <f t="shared" si="0"/>
        <v>5</v>
      </c>
      <c r="AD22" s="73">
        <f t="shared" si="1"/>
        <v>7.5494488902310133E-3</v>
      </c>
    </row>
    <row r="23" spans="1:30">
      <c r="A23" s="27">
        <v>38596</v>
      </c>
      <c r="B23" s="194">
        <v>668.9</v>
      </c>
      <c r="C23" s="73">
        <f t="shared" si="2"/>
        <v>2.12213740458016E-2</v>
      </c>
      <c r="D23" s="113"/>
      <c r="W23" s="27">
        <v>38596</v>
      </c>
      <c r="X23" s="66">
        <v>668.9</v>
      </c>
      <c r="Z23" s="27">
        <v>38596</v>
      </c>
      <c r="AA23" s="66">
        <v>674.3</v>
      </c>
      <c r="AC23" s="66">
        <f t="shared" si="0"/>
        <v>5.3999999999999773</v>
      </c>
      <c r="AD23" s="73">
        <f t="shared" si="1"/>
        <v>8.0083049087942716E-3</v>
      </c>
    </row>
    <row r="24" spans="1:30">
      <c r="A24" s="27">
        <v>38687</v>
      </c>
      <c r="B24" s="194">
        <v>680.4</v>
      </c>
      <c r="C24" s="73">
        <f t="shared" si="2"/>
        <v>1.2952210808396591E-2</v>
      </c>
      <c r="D24" s="113"/>
      <c r="G24" s="113"/>
      <c r="W24" s="27">
        <v>38687</v>
      </c>
      <c r="X24" s="66">
        <v>680.4</v>
      </c>
      <c r="Z24" s="27">
        <v>38687</v>
      </c>
      <c r="AA24" s="66">
        <v>683.7</v>
      </c>
      <c r="AC24" s="66">
        <f t="shared" si="0"/>
        <v>3.3000000000000682</v>
      </c>
      <c r="AD24" s="73">
        <f t="shared" si="1"/>
        <v>4.8266783677052335E-3</v>
      </c>
    </row>
    <row r="25" spans="1:30">
      <c r="A25" s="27">
        <v>38777</v>
      </c>
      <c r="B25" s="194">
        <v>687.2</v>
      </c>
      <c r="C25" s="73">
        <f t="shared" si="2"/>
        <v>5.1568477429227322E-2</v>
      </c>
      <c r="D25" s="113"/>
      <c r="G25" s="139" t="s">
        <v>630</v>
      </c>
      <c r="M25" t="s">
        <v>629</v>
      </c>
      <c r="W25" s="27">
        <v>38777</v>
      </c>
      <c r="X25" s="66">
        <v>687.2</v>
      </c>
      <c r="Z25" s="27">
        <v>38777</v>
      </c>
      <c r="AA25" s="66">
        <v>687.8</v>
      </c>
      <c r="AC25" s="66">
        <f t="shared" si="0"/>
        <v>0.59999999999990905</v>
      </c>
      <c r="AD25" s="73">
        <f t="shared" si="1"/>
        <v>8.7234661238718976E-4</v>
      </c>
    </row>
    <row r="26" spans="1:30">
      <c r="A26" s="27">
        <v>38869</v>
      </c>
      <c r="B26" s="194">
        <v>686.7</v>
      </c>
      <c r="C26" s="73">
        <f t="shared" si="2"/>
        <v>4.4728434504792469E-2</v>
      </c>
      <c r="D26" s="113"/>
      <c r="W26" s="27">
        <v>38869</v>
      </c>
      <c r="X26" s="66">
        <v>686.7</v>
      </c>
      <c r="Z26" s="27">
        <v>38869</v>
      </c>
      <c r="AA26" s="66">
        <v>688.5</v>
      </c>
      <c r="AC26" s="66">
        <f t="shared" si="0"/>
        <v>1.7999999999999545</v>
      </c>
      <c r="AD26" s="73">
        <f t="shared" si="1"/>
        <v>2.6143790849672542E-3</v>
      </c>
    </row>
    <row r="27" spans="1:30">
      <c r="A27" s="27">
        <v>38961</v>
      </c>
      <c r="B27" s="194">
        <v>681.5</v>
      </c>
      <c r="C27" s="73">
        <f t="shared" si="2"/>
        <v>1.8836896397069758E-2</v>
      </c>
      <c r="D27" s="113"/>
      <c r="G27" s="113"/>
      <c r="W27" s="27">
        <v>38961</v>
      </c>
      <c r="X27" s="66">
        <v>681.5</v>
      </c>
      <c r="Z27" s="27">
        <v>38961</v>
      </c>
      <c r="AA27" s="66">
        <v>683.7</v>
      </c>
      <c r="AC27" s="66">
        <f t="shared" si="0"/>
        <v>2.2000000000000455</v>
      </c>
      <c r="AD27" s="73">
        <f t="shared" si="1"/>
        <v>3.2177855784701554E-3</v>
      </c>
    </row>
    <row r="28" spans="1:30">
      <c r="A28" s="27">
        <v>39052</v>
      </c>
      <c r="B28" s="194">
        <v>687.6</v>
      </c>
      <c r="C28" s="73">
        <f t="shared" si="2"/>
        <v>1.0582010582010692E-2</v>
      </c>
      <c r="D28" s="113"/>
      <c r="G28" s="113" t="s">
        <v>451</v>
      </c>
      <c r="W28" s="27">
        <v>39052</v>
      </c>
      <c r="X28" s="66">
        <v>687.7</v>
      </c>
      <c r="Z28" s="27">
        <v>39052</v>
      </c>
      <c r="AA28" s="66">
        <v>688.5</v>
      </c>
      <c r="AC28" s="66">
        <f t="shared" si="0"/>
        <v>0.79999999999995453</v>
      </c>
      <c r="AD28" s="73">
        <f t="shared" si="1"/>
        <v>1.1619462599854096E-3</v>
      </c>
    </row>
    <row r="29" spans="1:30">
      <c r="A29" s="27">
        <v>39142</v>
      </c>
      <c r="B29" s="194">
        <v>696.1</v>
      </c>
      <c r="C29" s="73">
        <f t="shared" si="2"/>
        <v>1.2951105937136109E-2</v>
      </c>
      <c r="D29" s="113"/>
      <c r="G29" s="113" t="s">
        <v>451</v>
      </c>
      <c r="W29" s="27">
        <v>39142</v>
      </c>
      <c r="X29" s="66">
        <v>696.2</v>
      </c>
      <c r="Z29" s="27">
        <v>39142</v>
      </c>
      <c r="AA29" s="66">
        <v>697</v>
      </c>
      <c r="AC29" s="66">
        <f t="shared" si="0"/>
        <v>0.79999999999995453</v>
      </c>
      <c r="AD29" s="73">
        <f t="shared" si="1"/>
        <v>1.1477761836441241E-3</v>
      </c>
    </row>
    <row r="30" spans="1:30">
      <c r="A30" s="27">
        <v>39234</v>
      </c>
      <c r="B30" s="194">
        <v>697.7</v>
      </c>
      <c r="C30" s="73">
        <f t="shared" si="2"/>
        <v>1.6018639871850926E-2</v>
      </c>
      <c r="D30" s="113"/>
      <c r="G30" s="113" t="s">
        <v>451</v>
      </c>
      <c r="H30" s="113"/>
      <c r="W30" s="27">
        <v>39234</v>
      </c>
      <c r="X30" s="66">
        <v>697.8</v>
      </c>
      <c r="Z30" s="27">
        <v>39234</v>
      </c>
      <c r="AA30" s="66">
        <v>700.2</v>
      </c>
      <c r="AC30" s="66">
        <f t="shared" si="0"/>
        <v>2.4000000000000909</v>
      </c>
      <c r="AD30" s="73">
        <f t="shared" si="1"/>
        <v>3.4275921165382618E-3</v>
      </c>
    </row>
    <row r="31" spans="1:30">
      <c r="A31" s="27">
        <v>39326</v>
      </c>
      <c r="B31" s="194">
        <v>704.4</v>
      </c>
      <c r="C31" s="73">
        <f t="shared" si="2"/>
        <v>3.3602347762289098E-2</v>
      </c>
      <c r="D31" s="113"/>
      <c r="G31" s="113" t="s">
        <v>451</v>
      </c>
      <c r="H31" s="113"/>
      <c r="W31" s="27">
        <v>39326</v>
      </c>
      <c r="X31" s="66">
        <v>704.5</v>
      </c>
      <c r="Z31" s="27">
        <v>39326</v>
      </c>
      <c r="AA31" s="66">
        <v>706.2</v>
      </c>
      <c r="AC31" s="66">
        <f t="shared" si="0"/>
        <v>1.7000000000000455</v>
      </c>
      <c r="AD31" s="73">
        <f t="shared" si="1"/>
        <v>2.407250070801537E-3</v>
      </c>
    </row>
    <row r="32" spans="1:30">
      <c r="A32" s="27">
        <v>39417</v>
      </c>
      <c r="B32" s="194">
        <v>715.9</v>
      </c>
      <c r="C32" s="73">
        <f t="shared" si="2"/>
        <v>4.1157649796393247E-2</v>
      </c>
      <c r="D32" s="113"/>
      <c r="G32" s="113" t="s">
        <v>451</v>
      </c>
      <c r="H32" s="113"/>
      <c r="W32" s="27">
        <v>39417</v>
      </c>
      <c r="X32" s="66">
        <v>716</v>
      </c>
      <c r="Z32" s="27">
        <v>39417</v>
      </c>
      <c r="AA32" s="66">
        <v>717.5</v>
      </c>
      <c r="AC32" s="66">
        <f t="shared" si="0"/>
        <v>1.5</v>
      </c>
      <c r="AD32" s="73">
        <f t="shared" si="1"/>
        <v>2.0905923344947735E-3</v>
      </c>
    </row>
    <row r="33" spans="1:30">
      <c r="A33" s="27">
        <v>39508</v>
      </c>
      <c r="B33" s="194">
        <v>707.9</v>
      </c>
      <c r="C33" s="73">
        <f t="shared" si="2"/>
        <v>1.695158741560121E-2</v>
      </c>
      <c r="D33" s="113"/>
      <c r="G33" s="113" t="s">
        <v>451</v>
      </c>
      <c r="H33" s="113"/>
      <c r="W33" s="27">
        <v>39508</v>
      </c>
      <c r="X33" s="66">
        <v>708.1</v>
      </c>
      <c r="Z33" s="27">
        <v>39508</v>
      </c>
      <c r="AA33" s="66">
        <v>709</v>
      </c>
      <c r="AC33" s="66">
        <f t="shared" si="0"/>
        <v>0.89999999999997726</v>
      </c>
      <c r="AD33" s="73">
        <f t="shared" si="1"/>
        <v>1.2693935119886845E-3</v>
      </c>
    </row>
    <row r="34" spans="1:30">
      <c r="A34" s="27">
        <v>39600</v>
      </c>
      <c r="B34" s="194">
        <v>713</v>
      </c>
      <c r="C34" s="73">
        <f t="shared" si="2"/>
        <v>2.1929195929482503E-2</v>
      </c>
      <c r="D34" s="113"/>
      <c r="G34" s="113" t="s">
        <v>451</v>
      </c>
      <c r="H34" s="113"/>
      <c r="W34" s="27">
        <v>39600</v>
      </c>
      <c r="X34" s="66">
        <v>713.1</v>
      </c>
      <c r="Z34" s="27">
        <v>39600</v>
      </c>
      <c r="AA34" s="66">
        <v>715.3</v>
      </c>
      <c r="AC34" s="66">
        <f t="shared" si="0"/>
        <v>2.1999999999999318</v>
      </c>
      <c r="AD34" s="73">
        <f t="shared" si="1"/>
        <v>3.0756326017054828E-3</v>
      </c>
    </row>
    <row r="35" spans="1:30">
      <c r="A35" s="27">
        <v>39692</v>
      </c>
      <c r="B35" s="194">
        <v>707.1</v>
      </c>
      <c r="C35" s="73">
        <f t="shared" si="2"/>
        <v>3.8330494037479568E-3</v>
      </c>
      <c r="D35" s="113"/>
      <c r="G35" s="113" t="s">
        <v>451</v>
      </c>
      <c r="H35" s="113"/>
      <c r="W35" s="27">
        <v>39692</v>
      </c>
      <c r="X35" s="66">
        <v>707.4</v>
      </c>
      <c r="Z35" s="27">
        <v>39692</v>
      </c>
      <c r="AA35" s="66">
        <v>709.2</v>
      </c>
      <c r="AC35" s="66">
        <f t="shared" si="0"/>
        <v>1.8000000000000682</v>
      </c>
      <c r="AD35" s="73">
        <f t="shared" si="1"/>
        <v>2.5380710659899438E-3</v>
      </c>
    </row>
    <row r="36" spans="1:30">
      <c r="A36" s="27">
        <v>39783</v>
      </c>
      <c r="B36" s="194">
        <v>730.1</v>
      </c>
      <c r="C36" s="73">
        <f t="shared" si="2"/>
        <v>1.9835172510127119E-2</v>
      </c>
      <c r="D36" s="113"/>
      <c r="G36" s="113" t="s">
        <v>451</v>
      </c>
      <c r="H36" s="113"/>
      <c r="W36" s="27">
        <v>39783</v>
      </c>
      <c r="X36" s="66">
        <v>730.4</v>
      </c>
      <c r="Z36" s="27">
        <v>39783</v>
      </c>
      <c r="AA36" s="66">
        <v>732.4</v>
      </c>
      <c r="AC36" s="66">
        <f t="shared" si="0"/>
        <v>2</v>
      </c>
      <c r="AD36" s="73">
        <f t="shared" si="1"/>
        <v>2.7307482250136538E-3</v>
      </c>
    </row>
    <row r="37" spans="1:30">
      <c r="A37" s="27">
        <v>39873</v>
      </c>
      <c r="B37" s="194">
        <v>698.1</v>
      </c>
      <c r="C37" s="73">
        <f t="shared" si="2"/>
        <v>-1.3843763243395868E-2</v>
      </c>
      <c r="D37" s="113"/>
      <c r="G37" s="113" t="s">
        <v>451</v>
      </c>
      <c r="H37" s="113"/>
      <c r="W37" s="27">
        <v>39873</v>
      </c>
      <c r="X37" s="66">
        <v>698.5</v>
      </c>
      <c r="Z37" s="27">
        <v>39873</v>
      </c>
      <c r="AA37" s="66">
        <v>702.8</v>
      </c>
      <c r="AC37" s="66">
        <f t="shared" si="0"/>
        <v>4.2999999999999545</v>
      </c>
      <c r="AD37" s="73">
        <f t="shared" si="1"/>
        <v>6.1183836084233844E-3</v>
      </c>
    </row>
    <row r="38" spans="1:30">
      <c r="A38" s="27">
        <v>39965</v>
      </c>
      <c r="B38" s="194">
        <v>696.8</v>
      </c>
      <c r="C38" s="73">
        <f t="shared" si="2"/>
        <v>-2.2720897615708391E-2</v>
      </c>
      <c r="D38" s="113"/>
      <c r="G38" s="113" t="s">
        <v>451</v>
      </c>
      <c r="H38" s="113"/>
      <c r="W38" s="27">
        <v>39965</v>
      </c>
      <c r="X38" s="66">
        <v>697.3</v>
      </c>
      <c r="Z38" s="27">
        <v>39965</v>
      </c>
      <c r="AA38" s="66">
        <v>701.3</v>
      </c>
      <c r="AC38" s="66">
        <f t="shared" si="0"/>
        <v>4</v>
      </c>
      <c r="AD38" s="73">
        <f t="shared" si="1"/>
        <v>5.7036931413089976E-3</v>
      </c>
    </row>
    <row r="39" spans="1:30">
      <c r="A39" s="27">
        <v>40057</v>
      </c>
      <c r="B39" s="66">
        <v>691</v>
      </c>
      <c r="C39" s="73">
        <f t="shared" si="2"/>
        <v>-2.2769056710507773E-2</v>
      </c>
      <c r="D39" s="113"/>
      <c r="G39" s="113" t="s">
        <v>451</v>
      </c>
      <c r="H39" s="113"/>
      <c r="W39" s="27">
        <v>40057</v>
      </c>
      <c r="X39" s="66">
        <v>691.4</v>
      </c>
      <c r="Z39" s="27">
        <v>40057</v>
      </c>
      <c r="AA39" s="66">
        <v>695.4</v>
      </c>
      <c r="AC39" s="66">
        <f t="shared" si="0"/>
        <v>4</v>
      </c>
      <c r="AD39" s="73">
        <f t="shared" si="1"/>
        <v>5.7520851308599371E-3</v>
      </c>
    </row>
    <row r="40" spans="1:30">
      <c r="A40" s="27">
        <v>40148</v>
      </c>
      <c r="B40" s="21">
        <v>698.1</v>
      </c>
      <c r="C40" s="73">
        <f t="shared" si="2"/>
        <v>-4.3829612381865446E-2</v>
      </c>
      <c r="D40" s="113"/>
      <c r="G40" s="113" t="s">
        <v>451</v>
      </c>
      <c r="H40" s="113"/>
      <c r="W40" s="27">
        <v>40148</v>
      </c>
      <c r="X40" s="66">
        <v>698.6</v>
      </c>
      <c r="Z40" s="27">
        <v>40148</v>
      </c>
      <c r="AA40" s="66">
        <v>702.2</v>
      </c>
      <c r="AC40" s="66">
        <f t="shared" si="0"/>
        <v>3.6000000000000227</v>
      </c>
      <c r="AD40" s="73">
        <f t="shared" si="1"/>
        <v>5.1267445172315899E-3</v>
      </c>
    </row>
    <row r="41" spans="1:30">
      <c r="A41" s="27">
        <v>40238</v>
      </c>
      <c r="B41" s="21">
        <v>689.3</v>
      </c>
      <c r="C41" s="73">
        <f t="shared" si="2"/>
        <v>-1.2605643890560181E-2</v>
      </c>
      <c r="D41" s="113"/>
      <c r="G41" s="113" t="s">
        <v>451</v>
      </c>
      <c r="W41" s="27">
        <v>40238</v>
      </c>
      <c r="X41" s="66">
        <v>693.9</v>
      </c>
      <c r="Z41" s="27">
        <v>40238</v>
      </c>
      <c r="AA41" s="66">
        <v>693.9</v>
      </c>
      <c r="AC41" s="66">
        <f t="shared" si="0"/>
        <v>0</v>
      </c>
      <c r="AD41" s="73">
        <f t="shared" si="1"/>
        <v>0</v>
      </c>
    </row>
    <row r="42" spans="1:30">
      <c r="A42" s="27">
        <v>40330</v>
      </c>
      <c r="B42" s="21">
        <v>685.5</v>
      </c>
      <c r="C42" s="73">
        <f t="shared" si="2"/>
        <v>-1.6216991963260541E-2</v>
      </c>
      <c r="D42" s="113"/>
      <c r="G42" s="113" t="s">
        <v>451</v>
      </c>
      <c r="W42" s="27">
        <v>40330</v>
      </c>
      <c r="X42" s="66">
        <v>689.2</v>
      </c>
      <c r="Z42" s="27">
        <v>40330</v>
      </c>
      <c r="AA42" s="66">
        <v>689.2</v>
      </c>
      <c r="AC42" s="66">
        <f t="shared" si="0"/>
        <v>0</v>
      </c>
      <c r="AD42" s="73">
        <f t="shared" si="1"/>
        <v>0</v>
      </c>
    </row>
    <row r="43" spans="1:30">
      <c r="A43" s="27">
        <v>40422</v>
      </c>
      <c r="B43" s="21">
        <v>694.5</v>
      </c>
      <c r="C43" s="73">
        <f t="shared" si="2"/>
        <v>5.0651230101301792E-3</v>
      </c>
      <c r="D43" s="113"/>
      <c r="G43" s="113" t="s">
        <v>451</v>
      </c>
      <c r="W43" s="27">
        <v>40422</v>
      </c>
      <c r="X43" s="66">
        <v>698.4</v>
      </c>
      <c r="Z43" s="27">
        <v>40422</v>
      </c>
      <c r="AA43" s="66">
        <v>698.4</v>
      </c>
      <c r="AC43" s="66">
        <f t="shared" si="0"/>
        <v>0</v>
      </c>
      <c r="AD43" s="73">
        <f t="shared" si="1"/>
        <v>0</v>
      </c>
    </row>
    <row r="44" spans="1:30">
      <c r="A44" s="27">
        <v>40513</v>
      </c>
      <c r="B44" s="167">
        <v>696</v>
      </c>
      <c r="C44" s="73">
        <f t="shared" si="2"/>
        <v>-3.0081650193382048E-3</v>
      </c>
      <c r="D44" s="113"/>
      <c r="G44" s="113" t="s">
        <v>451</v>
      </c>
      <c r="W44" s="27">
        <v>40513</v>
      </c>
      <c r="X44" s="66">
        <v>700.6</v>
      </c>
      <c r="Z44" s="27">
        <v>40513</v>
      </c>
      <c r="AA44" s="66">
        <v>700.6</v>
      </c>
      <c r="AC44" s="66">
        <f t="shared" si="0"/>
        <v>0</v>
      </c>
      <c r="AD44" s="73">
        <f t="shared" si="1"/>
        <v>0</v>
      </c>
    </row>
    <row r="45" spans="1:30">
      <c r="A45" s="27">
        <v>40603</v>
      </c>
      <c r="B45" s="21">
        <v>707.9</v>
      </c>
      <c r="C45" s="73">
        <f t="shared" si="2"/>
        <v>2.6983896706804122E-2</v>
      </c>
      <c r="D45" s="113"/>
      <c r="G45" s="113" t="s">
        <v>451</v>
      </c>
      <c r="W45" s="27">
        <v>40603</v>
      </c>
      <c r="X45" s="66">
        <v>707.9</v>
      </c>
      <c r="Z45" s="27">
        <v>40603</v>
      </c>
      <c r="AA45" s="66">
        <v>707.9</v>
      </c>
      <c r="AC45" s="66">
        <f t="shared" si="0"/>
        <v>0</v>
      </c>
      <c r="AD45" s="73">
        <f t="shared" si="1"/>
        <v>0</v>
      </c>
    </row>
    <row r="46" spans="1:30">
      <c r="A46" s="27">
        <v>40695</v>
      </c>
      <c r="B46" s="21">
        <v>709.7</v>
      </c>
      <c r="C46" s="73">
        <f t="shared" si="2"/>
        <v>3.5302698760029338E-2</v>
      </c>
      <c r="D46" s="113"/>
      <c r="G46" s="113" t="s">
        <v>451</v>
      </c>
      <c r="W46" s="27">
        <v>40695</v>
      </c>
      <c r="X46" s="66">
        <v>709.7</v>
      </c>
      <c r="Z46" s="27">
        <v>40695</v>
      </c>
      <c r="AA46" s="66">
        <v>709.7</v>
      </c>
      <c r="AC46" s="66">
        <f t="shared" si="0"/>
        <v>0</v>
      </c>
      <c r="AD46" s="73">
        <f t="shared" si="1"/>
        <v>0</v>
      </c>
    </row>
    <row r="47" spans="1:30">
      <c r="A47" s="27">
        <v>40787</v>
      </c>
      <c r="B47" s="194">
        <v>721.6</v>
      </c>
      <c r="C47" s="73">
        <f t="shared" si="2"/>
        <v>3.9020878329733666E-2</v>
      </c>
      <c r="D47" s="113"/>
      <c r="G47" s="113" t="s">
        <v>451</v>
      </c>
      <c r="W47" s="27">
        <v>40787</v>
      </c>
      <c r="X47" s="66">
        <v>721.6</v>
      </c>
      <c r="Z47" s="27">
        <v>40787</v>
      </c>
      <c r="AA47" s="66">
        <v>721.6</v>
      </c>
      <c r="AC47" s="66">
        <f t="shared" si="0"/>
        <v>0</v>
      </c>
      <c r="AD47" s="73">
        <f t="shared" si="1"/>
        <v>0</v>
      </c>
    </row>
    <row r="48" spans="1:30">
      <c r="A48" s="27">
        <v>40878</v>
      </c>
      <c r="B48" s="194">
        <v>730.3</v>
      </c>
      <c r="C48" s="73">
        <f t="shared" si="2"/>
        <v>4.9281609195402254E-2</v>
      </c>
      <c r="D48" s="113"/>
      <c r="E48" s="64"/>
      <c r="G48" s="113" t="s">
        <v>451</v>
      </c>
      <c r="W48" s="27">
        <v>40878</v>
      </c>
      <c r="X48" s="66">
        <v>730.3</v>
      </c>
      <c r="Z48" s="27">
        <v>40878</v>
      </c>
      <c r="AA48" s="66">
        <v>730.3</v>
      </c>
      <c r="AC48" s="66">
        <f t="shared" si="0"/>
        <v>0</v>
      </c>
      <c r="AD48" s="73">
        <f t="shared" si="1"/>
        <v>0</v>
      </c>
    </row>
    <row r="49" spans="1:30">
      <c r="A49" s="27">
        <v>40969</v>
      </c>
      <c r="B49" s="194">
        <v>727.5</v>
      </c>
      <c r="C49" s="73">
        <f t="shared" si="2"/>
        <v>2.7687526486791958E-2</v>
      </c>
      <c r="D49" s="113"/>
      <c r="E49" s="64"/>
      <c r="G49" s="113" t="s">
        <v>451</v>
      </c>
      <c r="W49" s="27">
        <v>40969</v>
      </c>
      <c r="X49" s="66">
        <v>727.5</v>
      </c>
      <c r="Z49" s="27">
        <v>40969</v>
      </c>
      <c r="AA49" s="66">
        <v>727.5</v>
      </c>
      <c r="AC49" s="66">
        <f t="shared" si="0"/>
        <v>0</v>
      </c>
      <c r="AD49" s="73">
        <f t="shared" si="1"/>
        <v>0</v>
      </c>
    </row>
    <row r="50" spans="1:30">
      <c r="A50" s="27">
        <v>41061</v>
      </c>
      <c r="B50" s="194">
        <v>725.8</v>
      </c>
      <c r="C50" s="73">
        <f t="shared" si="2"/>
        <v>2.268564182048749E-2</v>
      </c>
      <c r="D50" s="113"/>
      <c r="E50" s="64"/>
      <c r="G50" s="113" t="s">
        <v>451</v>
      </c>
      <c r="W50" s="27">
        <v>41061</v>
      </c>
      <c r="X50" s="66">
        <v>725.8</v>
      </c>
      <c r="Z50" s="27">
        <v>41061</v>
      </c>
      <c r="AA50" s="66">
        <v>725.8</v>
      </c>
      <c r="AC50" s="66">
        <f t="shared" si="0"/>
        <v>0</v>
      </c>
      <c r="AD50" s="73">
        <f t="shared" si="1"/>
        <v>0</v>
      </c>
    </row>
    <row r="51" spans="1:30">
      <c r="A51" s="27">
        <v>41153</v>
      </c>
      <c r="B51" s="194">
        <v>717.4</v>
      </c>
      <c r="C51" s="73">
        <f t="shared" si="2"/>
        <v>-5.8203991130820754E-3</v>
      </c>
      <c r="D51" s="113"/>
      <c r="E51" s="64"/>
      <c r="G51" s="113" t="s">
        <v>451</v>
      </c>
      <c r="W51" s="27">
        <v>41153</v>
      </c>
      <c r="X51" s="66">
        <v>717.4</v>
      </c>
      <c r="Z51" s="27">
        <v>41153</v>
      </c>
      <c r="AA51" s="66">
        <v>717.4</v>
      </c>
      <c r="AC51" s="66">
        <f t="shared" si="0"/>
        <v>0</v>
      </c>
      <c r="AD51" s="73">
        <f t="shared" si="1"/>
        <v>0</v>
      </c>
    </row>
    <row r="52" spans="1:30">
      <c r="A52" s="27">
        <v>41244</v>
      </c>
      <c r="B52" s="194">
        <v>726.3</v>
      </c>
      <c r="C52" s="73">
        <f t="shared" si="2"/>
        <v>-5.4772011502122186E-3</v>
      </c>
      <c r="D52" s="113"/>
      <c r="E52" s="64"/>
      <c r="G52" s="113" t="s">
        <v>451</v>
      </c>
      <c r="W52" s="27">
        <v>41244</v>
      </c>
      <c r="X52" s="66">
        <v>726.3</v>
      </c>
      <c r="Z52" s="27">
        <v>41244</v>
      </c>
      <c r="AA52" s="66">
        <v>726.3</v>
      </c>
      <c r="AC52" s="66">
        <f t="shared" si="0"/>
        <v>0</v>
      </c>
      <c r="AD52" s="73">
        <f t="shared" si="1"/>
        <v>0</v>
      </c>
    </row>
    <row r="53" spans="1:30">
      <c r="A53" s="27">
        <v>41334</v>
      </c>
      <c r="B53" s="194">
        <v>722.3</v>
      </c>
      <c r="C53" s="73">
        <f t="shared" si="2"/>
        <v>-7.1477663230241628E-3</v>
      </c>
      <c r="D53" s="113"/>
      <c r="E53" s="64"/>
      <c r="F53" s="113"/>
      <c r="G53" s="113" t="s">
        <v>451</v>
      </c>
      <c r="W53" s="27">
        <v>41334</v>
      </c>
      <c r="X53" s="66">
        <v>722.3</v>
      </c>
      <c r="Z53" s="27">
        <v>41334</v>
      </c>
      <c r="AA53" s="66">
        <v>722.3</v>
      </c>
      <c r="AC53" s="66">
        <f t="shared" si="0"/>
        <v>0</v>
      </c>
      <c r="AD53" s="73">
        <f t="shared" si="1"/>
        <v>0</v>
      </c>
    </row>
    <row r="54" spans="1:30">
      <c r="A54" s="27">
        <v>41426</v>
      </c>
      <c r="B54" s="194">
        <v>722.5</v>
      </c>
      <c r="C54" s="73">
        <f t="shared" si="2"/>
        <v>-4.5467070818406841E-3</v>
      </c>
      <c r="D54" s="113"/>
      <c r="E54" s="64"/>
      <c r="F54" s="113"/>
      <c r="G54" s="113" t="s">
        <v>451</v>
      </c>
      <c r="H54" s="113"/>
      <c r="W54" s="27">
        <v>41426</v>
      </c>
      <c r="X54" s="66">
        <v>722.5</v>
      </c>
      <c r="Z54" s="27">
        <v>41426</v>
      </c>
      <c r="AA54" s="66">
        <v>722.5</v>
      </c>
      <c r="AC54" s="66">
        <f t="shared" si="0"/>
        <v>0</v>
      </c>
      <c r="AD54" s="73">
        <f t="shared" si="1"/>
        <v>0</v>
      </c>
    </row>
    <row r="55" spans="1:30">
      <c r="A55" s="27">
        <v>41518</v>
      </c>
      <c r="B55" s="194">
        <v>739.2</v>
      </c>
      <c r="C55" s="73">
        <f t="shared" si="2"/>
        <v>3.0387510454418898E-2</v>
      </c>
      <c r="D55" s="113"/>
      <c r="E55" s="64"/>
      <c r="F55" s="113"/>
      <c r="G55" s="113" t="s">
        <v>451</v>
      </c>
      <c r="H55" s="113"/>
      <c r="W55" s="27">
        <v>41518</v>
      </c>
      <c r="X55" s="66">
        <v>739.2</v>
      </c>
      <c r="Z55" s="27">
        <v>41518</v>
      </c>
      <c r="AA55" s="66">
        <v>739.2</v>
      </c>
      <c r="AC55" s="66">
        <f t="shared" si="0"/>
        <v>0</v>
      </c>
      <c r="AD55" s="73">
        <f t="shared" si="1"/>
        <v>0</v>
      </c>
    </row>
    <row r="56" spans="1:30">
      <c r="A56" s="27">
        <v>41609</v>
      </c>
      <c r="B56" s="194">
        <v>759.5</v>
      </c>
      <c r="C56" s="73">
        <f t="shared" si="2"/>
        <v>4.5711138647941629E-2</v>
      </c>
      <c r="D56" s="113"/>
      <c r="E56" s="73"/>
      <c r="F56" s="113"/>
      <c r="G56" s="113" t="s">
        <v>451</v>
      </c>
      <c r="H56" s="113"/>
      <c r="W56" s="27">
        <v>41609</v>
      </c>
      <c r="X56" s="66">
        <v>759.5</v>
      </c>
      <c r="Z56" s="27">
        <v>41609</v>
      </c>
      <c r="AA56" s="66">
        <v>759.5</v>
      </c>
      <c r="AC56" s="66">
        <f t="shared" si="0"/>
        <v>0</v>
      </c>
      <c r="AD56" s="73">
        <f t="shared" si="1"/>
        <v>0</v>
      </c>
    </row>
    <row r="57" spans="1:30">
      <c r="A57" s="27">
        <v>41699</v>
      </c>
      <c r="B57" s="194">
        <v>758.6</v>
      </c>
      <c r="C57" s="73">
        <f t="shared" si="2"/>
        <v>5.0256126263325651E-2</v>
      </c>
      <c r="D57" s="113"/>
      <c r="E57" s="73"/>
      <c r="F57" s="113"/>
      <c r="G57" s="113" t="s">
        <v>451</v>
      </c>
      <c r="H57" s="113"/>
      <c r="W57" s="27">
        <v>41699</v>
      </c>
      <c r="X57" s="66">
        <v>758.6</v>
      </c>
      <c r="Z57" s="27">
        <v>41699</v>
      </c>
      <c r="AA57" s="66">
        <v>758.6</v>
      </c>
      <c r="AC57" s="66">
        <f t="shared" si="0"/>
        <v>0</v>
      </c>
      <c r="AD57" s="73">
        <f t="shared" si="1"/>
        <v>0</v>
      </c>
    </row>
    <row r="58" spans="1:30">
      <c r="A58" s="27">
        <v>41791</v>
      </c>
      <c r="B58" s="194">
        <v>758.9</v>
      </c>
      <c r="C58" s="73">
        <f t="shared" si="2"/>
        <v>5.0380622837370215E-2</v>
      </c>
      <c r="D58" s="113"/>
      <c r="E58" s="73"/>
      <c r="F58" s="113"/>
      <c r="G58" s="113" t="s">
        <v>451</v>
      </c>
      <c r="H58" s="113"/>
      <c r="W58" s="27">
        <v>41791</v>
      </c>
      <c r="X58" s="66">
        <v>758.9</v>
      </c>
      <c r="Z58" s="27">
        <v>41791</v>
      </c>
      <c r="AA58" s="66">
        <v>758.9</v>
      </c>
      <c r="AC58" s="66">
        <f t="shared" si="0"/>
        <v>0</v>
      </c>
      <c r="AD58" s="73">
        <f t="shared" si="1"/>
        <v>0</v>
      </c>
    </row>
    <row r="59" spans="1:30">
      <c r="A59" s="27">
        <v>41883</v>
      </c>
      <c r="B59" s="194">
        <v>766.8</v>
      </c>
      <c r="C59" s="73">
        <f t="shared" si="2"/>
        <v>3.7337662337662225E-2</v>
      </c>
      <c r="D59" s="113"/>
      <c r="E59" s="73"/>
      <c r="F59" s="113"/>
      <c r="G59" s="113" t="s">
        <v>451</v>
      </c>
      <c r="H59" s="113"/>
      <c r="W59" s="27">
        <v>41883</v>
      </c>
      <c r="X59" s="66">
        <v>766.8</v>
      </c>
      <c r="Z59" s="27">
        <v>41883</v>
      </c>
      <c r="AA59" s="66">
        <v>766.8</v>
      </c>
      <c r="AC59" s="66">
        <f t="shared" si="0"/>
        <v>0</v>
      </c>
      <c r="AD59" s="73">
        <f t="shared" si="1"/>
        <v>0</v>
      </c>
    </row>
    <row r="60" spans="1:30">
      <c r="A60" s="27">
        <v>41974</v>
      </c>
      <c r="B60" s="194">
        <v>789.5</v>
      </c>
      <c r="C60" s="73">
        <f t="shared" si="2"/>
        <v>3.9499670836076417E-2</v>
      </c>
      <c r="D60" s="113" t="s">
        <v>401</v>
      </c>
      <c r="E60" s="113"/>
      <c r="F60" s="113"/>
      <c r="G60" s="113" t="s">
        <v>451</v>
      </c>
      <c r="H60" s="113"/>
      <c r="W60" s="27">
        <v>41974</v>
      </c>
      <c r="X60" s="66">
        <v>789.5</v>
      </c>
      <c r="Z60" s="27">
        <v>41974</v>
      </c>
      <c r="AA60" s="66">
        <v>789.5</v>
      </c>
      <c r="AC60" s="66">
        <f t="shared" si="0"/>
        <v>0</v>
      </c>
      <c r="AD60" s="73">
        <f t="shared" si="1"/>
        <v>0</v>
      </c>
    </row>
    <row r="61" spans="1:30">
      <c r="A61" s="27">
        <v>42064</v>
      </c>
      <c r="B61" s="194">
        <v>790.9</v>
      </c>
      <c r="C61" s="73">
        <f t="shared" si="2"/>
        <v>4.2578433957289663E-2</v>
      </c>
      <c r="D61" s="125">
        <v>42157</v>
      </c>
      <c r="E61" s="125" t="s">
        <v>413</v>
      </c>
      <c r="F61" s="113"/>
      <c r="G61" s="113" t="s">
        <v>451</v>
      </c>
      <c r="H61" s="113"/>
      <c r="W61" s="27">
        <v>42064</v>
      </c>
      <c r="X61" s="66">
        <v>790.9</v>
      </c>
      <c r="Z61" s="27">
        <v>42064</v>
      </c>
      <c r="AA61" s="66">
        <v>790.9</v>
      </c>
      <c r="AC61" s="66">
        <f t="shared" si="0"/>
        <v>0</v>
      </c>
      <c r="AD61" s="73">
        <f t="shared" si="1"/>
        <v>0</v>
      </c>
    </row>
    <row r="62" spans="1:30">
      <c r="A62" s="27">
        <v>42156</v>
      </c>
      <c r="B62" s="194">
        <v>784</v>
      </c>
      <c r="C62" s="73">
        <f t="shared" si="2"/>
        <v>3.3074186322308741E-2</v>
      </c>
      <c r="D62" s="125">
        <v>42223</v>
      </c>
      <c r="E62" s="125"/>
      <c r="F62" s="113"/>
      <c r="G62" s="113" t="s">
        <v>451</v>
      </c>
      <c r="H62" s="113"/>
      <c r="W62" s="27">
        <v>42156</v>
      </c>
      <c r="X62" s="66">
        <v>784</v>
      </c>
      <c r="Z62" s="27">
        <v>42156</v>
      </c>
      <c r="AA62" s="66">
        <v>784</v>
      </c>
      <c r="AC62" s="66">
        <f t="shared" si="0"/>
        <v>0</v>
      </c>
      <c r="AD62" s="73">
        <f t="shared" si="1"/>
        <v>0</v>
      </c>
    </row>
    <row r="63" spans="1:30">
      <c r="A63" s="27">
        <v>42248</v>
      </c>
      <c r="B63" s="194">
        <v>775.6</v>
      </c>
      <c r="C63" s="73">
        <f t="shared" ref="C63:C66" si="3">B63/B59-1</f>
        <v>1.147626499739185E-2</v>
      </c>
      <c r="D63" s="125">
        <v>42326</v>
      </c>
      <c r="E63" s="125"/>
      <c r="F63" s="113"/>
      <c r="G63" s="113" t="s">
        <v>451</v>
      </c>
      <c r="H63" s="113"/>
      <c r="W63" s="27">
        <v>42248</v>
      </c>
      <c r="X63" s="66">
        <v>775.6</v>
      </c>
      <c r="Z63" s="27">
        <v>42248</v>
      </c>
      <c r="AA63" s="66">
        <v>775.6</v>
      </c>
      <c r="AC63" s="66">
        <f t="shared" si="0"/>
        <v>0</v>
      </c>
      <c r="AD63" s="73">
        <f t="shared" si="1"/>
        <v>0</v>
      </c>
    </row>
    <row r="64" spans="1:30">
      <c r="A64" s="27">
        <v>42339</v>
      </c>
      <c r="B64" s="194">
        <v>806.5</v>
      </c>
      <c r="C64" s="73">
        <f t="shared" si="3"/>
        <v>2.1532615579480607E-2</v>
      </c>
      <c r="D64" s="125">
        <v>42409</v>
      </c>
      <c r="F64" s="113"/>
      <c r="G64" s="113" t="s">
        <v>451</v>
      </c>
      <c r="H64" s="113"/>
      <c r="W64" s="27">
        <v>42339</v>
      </c>
      <c r="X64" s="66">
        <v>806.5</v>
      </c>
      <c r="Z64" s="27">
        <v>42339</v>
      </c>
      <c r="AA64" s="66">
        <v>806.5</v>
      </c>
      <c r="AC64" s="66">
        <f t="shared" si="0"/>
        <v>0</v>
      </c>
      <c r="AD64" s="73">
        <f t="shared" si="1"/>
        <v>0</v>
      </c>
    </row>
    <row r="65" spans="1:30">
      <c r="A65" s="27">
        <v>42430</v>
      </c>
      <c r="B65" s="194">
        <v>806.3</v>
      </c>
      <c r="C65" s="73">
        <f t="shared" si="3"/>
        <v>1.9471488178024909E-2</v>
      </c>
      <c r="D65" s="125">
        <v>42530</v>
      </c>
      <c r="E65" s="36" t="s">
        <v>602</v>
      </c>
      <c r="F65" s="113"/>
      <c r="G65" s="36" t="s">
        <v>602</v>
      </c>
      <c r="W65" s="27">
        <v>42430</v>
      </c>
      <c r="X65" s="66">
        <v>806.3</v>
      </c>
      <c r="Z65" s="27">
        <v>42430</v>
      </c>
      <c r="AA65" s="66">
        <v>806.3</v>
      </c>
      <c r="AC65" s="66">
        <f t="shared" si="0"/>
        <v>0</v>
      </c>
      <c r="AD65" s="73">
        <f t="shared" si="1"/>
        <v>0</v>
      </c>
    </row>
    <row r="66" spans="1:30">
      <c r="A66" s="27">
        <v>42522</v>
      </c>
      <c r="B66" s="194">
        <v>827.7</v>
      </c>
      <c r="C66" s="160">
        <f t="shared" si="3"/>
        <v>5.5739795918367419E-2</v>
      </c>
      <c r="D66" s="125">
        <v>42613</v>
      </c>
      <c r="E66" s="36" t="s">
        <v>476</v>
      </c>
      <c r="F66" s="113"/>
      <c r="G66" s="36" t="s">
        <v>476</v>
      </c>
      <c r="W66" s="27">
        <v>42522</v>
      </c>
      <c r="X66" s="66">
        <v>827.7</v>
      </c>
      <c r="Z66" s="27">
        <v>42522</v>
      </c>
      <c r="AA66" s="66">
        <v>827.7</v>
      </c>
      <c r="AC66" s="66">
        <f t="shared" si="0"/>
        <v>0</v>
      </c>
      <c r="AD66" s="73">
        <f t="shared" si="1"/>
        <v>0</v>
      </c>
    </row>
    <row r="67" spans="1:30">
      <c r="A67" s="27">
        <v>42614</v>
      </c>
      <c r="B67" s="194">
        <v>835.5</v>
      </c>
      <c r="C67" s="160">
        <f t="shared" ref="C67:C85" si="4">B67/B63-1</f>
        <v>7.7230531201650354E-2</v>
      </c>
      <c r="D67" s="125">
        <v>42676</v>
      </c>
      <c r="E67" s="113" t="s">
        <v>603</v>
      </c>
      <c r="G67" s="36" t="s">
        <v>603</v>
      </c>
      <c r="W67" s="27">
        <v>42614</v>
      </c>
      <c r="X67" s="66">
        <v>835.5</v>
      </c>
      <c r="Z67" s="27">
        <v>42614</v>
      </c>
      <c r="AA67" s="66">
        <v>835.5</v>
      </c>
      <c r="AC67" s="66">
        <f t="shared" si="0"/>
        <v>0</v>
      </c>
      <c r="AD67" s="73">
        <f t="shared" si="1"/>
        <v>0</v>
      </c>
    </row>
    <row r="68" spans="1:30">
      <c r="A68" s="27">
        <v>42705</v>
      </c>
      <c r="B68" s="194">
        <v>861.9</v>
      </c>
      <c r="C68" s="160">
        <f t="shared" si="4"/>
        <v>6.8691878487290747E-2</v>
      </c>
      <c r="D68" s="125">
        <v>42767</v>
      </c>
      <c r="G68" s="113" t="s">
        <v>451</v>
      </c>
      <c r="J68" t="s">
        <v>604</v>
      </c>
      <c r="W68" s="27">
        <v>42705</v>
      </c>
      <c r="X68" s="66">
        <v>861.9</v>
      </c>
      <c r="Z68" s="27">
        <v>42705</v>
      </c>
      <c r="AA68" s="66">
        <v>861.9</v>
      </c>
      <c r="AC68" s="66">
        <f t="shared" si="0"/>
        <v>0</v>
      </c>
      <c r="AD68" s="73">
        <f t="shared" si="1"/>
        <v>0</v>
      </c>
    </row>
    <row r="69" spans="1:30">
      <c r="A69" s="27">
        <v>42795</v>
      </c>
      <c r="B69" s="194">
        <v>861.9</v>
      </c>
      <c r="C69" s="160">
        <f t="shared" si="4"/>
        <v>6.8956963909214908E-2</v>
      </c>
      <c r="D69" s="125">
        <v>42863</v>
      </c>
      <c r="G69" s="113" t="s">
        <v>451</v>
      </c>
      <c r="W69" s="27">
        <v>42795</v>
      </c>
      <c r="X69" s="66">
        <v>861.9</v>
      </c>
      <c r="Z69" s="27">
        <v>42795</v>
      </c>
      <c r="AA69" s="66">
        <v>861.9</v>
      </c>
      <c r="AC69" s="66">
        <f t="shared" si="0"/>
        <v>0</v>
      </c>
      <c r="AD69" s="73">
        <f t="shared" si="1"/>
        <v>0</v>
      </c>
    </row>
    <row r="70" spans="1:30">
      <c r="A70" s="27">
        <v>42887</v>
      </c>
      <c r="B70" s="194">
        <v>858.1</v>
      </c>
      <c r="C70" s="160">
        <f t="shared" si="4"/>
        <v>3.6728283194394029E-2</v>
      </c>
      <c r="D70" s="125">
        <v>42954</v>
      </c>
      <c r="G70" s="113" t="s">
        <v>451</v>
      </c>
      <c r="W70" s="27">
        <v>42887</v>
      </c>
      <c r="X70" s="66">
        <v>858.1</v>
      </c>
      <c r="Z70" s="27">
        <v>42887</v>
      </c>
      <c r="AA70" s="66">
        <v>858.1</v>
      </c>
      <c r="AC70" s="66">
        <f t="shared" ref="AC70:AC83" si="5">+AA70-X70</f>
        <v>0</v>
      </c>
      <c r="AD70" s="73">
        <f t="shared" ref="AD70:AD83" si="6">+AC70/AA70</f>
        <v>0</v>
      </c>
    </row>
    <row r="71" spans="1:30">
      <c r="A71" s="27">
        <v>42979</v>
      </c>
      <c r="B71" s="194">
        <v>876.5</v>
      </c>
      <c r="C71" s="73">
        <f t="shared" si="4"/>
        <v>4.9072411729503385E-2</v>
      </c>
      <c r="D71" s="125">
        <v>43040</v>
      </c>
      <c r="G71" s="113" t="s">
        <v>451</v>
      </c>
      <c r="W71" s="27">
        <v>42979</v>
      </c>
      <c r="X71" s="66">
        <v>876.5</v>
      </c>
      <c r="Z71" s="27">
        <v>42979</v>
      </c>
      <c r="AA71" s="66">
        <v>876.5</v>
      </c>
      <c r="AC71" s="66">
        <f t="shared" si="5"/>
        <v>0</v>
      </c>
      <c r="AD71" s="73">
        <f t="shared" si="6"/>
        <v>0</v>
      </c>
    </row>
    <row r="72" spans="1:30">
      <c r="A72" s="27">
        <v>43070</v>
      </c>
      <c r="B72" s="194">
        <v>889.3</v>
      </c>
      <c r="C72" s="73">
        <f t="shared" si="4"/>
        <v>3.1790230885253568E-2</v>
      </c>
      <c r="D72" s="125">
        <v>43144</v>
      </c>
      <c r="G72" s="113" t="s">
        <v>451</v>
      </c>
      <c r="W72" s="27">
        <v>43070</v>
      </c>
      <c r="X72" s="66">
        <v>889.3</v>
      </c>
      <c r="Z72" s="27">
        <v>43070</v>
      </c>
      <c r="AA72" s="66">
        <v>889.3</v>
      </c>
      <c r="AC72" s="66">
        <f t="shared" si="5"/>
        <v>0</v>
      </c>
      <c r="AD72" s="73">
        <f t="shared" si="6"/>
        <v>0</v>
      </c>
    </row>
    <row r="73" spans="1:30">
      <c r="A73" s="27">
        <v>43160</v>
      </c>
      <c r="B73" s="194">
        <v>890.9</v>
      </c>
      <c r="C73" s="73">
        <f t="shared" si="4"/>
        <v>3.3646594732567481E-2</v>
      </c>
      <c r="D73" s="125">
        <v>43223</v>
      </c>
      <c r="G73" s="113" t="s">
        <v>451</v>
      </c>
      <c r="O73" s="194"/>
      <c r="W73" s="27">
        <v>43160</v>
      </c>
      <c r="X73" s="66">
        <v>890.9</v>
      </c>
      <c r="Z73" s="27">
        <v>43160</v>
      </c>
      <c r="AA73" s="66">
        <v>890.9</v>
      </c>
      <c r="AC73" s="66">
        <f t="shared" si="5"/>
        <v>0</v>
      </c>
      <c r="AD73" s="73">
        <f t="shared" si="6"/>
        <v>0</v>
      </c>
    </row>
    <row r="74" spans="1:30">
      <c r="A74" s="27">
        <v>43252</v>
      </c>
      <c r="B74" s="194">
        <v>892.5</v>
      </c>
      <c r="C74" s="73">
        <f t="shared" si="4"/>
        <v>4.0088567765994565E-2</v>
      </c>
      <c r="D74" s="125">
        <v>43315</v>
      </c>
      <c r="G74" s="113" t="s">
        <v>451</v>
      </c>
      <c r="O74" s="194"/>
      <c r="P74" s="194"/>
      <c r="W74" s="27">
        <v>43252</v>
      </c>
      <c r="X74" s="66">
        <v>892.5</v>
      </c>
      <c r="Z74" s="27">
        <v>43252</v>
      </c>
      <c r="AA74" s="66">
        <v>892.5</v>
      </c>
      <c r="AC74" s="66">
        <f t="shared" si="5"/>
        <v>0</v>
      </c>
      <c r="AD74" s="73">
        <f t="shared" si="6"/>
        <v>0</v>
      </c>
    </row>
    <row r="75" spans="1:30">
      <c r="A75" s="27">
        <v>43344</v>
      </c>
      <c r="B75" s="194">
        <v>907.3</v>
      </c>
      <c r="C75" s="73">
        <f t="shared" si="4"/>
        <v>3.5139760410724419E-2</v>
      </c>
      <c r="D75" s="125">
        <v>43412</v>
      </c>
      <c r="G75" s="132" t="s">
        <v>653</v>
      </c>
      <c r="O75" s="194"/>
      <c r="P75" s="194"/>
      <c r="W75" s="27">
        <v>43344</v>
      </c>
      <c r="X75" s="66">
        <v>907.1</v>
      </c>
      <c r="Z75" s="27">
        <v>43344</v>
      </c>
      <c r="AA75" s="66">
        <v>907.3</v>
      </c>
      <c r="AC75" s="66">
        <f t="shared" si="5"/>
        <v>0.19999999999993179</v>
      </c>
      <c r="AD75" s="73">
        <f t="shared" si="6"/>
        <v>2.2043425548322692E-4</v>
      </c>
    </row>
    <row r="76" spans="1:30">
      <c r="A76" s="27">
        <v>43435</v>
      </c>
      <c r="B76" s="194">
        <v>900.2</v>
      </c>
      <c r="C76" s="73">
        <f t="shared" si="4"/>
        <v>1.2256831215562869E-2</v>
      </c>
      <c r="D76" s="125">
        <v>43513</v>
      </c>
      <c r="G76" s="132" t="s">
        <v>653</v>
      </c>
      <c r="O76" s="194"/>
      <c r="P76" s="194"/>
      <c r="W76" s="27">
        <v>43435</v>
      </c>
      <c r="X76" s="66">
        <v>900.3</v>
      </c>
      <c r="Z76" s="27">
        <v>43435</v>
      </c>
      <c r="AA76" s="66">
        <v>900.2</v>
      </c>
      <c r="AC76" s="66">
        <f t="shared" si="5"/>
        <v>-9.9999999999909051E-2</v>
      </c>
      <c r="AD76" s="73">
        <f t="shared" si="6"/>
        <v>-1.1108642523873478E-4</v>
      </c>
    </row>
    <row r="77" spans="1:30">
      <c r="A77" s="27">
        <v>43525</v>
      </c>
      <c r="B77" s="194">
        <v>911.3</v>
      </c>
      <c r="C77" s="73">
        <f t="shared" si="4"/>
        <v>2.2898192838702425E-2</v>
      </c>
      <c r="D77" s="125">
        <v>43586</v>
      </c>
      <c r="G77" s="113" t="s">
        <v>451</v>
      </c>
      <c r="O77" s="194"/>
      <c r="P77" s="194"/>
      <c r="W77" s="27">
        <v>43525</v>
      </c>
      <c r="X77" s="66">
        <v>912</v>
      </c>
      <c r="Z77" s="27">
        <v>43525</v>
      </c>
      <c r="AA77" s="66">
        <v>911.3</v>
      </c>
      <c r="AC77" s="66">
        <f t="shared" si="5"/>
        <v>-0.70000000000004547</v>
      </c>
      <c r="AD77" s="73">
        <f t="shared" si="6"/>
        <v>-7.6813343575117467E-4</v>
      </c>
    </row>
    <row r="78" spans="1:30">
      <c r="A78" s="27">
        <v>43617</v>
      </c>
      <c r="B78" s="194">
        <v>911.2</v>
      </c>
      <c r="C78" s="73">
        <f t="shared" si="4"/>
        <v>2.0952380952381056E-2</v>
      </c>
      <c r="D78" s="125">
        <v>43689</v>
      </c>
      <c r="G78" s="132" t="s">
        <v>653</v>
      </c>
      <c r="O78" s="194"/>
      <c r="P78" s="194"/>
      <c r="W78" s="27">
        <v>43617</v>
      </c>
      <c r="X78" s="66">
        <v>910.8</v>
      </c>
      <c r="Z78" s="27">
        <v>43617</v>
      </c>
      <c r="AA78" s="66">
        <v>911.2</v>
      </c>
      <c r="AC78" s="66">
        <f t="shared" si="5"/>
        <v>0.40000000000009095</v>
      </c>
      <c r="AD78" s="73">
        <f t="shared" si="6"/>
        <v>4.3898156277446328E-4</v>
      </c>
    </row>
    <row r="79" spans="1:30">
      <c r="A79" s="27">
        <v>43709</v>
      </c>
      <c r="B79" s="194">
        <v>907.4</v>
      </c>
      <c r="C79" s="73">
        <f t="shared" si="4"/>
        <v>1.1021712774161863E-4</v>
      </c>
      <c r="D79" s="125">
        <v>43784</v>
      </c>
      <c r="E79" s="176" t="s">
        <v>692</v>
      </c>
      <c r="G79" s="113"/>
      <c r="O79" s="194"/>
      <c r="P79" s="194"/>
      <c r="W79" s="27">
        <v>43709</v>
      </c>
      <c r="X79" s="66">
        <v>905.2</v>
      </c>
      <c r="Z79" s="27">
        <v>43709</v>
      </c>
      <c r="AA79" s="66">
        <v>907.5</v>
      </c>
      <c r="AC79" s="66">
        <f t="shared" si="5"/>
        <v>2.2999999999999545</v>
      </c>
      <c r="AD79" s="73">
        <f t="shared" si="6"/>
        <v>2.534435261707939E-3</v>
      </c>
    </row>
    <row r="80" spans="1:30">
      <c r="A80" s="27">
        <v>43800</v>
      </c>
      <c r="B80" s="194">
        <v>918.3</v>
      </c>
      <c r="C80" s="73">
        <f t="shared" si="4"/>
        <v>2.0106642968229282E-2</v>
      </c>
      <c r="D80" s="125">
        <v>43872</v>
      </c>
      <c r="E80" s="176" t="s">
        <v>700</v>
      </c>
      <c r="G80" s="132" t="s">
        <v>653</v>
      </c>
      <c r="O80" s="194"/>
      <c r="P80" s="194"/>
      <c r="W80" s="27">
        <v>43800</v>
      </c>
      <c r="X80" s="66">
        <v>914.9</v>
      </c>
      <c r="Z80" s="27">
        <v>43800</v>
      </c>
      <c r="AA80" s="66">
        <v>918.4</v>
      </c>
      <c r="AC80" s="66">
        <f t="shared" si="5"/>
        <v>3.5</v>
      </c>
      <c r="AD80" s="73">
        <f t="shared" si="6"/>
        <v>3.8109756097560975E-3</v>
      </c>
    </row>
    <row r="81" spans="1:30">
      <c r="A81" s="27">
        <v>43891</v>
      </c>
      <c r="B81" s="194">
        <v>925.2</v>
      </c>
      <c r="C81" s="73">
        <f t="shared" si="4"/>
        <v>1.5252935367058074E-2</v>
      </c>
      <c r="D81" s="125">
        <v>43970</v>
      </c>
      <c r="E81" s="176" t="s">
        <v>700</v>
      </c>
      <c r="G81" s="132"/>
      <c r="O81" s="194"/>
      <c r="P81" s="194"/>
      <c r="W81" s="27">
        <v>43891</v>
      </c>
      <c r="X81" s="66">
        <v>920.1</v>
      </c>
      <c r="Z81" s="27">
        <v>43891</v>
      </c>
      <c r="AA81" s="66">
        <v>925.3</v>
      </c>
      <c r="AC81" s="66">
        <f t="shared" si="5"/>
        <v>5.1999999999999318</v>
      </c>
      <c r="AD81" s="73">
        <f t="shared" si="6"/>
        <v>5.6197989841131873E-3</v>
      </c>
    </row>
    <row r="82" spans="1:30">
      <c r="A82" s="27">
        <v>43983</v>
      </c>
      <c r="B82" s="194">
        <v>917.6</v>
      </c>
      <c r="C82" s="73">
        <f t="shared" si="4"/>
        <v>7.0237050043897575E-3</v>
      </c>
      <c r="D82" s="125">
        <v>44057</v>
      </c>
      <c r="E82" s="176" t="s">
        <v>739</v>
      </c>
      <c r="G82" s="132"/>
      <c r="O82" s="194"/>
      <c r="P82" s="194"/>
      <c r="W82" s="27">
        <v>43983</v>
      </c>
      <c r="X82" s="66">
        <v>911.2</v>
      </c>
      <c r="Z82" s="27">
        <v>43983</v>
      </c>
      <c r="AA82" s="66">
        <v>917.6</v>
      </c>
      <c r="AC82" s="66">
        <f t="shared" si="5"/>
        <v>6.3999999999999773</v>
      </c>
      <c r="AD82" s="73">
        <f t="shared" si="6"/>
        <v>6.9747166521359821E-3</v>
      </c>
    </row>
    <row r="83" spans="1:30">
      <c r="A83" s="27">
        <v>44075</v>
      </c>
      <c r="B83" s="194">
        <v>900.3</v>
      </c>
      <c r="C83" s="73">
        <f t="shared" si="4"/>
        <v>-7.8245536698259288E-3</v>
      </c>
      <c r="D83" s="125">
        <v>44158</v>
      </c>
      <c r="E83" s="176" t="s">
        <v>753</v>
      </c>
      <c r="O83" s="194"/>
      <c r="P83" s="194"/>
      <c r="W83" s="27">
        <v>44075</v>
      </c>
      <c r="X83" s="66">
        <v>893.2</v>
      </c>
      <c r="Z83" s="27">
        <v>44075</v>
      </c>
      <c r="AA83" s="66">
        <v>900.2</v>
      </c>
      <c r="AC83" s="66">
        <f t="shared" si="5"/>
        <v>7</v>
      </c>
      <c r="AD83" s="73">
        <f t="shared" si="6"/>
        <v>7.7760497667185065E-3</v>
      </c>
    </row>
    <row r="84" spans="1:30">
      <c r="A84" s="27">
        <v>44166</v>
      </c>
      <c r="B84" s="194">
        <v>918.9</v>
      </c>
      <c r="C84" s="73">
        <f t="shared" si="4"/>
        <v>6.5338124795810693E-4</v>
      </c>
      <c r="D84" s="125">
        <v>44245</v>
      </c>
      <c r="E84" s="176" t="s">
        <v>753</v>
      </c>
      <c r="O84" s="194"/>
      <c r="P84" s="194"/>
      <c r="Z84" s="27">
        <v>44166</v>
      </c>
      <c r="AA84" s="66">
        <v>918.5</v>
      </c>
    </row>
    <row r="85" spans="1:30">
      <c r="A85" s="27">
        <v>44256</v>
      </c>
      <c r="B85" s="194">
        <v>929.2</v>
      </c>
      <c r="C85" s="73">
        <f t="shared" si="4"/>
        <v>4.3233895373973041E-3</v>
      </c>
      <c r="D85" s="125">
        <v>44342</v>
      </c>
      <c r="E85" s="176" t="s">
        <v>753</v>
      </c>
      <c r="O85" s="194"/>
      <c r="P85" s="194"/>
    </row>
    <row r="86" spans="1:30">
      <c r="A86" s="27"/>
      <c r="B86" s="194"/>
      <c r="C86" s="73"/>
      <c r="D86" s="125">
        <v>44412</v>
      </c>
      <c r="E86" s="176" t="s">
        <v>753</v>
      </c>
    </row>
    <row r="87" spans="1:30">
      <c r="A87" s="27"/>
      <c r="B87" s="194"/>
      <c r="C87" s="73"/>
      <c r="D87" s="125"/>
    </row>
    <row r="88" spans="1:30">
      <c r="D88" s="125"/>
    </row>
    <row r="89" spans="1:30">
      <c r="D89" s="125"/>
    </row>
    <row r="90" spans="1:30">
      <c r="D90" s="125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/>
  <dimension ref="A1:W91"/>
  <sheetViews>
    <sheetView zoomScaleNormal="100" workbookViewId="0">
      <pane xSplit="1" ySplit="4" topLeftCell="B79" activePane="bottomRight" state="frozen"/>
      <selection pane="topRight" activeCell="B1" sqref="B1"/>
      <selection pane="bottomLeft" activeCell="A5" sqref="A5"/>
      <selection pane="bottomRight" activeCell="D85" sqref="D85:D86"/>
    </sheetView>
  </sheetViews>
  <sheetFormatPr defaultRowHeight="14.5"/>
  <cols>
    <col min="1" max="1" width="15.81640625" customWidth="1"/>
    <col min="2" max="2" width="16" customWidth="1"/>
    <col min="3" max="3" width="20.453125" customWidth="1"/>
    <col min="4" max="4" width="10.7265625" bestFit="1" customWidth="1"/>
    <col min="14" max="17" width="9.1796875" style="113"/>
  </cols>
  <sheetData>
    <row r="1" spans="1:17" s="26" customFormat="1">
      <c r="A1" s="26" t="s">
        <v>4</v>
      </c>
    </row>
    <row r="2" spans="1:17" s="26" customFormat="1">
      <c r="A2" s="5" t="s">
        <v>5</v>
      </c>
      <c r="B2" s="5"/>
      <c r="C2" s="5"/>
      <c r="N2" s="26" t="s">
        <v>455</v>
      </c>
    </row>
    <row r="3" spans="1:17">
      <c r="E3" s="113" t="s">
        <v>401</v>
      </c>
      <c r="O3" s="113" t="s">
        <v>456</v>
      </c>
      <c r="P3" s="113" t="s">
        <v>457</v>
      </c>
      <c r="Q3" s="113" t="s">
        <v>458</v>
      </c>
    </row>
    <row r="4" spans="1:17">
      <c r="A4" s="15"/>
      <c r="B4" s="26" t="s">
        <v>1</v>
      </c>
      <c r="C4" s="26" t="s">
        <v>2</v>
      </c>
      <c r="N4" s="15"/>
      <c r="O4" s="26" t="s">
        <v>1</v>
      </c>
      <c r="P4" s="26" t="s">
        <v>1</v>
      </c>
      <c r="Q4" s="26" t="s">
        <v>1</v>
      </c>
    </row>
    <row r="5" spans="1:17">
      <c r="A5" s="14">
        <v>36951</v>
      </c>
      <c r="B5" s="177">
        <v>5.4000000000000006E-2</v>
      </c>
      <c r="C5" s="178">
        <v>5.9631993991738644E-2</v>
      </c>
      <c r="N5" s="14">
        <v>36951</v>
      </c>
      <c r="O5" s="73">
        <v>5.4000000000000006E-2</v>
      </c>
      <c r="P5" s="113">
        <v>5.4</v>
      </c>
      <c r="Q5" s="30">
        <f>+P5/100-O5</f>
        <v>0</v>
      </c>
    </row>
    <row r="6" spans="1:17">
      <c r="A6" s="14">
        <v>37043</v>
      </c>
      <c r="B6" s="177">
        <v>5.5999999999999994E-2</v>
      </c>
      <c r="C6" s="178">
        <v>5.2540066525551862E-2</v>
      </c>
      <c r="E6" s="113" t="s">
        <v>401</v>
      </c>
      <c r="N6" s="14">
        <v>37043</v>
      </c>
      <c r="O6" s="73">
        <v>5.5999999999999994E-2</v>
      </c>
      <c r="P6" s="113">
        <v>5.7</v>
      </c>
      <c r="Q6" s="30">
        <f t="shared" ref="Q6:Q65" si="0">+P6/100-O6</f>
        <v>1.0000000000000078E-3</v>
      </c>
    </row>
    <row r="7" spans="1:17">
      <c r="A7" s="14">
        <v>37135</v>
      </c>
      <c r="B7" s="177">
        <v>4.2999999999999997E-2</v>
      </c>
      <c r="C7" s="178">
        <v>5.6460695247390939E-2</v>
      </c>
      <c r="N7" s="14">
        <v>37135</v>
      </c>
      <c r="O7" s="73">
        <v>4.2999999999999997E-2</v>
      </c>
      <c r="P7" s="113">
        <v>4.3</v>
      </c>
      <c r="Q7" s="30">
        <f t="shared" si="0"/>
        <v>0</v>
      </c>
    </row>
    <row r="8" spans="1:17">
      <c r="A8" s="14">
        <v>37226</v>
      </c>
      <c r="B8" s="177">
        <v>4.5999999999999999E-2</v>
      </c>
      <c r="C8" s="178">
        <v>5.7356061160289705E-2</v>
      </c>
      <c r="N8" s="14">
        <v>37226</v>
      </c>
      <c r="O8" s="73">
        <v>4.5999999999999999E-2</v>
      </c>
      <c r="P8" s="113">
        <v>4.7</v>
      </c>
      <c r="Q8" s="30">
        <f t="shared" si="0"/>
        <v>1.0000000000000009E-3</v>
      </c>
    </row>
    <row r="9" spans="1:17">
      <c r="A9" s="14">
        <v>37316</v>
      </c>
      <c r="B9" s="177">
        <v>4.9000000000000002E-2</v>
      </c>
      <c r="C9" s="178">
        <v>6.0042160354728515E-2</v>
      </c>
      <c r="N9" s="14">
        <v>37316</v>
      </c>
      <c r="O9" s="73">
        <v>4.9000000000000002E-2</v>
      </c>
      <c r="P9" s="113">
        <v>5</v>
      </c>
      <c r="Q9" s="30">
        <f t="shared" si="0"/>
        <v>1.0000000000000009E-3</v>
      </c>
    </row>
    <row r="10" spans="1:17">
      <c r="A10" s="14">
        <v>37408</v>
      </c>
      <c r="B10" s="177">
        <v>5.0999999999999997E-2</v>
      </c>
      <c r="C10" s="178">
        <v>5.2592865023905845E-2</v>
      </c>
      <c r="N10" s="14">
        <v>37408</v>
      </c>
      <c r="O10" s="73">
        <v>5.0999999999999997E-2</v>
      </c>
      <c r="P10" s="113">
        <v>5.0999999999999996</v>
      </c>
      <c r="Q10" s="30">
        <f t="shared" si="0"/>
        <v>0</v>
      </c>
    </row>
    <row r="11" spans="1:17">
      <c r="A11" s="14">
        <v>37500</v>
      </c>
      <c r="B11" s="177">
        <v>0.05</v>
      </c>
      <c r="C11" s="178">
        <v>5.5470626774404883E-2</v>
      </c>
      <c r="N11" s="14">
        <v>37500</v>
      </c>
      <c r="O11" s="73">
        <v>0.05</v>
      </c>
      <c r="P11" s="113">
        <v>5</v>
      </c>
      <c r="Q11" s="30">
        <f t="shared" si="0"/>
        <v>0</v>
      </c>
    </row>
    <row r="12" spans="1:17">
      <c r="A12" s="14">
        <v>37591</v>
      </c>
      <c r="B12" s="177">
        <v>4.0999999999999995E-2</v>
      </c>
      <c r="C12" s="178">
        <v>5.2317213586643631E-2</v>
      </c>
      <c r="N12" s="14">
        <v>37591</v>
      </c>
      <c r="O12" s="73">
        <v>4.0999999999999995E-2</v>
      </c>
      <c r="P12" s="113">
        <v>4.0999999999999996</v>
      </c>
      <c r="Q12" s="30">
        <f t="shared" si="0"/>
        <v>0</v>
      </c>
    </row>
    <row r="13" spans="1:17">
      <c r="A13" s="14">
        <v>37681</v>
      </c>
      <c r="B13" s="177">
        <v>4.5999999999999999E-2</v>
      </c>
      <c r="C13" s="178">
        <v>5.689544120804408E-2</v>
      </c>
      <c r="N13" s="14">
        <v>37681</v>
      </c>
      <c r="O13" s="73">
        <v>4.5999999999999999E-2</v>
      </c>
      <c r="P13" s="113">
        <v>4.5999999999999996</v>
      </c>
      <c r="Q13" s="30">
        <f t="shared" si="0"/>
        <v>0</v>
      </c>
    </row>
    <row r="14" spans="1:17">
      <c r="A14" s="14">
        <v>37773</v>
      </c>
      <c r="B14" s="177">
        <v>4.0999999999999995E-2</v>
      </c>
      <c r="C14" s="178">
        <v>5.0390399074609599E-2</v>
      </c>
      <c r="N14" s="14">
        <v>37773</v>
      </c>
      <c r="O14" s="73">
        <v>4.0999999999999995E-2</v>
      </c>
      <c r="P14" s="113">
        <v>4.0999999999999996</v>
      </c>
      <c r="Q14" s="30">
        <f t="shared" si="0"/>
        <v>0</v>
      </c>
    </row>
    <row r="15" spans="1:17">
      <c r="A15" s="14">
        <v>37865</v>
      </c>
      <c r="B15" s="177">
        <v>3.4000000000000002E-2</v>
      </c>
      <c r="C15" s="178">
        <v>4.7889552024160495E-2</v>
      </c>
      <c r="N15" s="14">
        <v>37865</v>
      </c>
      <c r="O15" s="73">
        <v>3.4000000000000002E-2</v>
      </c>
      <c r="P15" s="113">
        <v>3.4</v>
      </c>
      <c r="Q15" s="30">
        <f t="shared" si="0"/>
        <v>0</v>
      </c>
    </row>
    <row r="16" spans="1:17">
      <c r="A16" s="14">
        <v>37956</v>
      </c>
      <c r="B16" s="177">
        <v>3.9E-2</v>
      </c>
      <c r="C16" s="178">
        <v>4.8554668174429293E-2</v>
      </c>
      <c r="N16" s="14">
        <v>37956</v>
      </c>
      <c r="O16" s="73">
        <v>3.9E-2</v>
      </c>
      <c r="P16" s="113">
        <v>3.9</v>
      </c>
      <c r="Q16" s="30">
        <f t="shared" si="0"/>
        <v>0</v>
      </c>
    </row>
    <row r="17" spans="1:17">
      <c r="A17" s="14">
        <v>38047</v>
      </c>
      <c r="B17" s="177">
        <v>4.4999999999999998E-2</v>
      </c>
      <c r="C17" s="178">
        <v>4.7534712383111362E-2</v>
      </c>
      <c r="N17" s="14">
        <v>38047</v>
      </c>
      <c r="O17" s="73">
        <v>4.4999999999999998E-2</v>
      </c>
      <c r="P17" s="113">
        <v>4.5</v>
      </c>
      <c r="Q17" s="30">
        <f t="shared" si="0"/>
        <v>0</v>
      </c>
    </row>
    <row r="18" spans="1:17">
      <c r="A18" s="14">
        <v>38139</v>
      </c>
      <c r="B18" s="177">
        <v>3.9E-2</v>
      </c>
      <c r="C18" s="178">
        <v>4.1357672561323451E-2</v>
      </c>
      <c r="N18" s="14">
        <v>38139</v>
      </c>
      <c r="O18" s="73">
        <v>3.9E-2</v>
      </c>
      <c r="P18" s="113">
        <v>3.9</v>
      </c>
      <c r="Q18" s="30">
        <f t="shared" si="0"/>
        <v>0</v>
      </c>
    </row>
    <row r="19" spans="1:17">
      <c r="A19" s="14">
        <v>38231</v>
      </c>
      <c r="B19" s="177">
        <v>3.7999999999999999E-2</v>
      </c>
      <c r="C19" s="178">
        <v>3.7162879592270125E-2</v>
      </c>
      <c r="N19" s="14">
        <v>38231</v>
      </c>
      <c r="O19" s="73">
        <v>3.7999999999999999E-2</v>
      </c>
      <c r="P19" s="113">
        <v>3.9</v>
      </c>
      <c r="Q19" s="30">
        <f t="shared" si="0"/>
        <v>1.0000000000000009E-3</v>
      </c>
    </row>
    <row r="20" spans="1:17">
      <c r="A20" s="14">
        <v>38322</v>
      </c>
      <c r="B20" s="177">
        <v>3.4000000000000002E-2</v>
      </c>
      <c r="C20" s="178">
        <v>3.7011651816312552E-2</v>
      </c>
      <c r="N20" s="14">
        <v>38322</v>
      </c>
      <c r="O20" s="73">
        <v>3.4000000000000002E-2</v>
      </c>
      <c r="P20" s="113">
        <v>3.4</v>
      </c>
      <c r="Q20" s="30">
        <f t="shared" si="0"/>
        <v>0</v>
      </c>
    </row>
    <row r="21" spans="1:17">
      <c r="A21" s="14">
        <v>38412</v>
      </c>
      <c r="B21" s="177">
        <v>4.2000000000000003E-2</v>
      </c>
      <c r="C21" s="178">
        <v>4.2866894197952213E-2</v>
      </c>
      <c r="N21" s="14">
        <v>38412</v>
      </c>
      <c r="O21" s="73">
        <v>4.2000000000000003E-2</v>
      </c>
      <c r="P21" s="113">
        <v>4.3</v>
      </c>
      <c r="Q21" s="30">
        <f t="shared" si="0"/>
        <v>9.9999999999999395E-4</v>
      </c>
    </row>
    <row r="22" spans="1:17">
      <c r="A22" s="14">
        <v>38504</v>
      </c>
      <c r="B22" s="177">
        <v>3.5000000000000003E-2</v>
      </c>
      <c r="C22" s="178">
        <v>3.8445667125171924E-2</v>
      </c>
      <c r="N22" s="14">
        <v>38504</v>
      </c>
      <c r="O22" s="73">
        <v>3.5000000000000003E-2</v>
      </c>
      <c r="P22" s="113">
        <v>3.4</v>
      </c>
      <c r="Q22" s="30">
        <f t="shared" si="0"/>
        <v>-1.0000000000000009E-3</v>
      </c>
    </row>
    <row r="23" spans="1:17">
      <c r="A23" s="14">
        <v>38596</v>
      </c>
      <c r="B23" s="177">
        <v>3.5000000000000003E-2</v>
      </c>
      <c r="C23" s="178">
        <v>3.7430243636858589E-2</v>
      </c>
      <c r="E23" s="113" t="s">
        <v>401</v>
      </c>
      <c r="N23" s="14">
        <v>38596</v>
      </c>
      <c r="O23" s="73">
        <v>3.5000000000000003E-2</v>
      </c>
      <c r="P23" s="113">
        <v>3.5</v>
      </c>
      <c r="Q23" s="30">
        <f t="shared" si="0"/>
        <v>0</v>
      </c>
    </row>
    <row r="24" spans="1:17">
      <c r="A24" s="14">
        <v>38687</v>
      </c>
      <c r="B24" s="177">
        <v>3.7000000000000005E-2</v>
      </c>
      <c r="C24" s="178">
        <v>3.5495798319327726E-2</v>
      </c>
      <c r="N24" s="14">
        <v>38687</v>
      </c>
      <c r="O24" s="73">
        <v>3.7000000000000005E-2</v>
      </c>
      <c r="P24" s="113">
        <v>3.7</v>
      </c>
      <c r="Q24" s="30">
        <f t="shared" si="0"/>
        <v>0</v>
      </c>
    </row>
    <row r="25" spans="1:17">
      <c r="A25" s="14">
        <v>38777</v>
      </c>
      <c r="B25" s="177">
        <v>3.9E-2</v>
      </c>
      <c r="C25" s="178">
        <v>4.7435300379216297E-2</v>
      </c>
      <c r="N25" s="14">
        <v>38777</v>
      </c>
      <c r="O25" s="73">
        <v>3.9E-2</v>
      </c>
      <c r="P25" s="113">
        <v>3.9</v>
      </c>
      <c r="Q25" s="30">
        <f t="shared" si="0"/>
        <v>0</v>
      </c>
    </row>
    <row r="26" spans="1:17">
      <c r="A26" s="14">
        <v>38869</v>
      </c>
      <c r="B26" s="177">
        <v>3.2000000000000001E-2</v>
      </c>
      <c r="C26" s="178">
        <v>3.751418463386956E-2</v>
      </c>
      <c r="N26" s="14">
        <v>38869</v>
      </c>
      <c r="O26" s="73">
        <v>3.2000000000000001E-2</v>
      </c>
      <c r="P26" s="113">
        <v>3.2</v>
      </c>
      <c r="Q26" s="30">
        <f t="shared" si="0"/>
        <v>0</v>
      </c>
    </row>
    <row r="27" spans="1:17">
      <c r="A27" s="14">
        <v>38961</v>
      </c>
      <c r="B27" s="177">
        <v>3.9E-2</v>
      </c>
      <c r="C27" s="178">
        <v>3.6856187290969906E-2</v>
      </c>
      <c r="N27" s="14">
        <v>38961</v>
      </c>
      <c r="O27" s="73">
        <v>3.9E-2</v>
      </c>
      <c r="P27" s="113">
        <v>3.8</v>
      </c>
      <c r="Q27" s="30">
        <f t="shared" si="0"/>
        <v>-1.0000000000000009E-3</v>
      </c>
    </row>
    <row r="28" spans="1:17">
      <c r="A28" s="14">
        <v>39052</v>
      </c>
      <c r="B28" s="177">
        <v>3.9E-2</v>
      </c>
      <c r="C28" s="178">
        <v>3.520105471324983E-2</v>
      </c>
      <c r="N28" s="14">
        <v>39052</v>
      </c>
      <c r="O28" s="73">
        <v>3.9E-2</v>
      </c>
      <c r="P28" s="113">
        <v>3.9</v>
      </c>
      <c r="Q28" s="30">
        <f t="shared" si="0"/>
        <v>0</v>
      </c>
    </row>
    <row r="29" spans="1:17">
      <c r="A29" s="14">
        <v>39142</v>
      </c>
      <c r="B29" s="177">
        <v>4.7E-2</v>
      </c>
      <c r="C29" s="178">
        <v>4.0336355275259486E-2</v>
      </c>
      <c r="N29" s="14">
        <v>39142</v>
      </c>
      <c r="O29" s="73">
        <v>4.7E-2</v>
      </c>
      <c r="P29" s="113">
        <v>4.5999999999999996</v>
      </c>
      <c r="Q29" s="30">
        <f t="shared" si="0"/>
        <v>-1.0000000000000009E-3</v>
      </c>
    </row>
    <row r="30" spans="1:17">
      <c r="A30" s="14">
        <v>39234</v>
      </c>
      <c r="B30" s="177">
        <v>3.4000000000000002E-2</v>
      </c>
      <c r="C30" s="178">
        <v>3.5341524639978861E-2</v>
      </c>
      <c r="N30" s="14">
        <v>39234</v>
      </c>
      <c r="O30" s="73">
        <v>3.4000000000000002E-2</v>
      </c>
      <c r="P30" s="113">
        <v>3.3</v>
      </c>
      <c r="Q30" s="30">
        <f t="shared" si="0"/>
        <v>-1.0000000000000009E-3</v>
      </c>
    </row>
    <row r="31" spans="1:17">
      <c r="A31" s="14">
        <v>39326</v>
      </c>
      <c r="B31" s="177">
        <v>3.7000000000000005E-2</v>
      </c>
      <c r="C31" s="178">
        <v>3.3175355450236969E-2</v>
      </c>
      <c r="N31" s="14">
        <v>39326</v>
      </c>
      <c r="O31" s="73">
        <v>3.7000000000000005E-2</v>
      </c>
      <c r="P31" s="113">
        <v>3.6</v>
      </c>
      <c r="Q31" s="30">
        <f t="shared" si="0"/>
        <v>-1.0000000000000009E-3</v>
      </c>
    </row>
    <row r="32" spans="1:17">
      <c r="A32" s="14">
        <v>39417</v>
      </c>
      <c r="B32" s="177">
        <v>3.6000000000000004E-2</v>
      </c>
      <c r="C32" s="178">
        <v>3.0767216548834776E-2</v>
      </c>
      <c r="N32" s="14">
        <v>39417</v>
      </c>
      <c r="O32" s="73">
        <v>3.6000000000000004E-2</v>
      </c>
      <c r="P32" s="113">
        <v>3.6</v>
      </c>
      <c r="Q32" s="30">
        <f t="shared" si="0"/>
        <v>0</v>
      </c>
    </row>
    <row r="33" spans="1:17">
      <c r="A33" s="14">
        <v>39508</v>
      </c>
      <c r="B33" s="177">
        <v>4.7E-2</v>
      </c>
      <c r="C33" s="178">
        <v>3.963638794198248E-2</v>
      </c>
      <c r="N33" s="14">
        <v>39508</v>
      </c>
      <c r="O33" s="73">
        <v>4.7E-2</v>
      </c>
      <c r="P33" s="113">
        <v>4.5999999999999996</v>
      </c>
      <c r="Q33" s="30">
        <f t="shared" si="0"/>
        <v>-1.0000000000000009E-3</v>
      </c>
    </row>
    <row r="34" spans="1:17">
      <c r="A34" s="14">
        <v>39600</v>
      </c>
      <c r="B34" s="177">
        <v>4.2999999999999997E-2</v>
      </c>
      <c r="C34" s="178">
        <v>3.4148929116106362E-2</v>
      </c>
      <c r="N34" s="14">
        <v>39600</v>
      </c>
      <c r="O34" s="73">
        <v>4.2999999999999997E-2</v>
      </c>
      <c r="P34" s="113">
        <v>4.0999999999999996</v>
      </c>
      <c r="Q34" s="30">
        <f t="shared" si="0"/>
        <v>-2.0000000000000018E-3</v>
      </c>
    </row>
    <row r="35" spans="1:17">
      <c r="A35" s="14">
        <v>39692</v>
      </c>
      <c r="B35" s="177">
        <v>4.4000000000000004E-2</v>
      </c>
      <c r="C35" s="178">
        <v>3.7124958786679853E-2</v>
      </c>
      <c r="N35" s="14">
        <v>39692</v>
      </c>
      <c r="O35" s="73">
        <v>4.4000000000000004E-2</v>
      </c>
      <c r="P35" s="113">
        <v>4.0999999999999996</v>
      </c>
      <c r="Q35" s="30">
        <f t="shared" si="0"/>
        <v>-3.0000000000000096E-3</v>
      </c>
    </row>
    <row r="36" spans="1:17">
      <c r="A36" s="14">
        <v>39783</v>
      </c>
      <c r="B36" s="177">
        <v>5.2999999999999999E-2</v>
      </c>
      <c r="C36" s="178">
        <v>3.8043831696689859E-2</v>
      </c>
      <c r="N36" s="14">
        <v>39783</v>
      </c>
      <c r="O36" s="73">
        <v>5.2999999999999999E-2</v>
      </c>
      <c r="P36" s="113">
        <v>5</v>
      </c>
      <c r="Q36" s="30">
        <f t="shared" si="0"/>
        <v>-2.9999999999999957E-3</v>
      </c>
    </row>
    <row r="37" spans="1:17">
      <c r="A37" s="14">
        <v>39873</v>
      </c>
      <c r="B37" s="177">
        <v>6.3E-2</v>
      </c>
      <c r="C37" s="178">
        <v>4.9535401125507125E-2</v>
      </c>
      <c r="N37" s="14">
        <v>39873</v>
      </c>
      <c r="O37" s="73">
        <v>6.5000000000000002E-2</v>
      </c>
      <c r="P37" s="113">
        <v>6.3</v>
      </c>
      <c r="Q37" s="30">
        <f t="shared" si="0"/>
        <v>-2.0000000000000018E-3</v>
      </c>
    </row>
    <row r="38" spans="1:17">
      <c r="A38" s="14">
        <v>39965</v>
      </c>
      <c r="B38" s="177">
        <v>6.0999999999999999E-2</v>
      </c>
      <c r="C38" s="178">
        <v>5.3444102832472015E-2</v>
      </c>
      <c r="G38" s="113"/>
      <c r="N38" s="14">
        <v>39965</v>
      </c>
      <c r="O38" s="73">
        <v>6.6000000000000003E-2</v>
      </c>
      <c r="P38" s="113">
        <v>6.1</v>
      </c>
      <c r="Q38" s="30">
        <f t="shared" si="0"/>
        <v>-5.0000000000000044E-3</v>
      </c>
    </row>
    <row r="39" spans="1:17">
      <c r="A39" s="14">
        <v>40057</v>
      </c>
      <c r="B39" s="177">
        <v>6.2E-2</v>
      </c>
      <c r="C39" s="178">
        <v>5.9718198577824601E-2</v>
      </c>
      <c r="G39" s="113"/>
      <c r="N39" s="14">
        <v>40057</v>
      </c>
      <c r="O39" s="73">
        <v>6.4000000000000001E-2</v>
      </c>
      <c r="P39" s="113">
        <v>6.2</v>
      </c>
      <c r="Q39" s="30">
        <f t="shared" si="0"/>
        <v>-2.0000000000000018E-3</v>
      </c>
    </row>
    <row r="40" spans="1:17">
      <c r="A40" s="14">
        <v>40148</v>
      </c>
      <c r="B40" s="177">
        <v>7.0999999999999994E-2</v>
      </c>
      <c r="C40" s="178">
        <v>6.0317460317460325E-2</v>
      </c>
      <c r="E40" s="113" t="s">
        <v>401</v>
      </c>
      <c r="G40" s="113"/>
      <c r="N40" s="14">
        <v>40148</v>
      </c>
      <c r="O40" s="73">
        <v>7.9000000000000001E-2</v>
      </c>
      <c r="P40" s="113">
        <v>7.2</v>
      </c>
      <c r="Q40" s="30">
        <f t="shared" si="0"/>
        <v>-6.9999999999999923E-3</v>
      </c>
    </row>
    <row r="41" spans="1:17">
      <c r="A41" s="14">
        <v>40238</v>
      </c>
      <c r="B41" s="177">
        <v>7.4999999999999997E-2</v>
      </c>
      <c r="C41" s="178">
        <v>5.8144811045569449E-2</v>
      </c>
      <c r="G41" s="113" t="s">
        <v>448</v>
      </c>
      <c r="N41" s="14">
        <v>40238</v>
      </c>
      <c r="O41" s="73">
        <v>7.8E-2</v>
      </c>
      <c r="P41" s="113">
        <v>7.5</v>
      </c>
      <c r="Q41" s="30">
        <f t="shared" si="0"/>
        <v>-3.0000000000000027E-3</v>
      </c>
    </row>
    <row r="42" spans="1:17">
      <c r="A42" s="14">
        <v>40330</v>
      </c>
      <c r="B42" s="177">
        <v>8.1000000000000003E-2</v>
      </c>
      <c r="C42" s="178">
        <v>5.6180505884647902E-2</v>
      </c>
      <c r="G42" s="113" t="s">
        <v>448</v>
      </c>
      <c r="N42" s="14">
        <v>40330</v>
      </c>
      <c r="O42" s="73">
        <v>8.5000000000000006E-2</v>
      </c>
      <c r="P42" s="113">
        <v>8.1</v>
      </c>
      <c r="Q42" s="30">
        <f t="shared" si="0"/>
        <v>-4.0000000000000036E-3</v>
      </c>
    </row>
    <row r="43" spans="1:17">
      <c r="A43" s="14">
        <v>40422</v>
      </c>
      <c r="B43" s="177">
        <v>6.7000000000000004E-2</v>
      </c>
      <c r="C43" s="178">
        <v>5.6031128404669263E-2</v>
      </c>
      <c r="G43" s="113" t="s">
        <v>448</v>
      </c>
      <c r="N43" s="14">
        <v>40422</v>
      </c>
      <c r="O43" s="73">
        <v>7.2000000000000008E-2</v>
      </c>
      <c r="P43" s="113">
        <v>6.7</v>
      </c>
      <c r="Q43" s="30">
        <f t="shared" si="0"/>
        <v>-5.0000000000000044E-3</v>
      </c>
    </row>
    <row r="44" spans="1:17">
      <c r="A44" s="14">
        <v>40513</v>
      </c>
      <c r="B44" s="177">
        <v>6.9000000000000006E-2</v>
      </c>
      <c r="C44" s="178">
        <v>5.7230651046667934E-2</v>
      </c>
      <c r="G44" s="113" t="s">
        <v>448</v>
      </c>
      <c r="N44" s="14">
        <v>40513</v>
      </c>
      <c r="O44" s="73">
        <v>7.6999999999999999E-2</v>
      </c>
      <c r="P44" s="113">
        <v>6.9</v>
      </c>
      <c r="Q44" s="30">
        <f t="shared" si="0"/>
        <v>-7.9999999999999932E-3</v>
      </c>
    </row>
    <row r="45" spans="1:17">
      <c r="A45" s="14">
        <v>40603</v>
      </c>
      <c r="B45" s="177">
        <v>7.0000000000000007E-2</v>
      </c>
      <c r="C45" s="178">
        <v>6.1150391744697108E-2</v>
      </c>
      <c r="G45" s="113" t="s">
        <v>448</v>
      </c>
      <c r="N45" s="14">
        <v>40603</v>
      </c>
      <c r="O45" s="73">
        <v>7.8E-2</v>
      </c>
      <c r="P45" s="113">
        <v>7</v>
      </c>
      <c r="Q45" s="30">
        <f t="shared" si="0"/>
        <v>-7.9999999999999932E-3</v>
      </c>
    </row>
    <row r="46" spans="1:17">
      <c r="A46" s="14">
        <v>40695</v>
      </c>
      <c r="B46" s="177">
        <v>6.6000000000000003E-2</v>
      </c>
      <c r="C46" s="178">
        <v>5.5273148446045944E-2</v>
      </c>
      <c r="G46" s="113" t="s">
        <v>448</v>
      </c>
      <c r="H46" s="113"/>
      <c r="N46" s="14">
        <v>40695</v>
      </c>
      <c r="O46" s="73">
        <v>7.2999999999999995E-2</v>
      </c>
      <c r="P46" s="113">
        <v>6.6</v>
      </c>
      <c r="Q46" s="30">
        <f t="shared" si="0"/>
        <v>-6.9999999999999923E-3</v>
      </c>
    </row>
    <row r="47" spans="1:17">
      <c r="A47" s="14">
        <v>40787</v>
      </c>
      <c r="B47" s="177">
        <v>6.2E-2</v>
      </c>
      <c r="C47" s="178">
        <v>5.7198443579766542E-2</v>
      </c>
      <c r="E47" s="30"/>
      <c r="F47" s="30"/>
      <c r="G47" s="113" t="s">
        <v>448</v>
      </c>
      <c r="H47" s="113"/>
      <c r="N47" s="14">
        <v>40787</v>
      </c>
      <c r="O47" s="73">
        <v>6.8000000000000005E-2</v>
      </c>
      <c r="P47" s="113">
        <v>6.2</v>
      </c>
      <c r="Q47" s="30">
        <f t="shared" si="0"/>
        <v>-6.0000000000000053E-3</v>
      </c>
    </row>
    <row r="48" spans="1:17">
      <c r="A48" s="14">
        <v>40878</v>
      </c>
      <c r="B48" s="177">
        <v>6.2E-2</v>
      </c>
      <c r="C48" s="178">
        <v>5.8222023391065372E-2</v>
      </c>
      <c r="E48" s="30"/>
      <c r="F48" s="30"/>
      <c r="G48" s="113" t="s">
        <v>448</v>
      </c>
      <c r="H48" s="113"/>
      <c r="N48" s="14">
        <v>40878</v>
      </c>
      <c r="O48" s="73">
        <v>6.6000000000000003E-2</v>
      </c>
      <c r="P48" s="113">
        <v>6.1</v>
      </c>
      <c r="Q48" s="30">
        <f t="shared" si="0"/>
        <v>-5.0000000000000044E-3</v>
      </c>
    </row>
    <row r="49" spans="1:23">
      <c r="A49" s="14">
        <v>40969</v>
      </c>
      <c r="B49" s="177">
        <v>7.2999999999999995E-2</v>
      </c>
      <c r="C49" s="178">
        <v>6.4390803133558369E-2</v>
      </c>
      <c r="E49" s="30"/>
      <c r="F49" s="30"/>
      <c r="G49" s="113" t="s">
        <v>448</v>
      </c>
      <c r="H49" s="113"/>
      <c r="N49" s="14">
        <v>40969</v>
      </c>
      <c r="O49" s="73">
        <v>7.8E-2</v>
      </c>
      <c r="P49" s="113">
        <v>7.2</v>
      </c>
      <c r="Q49" s="30">
        <f t="shared" si="0"/>
        <v>-5.9999999999999915E-3</v>
      </c>
    </row>
    <row r="50" spans="1:23">
      <c r="A50" s="14">
        <v>41061</v>
      </c>
      <c r="B50" s="177">
        <v>6.9000000000000006E-2</v>
      </c>
      <c r="C50" s="178">
        <v>5.9092666580744926E-2</v>
      </c>
      <c r="E50" s="30"/>
      <c r="F50" s="30"/>
      <c r="G50" s="113" t="s">
        <v>448</v>
      </c>
      <c r="H50" s="113"/>
      <c r="N50" s="14">
        <v>41061</v>
      </c>
      <c r="O50" s="73">
        <v>7.2999999999999995E-2</v>
      </c>
      <c r="P50" s="113">
        <v>6.8</v>
      </c>
      <c r="Q50" s="30">
        <f t="shared" si="0"/>
        <v>-4.9999999999999906E-3</v>
      </c>
    </row>
    <row r="51" spans="1:23">
      <c r="A51" s="14">
        <v>41153</v>
      </c>
      <c r="B51" s="177">
        <v>7.6999999999999999E-2</v>
      </c>
      <c r="C51" s="178">
        <v>6.1414271876009049E-2</v>
      </c>
      <c r="E51" s="30"/>
      <c r="F51" s="30"/>
      <c r="G51" s="113" t="s">
        <v>448</v>
      </c>
      <c r="H51" s="113"/>
      <c r="N51" s="14">
        <v>41153</v>
      </c>
      <c r="O51" s="73">
        <v>8.5999999999999993E-2</v>
      </c>
      <c r="P51" s="113">
        <v>7.7</v>
      </c>
      <c r="Q51" s="30">
        <f t="shared" si="0"/>
        <v>-8.9999999999999941E-3</v>
      </c>
    </row>
    <row r="52" spans="1:23">
      <c r="A52" s="14">
        <v>41244</v>
      </c>
      <c r="B52" s="177">
        <v>6.4000000000000001E-2</v>
      </c>
      <c r="C52" s="178">
        <v>6.2674910510901405E-2</v>
      </c>
      <c r="E52" s="30"/>
      <c r="F52" s="30"/>
      <c r="G52" s="113" t="s">
        <v>448</v>
      </c>
      <c r="H52" s="113"/>
      <c r="N52" s="14">
        <v>41244</v>
      </c>
      <c r="O52" s="73">
        <v>7.2000000000000008E-2</v>
      </c>
      <c r="P52" s="113">
        <v>6.4</v>
      </c>
      <c r="Q52" s="30">
        <f t="shared" si="0"/>
        <v>-8.0000000000000071E-3</v>
      </c>
    </row>
    <row r="53" spans="1:23">
      <c r="A53" s="14">
        <v>41334</v>
      </c>
      <c r="B53" s="177">
        <v>6.8000000000000005E-2</v>
      </c>
      <c r="C53" s="178">
        <v>5.8032013264460162E-2</v>
      </c>
      <c r="E53" s="30"/>
      <c r="F53" s="30"/>
      <c r="G53" s="113" t="s">
        <v>448</v>
      </c>
      <c r="H53" s="113"/>
      <c r="N53" s="14">
        <v>41334</v>
      </c>
      <c r="O53" s="76">
        <v>7.2999999999999995E-2</v>
      </c>
      <c r="P53" s="113">
        <v>6.7</v>
      </c>
      <c r="Q53" s="30">
        <f t="shared" si="0"/>
        <v>-5.9999999999999915E-3</v>
      </c>
    </row>
    <row r="54" spans="1:23">
      <c r="A54" s="14">
        <v>41426</v>
      </c>
      <c r="B54" s="177">
        <v>6.4000000000000001E-2</v>
      </c>
      <c r="C54" s="178">
        <v>5.6113634909463181E-2</v>
      </c>
      <c r="E54" s="30"/>
      <c r="F54" s="30"/>
      <c r="G54" s="113" t="s">
        <v>448</v>
      </c>
      <c r="H54" s="113"/>
      <c r="N54" s="14">
        <v>41426</v>
      </c>
      <c r="O54" s="76">
        <v>6.7000000000000004E-2</v>
      </c>
      <c r="P54" s="113">
        <v>6.3</v>
      </c>
      <c r="Q54" s="30">
        <f t="shared" si="0"/>
        <v>-4.0000000000000036E-3</v>
      </c>
    </row>
    <row r="55" spans="1:23">
      <c r="A55" s="14">
        <v>41518</v>
      </c>
      <c r="B55" s="177">
        <v>0.06</v>
      </c>
      <c r="C55" s="178">
        <v>5.6589393458240718E-2</v>
      </c>
      <c r="E55" s="30"/>
      <c r="F55" s="30"/>
      <c r="G55" s="113" t="s">
        <v>448</v>
      </c>
      <c r="H55" s="113"/>
      <c r="N55" s="14">
        <v>41518</v>
      </c>
      <c r="O55" s="76">
        <v>6.7000000000000004E-2</v>
      </c>
      <c r="P55" s="113">
        <v>5.9</v>
      </c>
      <c r="Q55" s="30">
        <f t="shared" si="0"/>
        <v>-8.0000000000000002E-3</v>
      </c>
    </row>
    <row r="56" spans="1:23">
      <c r="A56" s="14">
        <v>41609</v>
      </c>
      <c r="B56" s="177">
        <v>5.5999999999999994E-2</v>
      </c>
      <c r="C56" s="178">
        <v>5.6023457483311501E-2</v>
      </c>
      <c r="E56" s="50"/>
      <c r="F56" s="50"/>
      <c r="G56" s="113" t="s">
        <v>448</v>
      </c>
      <c r="H56" s="113"/>
      <c r="N56" s="14">
        <v>41609</v>
      </c>
      <c r="O56" s="76">
        <v>6.4000000000000001E-2</v>
      </c>
      <c r="P56" s="113">
        <v>5.6</v>
      </c>
      <c r="Q56" s="30">
        <f t="shared" si="0"/>
        <v>-8.0000000000000071E-3</v>
      </c>
    </row>
    <row r="57" spans="1:23">
      <c r="A57" s="14">
        <v>41699</v>
      </c>
      <c r="B57" s="177">
        <v>6.7000000000000004E-2</v>
      </c>
      <c r="C57" s="178">
        <v>5.4947771802954438E-2</v>
      </c>
      <c r="E57" s="50"/>
      <c r="F57" s="50"/>
      <c r="G57" s="113" t="s">
        <v>448</v>
      </c>
      <c r="H57" s="113"/>
      <c r="N57" s="14">
        <v>41699</v>
      </c>
      <c r="O57" s="76">
        <v>7.2999999999999995E-2</v>
      </c>
      <c r="P57" s="113">
        <v>6.6</v>
      </c>
      <c r="Q57" s="30">
        <f t="shared" si="0"/>
        <v>-6.9999999999999923E-3</v>
      </c>
      <c r="S57" s="177"/>
      <c r="T57" s="178"/>
      <c r="V57" s="30"/>
      <c r="W57" s="30"/>
    </row>
    <row r="58" spans="1:23">
      <c r="A58" s="14">
        <v>41791</v>
      </c>
      <c r="B58" s="177">
        <v>5.7999999999999996E-2</v>
      </c>
      <c r="C58" s="178">
        <v>4.8305560756412652E-2</v>
      </c>
      <c r="E58" s="50"/>
      <c r="F58" s="50"/>
      <c r="G58" s="113" t="s">
        <v>448</v>
      </c>
      <c r="H58" s="113"/>
      <c r="N58" s="14">
        <v>41791</v>
      </c>
      <c r="O58" s="76">
        <v>6.3E-2</v>
      </c>
      <c r="P58" s="113">
        <v>5.8</v>
      </c>
      <c r="Q58" s="30">
        <f t="shared" si="0"/>
        <v>-5.0000000000000044E-3</v>
      </c>
      <c r="S58" s="177"/>
      <c r="T58" s="178"/>
      <c r="V58" s="30"/>
      <c r="W58" s="30"/>
    </row>
    <row r="59" spans="1:23">
      <c r="A59" s="14">
        <v>41883</v>
      </c>
      <c r="B59" s="177">
        <v>5.7000000000000002E-2</v>
      </c>
      <c r="C59" s="178">
        <v>4.9811040208165541E-2</v>
      </c>
      <c r="G59" s="113" t="s">
        <v>448</v>
      </c>
      <c r="H59" s="113"/>
      <c r="N59" s="14">
        <v>41883</v>
      </c>
      <c r="O59" s="76">
        <v>6.0999999999999999E-2</v>
      </c>
      <c r="P59" s="113">
        <v>5.7</v>
      </c>
      <c r="Q59" s="30">
        <f t="shared" si="0"/>
        <v>-3.9999999999999966E-3</v>
      </c>
      <c r="S59" s="177"/>
      <c r="T59" s="178"/>
      <c r="V59" s="30"/>
      <c r="W59" s="30"/>
    </row>
    <row r="60" spans="1:23">
      <c r="A60" s="14">
        <v>41974</v>
      </c>
      <c r="B60" s="177">
        <v>5.5999999999999994E-2</v>
      </c>
      <c r="C60" s="178">
        <v>5.4091456077015647E-2</v>
      </c>
      <c r="E60" s="113" t="s">
        <v>401</v>
      </c>
      <c r="G60" s="113" t="s">
        <v>448</v>
      </c>
      <c r="H60" s="113" t="s">
        <v>401</v>
      </c>
      <c r="N60" s="14">
        <v>41974</v>
      </c>
      <c r="O60" s="76">
        <v>5.7999999999999996E-2</v>
      </c>
      <c r="P60" s="113">
        <v>5.6</v>
      </c>
      <c r="Q60" s="30">
        <f t="shared" si="0"/>
        <v>-2.0000000000000018E-3</v>
      </c>
      <c r="S60" s="177"/>
      <c r="T60" s="178"/>
      <c r="V60" s="30"/>
      <c r="W60" s="30"/>
    </row>
    <row r="61" spans="1:23">
      <c r="A61" s="14">
        <v>42064</v>
      </c>
      <c r="B61" s="177">
        <v>6.5000000000000002E-2</v>
      </c>
      <c r="C61" s="178">
        <v>5.4188371953775225E-2</v>
      </c>
      <c r="D61" s="125">
        <v>42157</v>
      </c>
      <c r="G61" s="113" t="s">
        <v>448</v>
      </c>
      <c r="H61" s="113"/>
      <c r="N61" s="14">
        <v>42064</v>
      </c>
      <c r="O61" s="76">
        <v>6.9000000000000006E-2</v>
      </c>
      <c r="P61" s="113">
        <v>6.5</v>
      </c>
      <c r="Q61" s="30">
        <f t="shared" si="0"/>
        <v>-4.0000000000000036E-3</v>
      </c>
      <c r="S61" s="177"/>
      <c r="T61" s="178"/>
      <c r="V61" s="30"/>
      <c r="W61" s="30"/>
    </row>
    <row r="62" spans="1:23">
      <c r="A62" s="14">
        <v>42156</v>
      </c>
      <c r="B62" s="177">
        <v>5.9000000000000004E-2</v>
      </c>
      <c r="C62" s="178">
        <v>5.130057803468209E-2</v>
      </c>
      <c r="D62" s="125">
        <v>42223</v>
      </c>
      <c r="G62" s="113" t="s">
        <v>448</v>
      </c>
      <c r="H62" s="113"/>
      <c r="N62" s="14">
        <v>42156</v>
      </c>
      <c r="O62" s="73">
        <v>6.3E-2</v>
      </c>
      <c r="P62" s="113">
        <v>5.9</v>
      </c>
      <c r="Q62" s="30">
        <f t="shared" si="0"/>
        <v>-3.9999999999999966E-3</v>
      </c>
      <c r="S62" s="177"/>
      <c r="T62" s="178"/>
      <c r="V62" s="30"/>
      <c r="W62" s="30"/>
    </row>
    <row r="63" spans="1:23">
      <c r="A63" s="14">
        <v>42248</v>
      </c>
      <c r="B63" s="177">
        <v>5.5999999999999994E-2</v>
      </c>
      <c r="C63" s="178">
        <v>5.5006031363088063E-2</v>
      </c>
      <c r="D63" s="125">
        <v>42326</v>
      </c>
      <c r="G63" s="113" t="s">
        <v>448</v>
      </c>
      <c r="N63" s="14">
        <v>42248</v>
      </c>
      <c r="O63" s="73">
        <v>6.2E-2</v>
      </c>
      <c r="P63" s="113">
        <v>5.6</v>
      </c>
      <c r="Q63" s="30">
        <f t="shared" si="0"/>
        <v>-6.0000000000000053E-3</v>
      </c>
      <c r="S63" s="177"/>
      <c r="T63" s="178"/>
      <c r="V63" s="30"/>
      <c r="W63" s="30"/>
    </row>
    <row r="64" spans="1:23">
      <c r="A64" s="14">
        <v>42339</v>
      </c>
      <c r="B64" s="177">
        <v>5.0999999999999997E-2</v>
      </c>
      <c r="C64" s="178">
        <v>4.8604484732824423E-2</v>
      </c>
      <c r="D64" s="125">
        <v>42409</v>
      </c>
      <c r="G64" s="113" t="s">
        <v>448</v>
      </c>
      <c r="N64" s="14">
        <v>42339</v>
      </c>
      <c r="O64" s="73">
        <v>5.3999999999999999E-2</v>
      </c>
      <c r="P64" s="113">
        <v>5.0999999999999996</v>
      </c>
      <c r="Q64" s="30">
        <f t="shared" si="0"/>
        <v>-3.0000000000000027E-3</v>
      </c>
      <c r="S64" s="177"/>
      <c r="T64" s="178"/>
      <c r="V64" s="30"/>
      <c r="W64" s="30"/>
    </row>
    <row r="65" spans="1:23">
      <c r="A65" s="14">
        <v>42430</v>
      </c>
      <c r="B65" s="177">
        <v>6.0999999999999999E-2</v>
      </c>
      <c r="C65" s="178">
        <v>5.2757934184330724E-2</v>
      </c>
      <c r="D65" s="125">
        <v>42529</v>
      </c>
      <c r="E65" s="36" t="s">
        <v>475</v>
      </c>
      <c r="F65" s="36"/>
      <c r="G65" s="113" t="s">
        <v>448</v>
      </c>
      <c r="H65" s="36" t="s">
        <v>475</v>
      </c>
      <c r="N65" s="142">
        <v>42430</v>
      </c>
      <c r="O65" s="143">
        <v>6.6000000000000003E-2</v>
      </c>
      <c r="P65" s="144">
        <v>6.1</v>
      </c>
      <c r="Q65" s="30">
        <f t="shared" si="0"/>
        <v>-5.0000000000000044E-3</v>
      </c>
      <c r="S65" s="177"/>
      <c r="T65" s="178"/>
      <c r="V65" s="30"/>
      <c r="W65" s="30"/>
    </row>
    <row r="66" spans="1:23">
      <c r="A66" s="14">
        <v>42522</v>
      </c>
      <c r="B66" s="177">
        <v>4.7E-2</v>
      </c>
      <c r="C66" s="178">
        <v>5.0698694999422561E-2</v>
      </c>
      <c r="D66" s="125">
        <v>42613</v>
      </c>
      <c r="E66" s="36" t="s">
        <v>476</v>
      </c>
      <c r="F66" s="36"/>
      <c r="G66" s="113" t="s">
        <v>448</v>
      </c>
      <c r="H66" s="36" t="s">
        <v>476</v>
      </c>
      <c r="N66" s="142">
        <v>42522</v>
      </c>
      <c r="O66" s="145" t="s">
        <v>466</v>
      </c>
      <c r="P66" s="144">
        <v>4.7</v>
      </c>
      <c r="Q66" s="101" t="s">
        <v>466</v>
      </c>
      <c r="S66" s="177"/>
      <c r="T66" s="178"/>
      <c r="V66" s="30"/>
      <c r="W66" s="30"/>
    </row>
    <row r="67" spans="1:23">
      <c r="A67" s="14">
        <v>42614</v>
      </c>
      <c r="B67" s="177">
        <v>5.2999999999999999E-2</v>
      </c>
      <c r="C67" s="178">
        <v>4.6614808412561215E-2</v>
      </c>
      <c r="D67" s="125">
        <v>42703</v>
      </c>
      <c r="E67" t="s">
        <v>481</v>
      </c>
      <c r="G67" s="113" t="s">
        <v>448</v>
      </c>
      <c r="H67" s="113" t="s">
        <v>481</v>
      </c>
      <c r="S67" s="177"/>
      <c r="T67" s="178"/>
      <c r="V67" s="30"/>
      <c r="W67" s="30"/>
    </row>
    <row r="68" spans="1:23">
      <c r="A68" s="14">
        <v>42705</v>
      </c>
      <c r="B68" s="177">
        <v>5.0999999999999997E-2</v>
      </c>
      <c r="C68" s="178">
        <v>5.2898142937535163E-2</v>
      </c>
      <c r="D68" s="125">
        <v>42767</v>
      </c>
      <c r="E68" t="s">
        <v>587</v>
      </c>
      <c r="G68" s="113" t="s">
        <v>448</v>
      </c>
      <c r="H68" s="113" t="s">
        <v>587</v>
      </c>
      <c r="S68" s="177"/>
      <c r="T68" s="178"/>
      <c r="V68" s="30"/>
      <c r="W68" s="30"/>
    </row>
    <row r="69" spans="1:23">
      <c r="A69" s="14">
        <v>42795</v>
      </c>
      <c r="B69" s="177">
        <v>0.05</v>
      </c>
      <c r="C69" s="178">
        <v>5.3213353330000566E-2</v>
      </c>
      <c r="D69" s="125">
        <v>42863</v>
      </c>
      <c r="G69" s="113" t="s">
        <v>448</v>
      </c>
      <c r="S69" s="177"/>
      <c r="T69" s="178"/>
      <c r="V69" s="30"/>
      <c r="W69" s="30"/>
    </row>
    <row r="70" spans="1:23">
      <c r="A70" s="14">
        <v>42887</v>
      </c>
      <c r="B70" s="177">
        <v>4.4999999999999998E-2</v>
      </c>
      <c r="C70" s="178">
        <v>4.8195484488486019E-2</v>
      </c>
      <c r="D70" s="125">
        <v>42954</v>
      </c>
      <c r="G70" s="113" t="s">
        <v>448</v>
      </c>
      <c r="S70" s="177"/>
      <c r="T70" s="178"/>
      <c r="V70" s="30"/>
      <c r="W70" s="30"/>
    </row>
    <row r="71" spans="1:23">
      <c r="A71" s="14">
        <v>42979</v>
      </c>
      <c r="B71" s="177">
        <v>4.5999999999999999E-2</v>
      </c>
      <c r="C71" s="178">
        <v>4.6161537606932562E-2</v>
      </c>
      <c r="D71" s="125">
        <v>43040</v>
      </c>
      <c r="G71" s="113" t="s">
        <v>448</v>
      </c>
      <c r="S71" s="177"/>
      <c r="T71" s="178"/>
      <c r="V71" s="30"/>
      <c r="W71" s="30"/>
    </row>
    <row r="72" spans="1:23">
      <c r="A72" s="14">
        <v>43070</v>
      </c>
      <c r="B72" s="177">
        <v>4.0999999999999995E-2</v>
      </c>
      <c r="C72" s="178">
        <v>4.6171478469682913E-2</v>
      </c>
      <c r="D72" s="125">
        <v>43144</v>
      </c>
      <c r="G72" s="113" t="s">
        <v>448</v>
      </c>
      <c r="S72" s="177"/>
      <c r="T72" s="178"/>
      <c r="V72" s="30"/>
      <c r="W72" s="30"/>
    </row>
    <row r="73" spans="1:23">
      <c r="A73" s="14">
        <v>43160</v>
      </c>
      <c r="B73" s="177">
        <v>4.4999999999999998E-2</v>
      </c>
      <c r="C73" s="178">
        <v>4.7383309759547382E-2</v>
      </c>
      <c r="D73" s="125">
        <v>43223</v>
      </c>
      <c r="G73" s="113" t="s">
        <v>448</v>
      </c>
      <c r="S73" s="177"/>
      <c r="T73" s="178"/>
      <c r="V73" s="30"/>
      <c r="W73" s="30"/>
    </row>
    <row r="74" spans="1:23">
      <c r="A74" s="14">
        <v>43252</v>
      </c>
      <c r="B74" s="177">
        <v>4.2000000000000003E-2</v>
      </c>
      <c r="C74" s="178">
        <v>4.5496699579946544E-2</v>
      </c>
      <c r="D74" s="125">
        <v>43315</v>
      </c>
      <c r="G74" s="113" t="s">
        <v>448</v>
      </c>
      <c r="S74" s="177"/>
      <c r="T74" s="178"/>
      <c r="V74" s="30"/>
      <c r="W74" s="30"/>
    </row>
    <row r="75" spans="1:23">
      <c r="A75" s="14">
        <v>43344</v>
      </c>
      <c r="B75" s="177">
        <v>3.7000000000000005E-2</v>
      </c>
      <c r="C75" s="178">
        <v>3.9860216228022279E-2</v>
      </c>
      <c r="D75" s="125">
        <v>43412</v>
      </c>
      <c r="G75" s="132" t="s">
        <v>653</v>
      </c>
      <c r="S75" s="177"/>
      <c r="T75" s="178"/>
      <c r="V75" s="30"/>
      <c r="W75" s="30"/>
    </row>
    <row r="76" spans="1:23">
      <c r="A76" s="14">
        <v>43435</v>
      </c>
      <c r="B76" s="177">
        <v>4.2999999999999997E-2</v>
      </c>
      <c r="C76" s="178">
        <v>4.4016954678839253E-2</v>
      </c>
      <c r="D76" s="125">
        <v>43508</v>
      </c>
      <c r="G76" s="132" t="s">
        <v>653</v>
      </c>
      <c r="S76" s="177"/>
      <c r="T76" s="178"/>
      <c r="V76" s="30"/>
      <c r="W76" s="30"/>
    </row>
    <row r="77" spans="1:23">
      <c r="A77" s="14">
        <v>43525</v>
      </c>
      <c r="B77" s="177">
        <v>4.4000000000000004E-2</v>
      </c>
      <c r="C77" s="178">
        <v>4.4509263760600652E-2</v>
      </c>
      <c r="D77" s="125">
        <v>43586</v>
      </c>
      <c r="G77" s="132" t="s">
        <v>653</v>
      </c>
      <c r="S77" s="177"/>
      <c r="T77" s="178"/>
      <c r="V77" s="30"/>
      <c r="W77" s="30"/>
    </row>
    <row r="78" spans="1:23">
      <c r="A78" s="14">
        <v>43617</v>
      </c>
      <c r="B78" s="177">
        <v>4.2000000000000003E-2</v>
      </c>
      <c r="C78" s="178">
        <v>3.7593166857080682E-2</v>
      </c>
      <c r="D78" s="125">
        <v>43689</v>
      </c>
      <c r="G78" s="132" t="s">
        <v>653</v>
      </c>
      <c r="S78" s="177"/>
      <c r="T78" s="178"/>
      <c r="V78" s="30"/>
      <c r="W78" s="30"/>
    </row>
    <row r="79" spans="1:23">
      <c r="A79" s="14">
        <v>43709</v>
      </c>
      <c r="B79" s="177">
        <v>4.2000000000000003E-2</v>
      </c>
      <c r="C79" s="178">
        <v>3.9365420812046255E-2</v>
      </c>
      <c r="D79" s="125">
        <v>43784</v>
      </c>
      <c r="G79" s="113" t="s">
        <v>448</v>
      </c>
      <c r="S79" s="177"/>
      <c r="T79" s="178"/>
      <c r="V79" s="30"/>
      <c r="W79" s="30"/>
    </row>
    <row r="80" spans="1:23">
      <c r="A80" s="14">
        <v>43800</v>
      </c>
      <c r="B80" s="177">
        <v>4.0999999999999995E-2</v>
      </c>
      <c r="C80" s="178">
        <v>4.0557735128830451E-2</v>
      </c>
      <c r="D80" s="125">
        <v>43872</v>
      </c>
      <c r="G80" s="132" t="s">
        <v>653</v>
      </c>
      <c r="S80" s="177"/>
      <c r="T80" s="178"/>
    </row>
    <row r="81" spans="1:7">
      <c r="A81" s="14">
        <v>43891</v>
      </c>
      <c r="B81" s="177">
        <v>4.8000000000000001E-2</v>
      </c>
      <c r="C81" s="178">
        <v>4.3015265173372494E-2</v>
      </c>
      <c r="D81" s="125">
        <v>43970</v>
      </c>
      <c r="G81" s="113" t="s">
        <v>448</v>
      </c>
    </row>
    <row r="82" spans="1:7">
      <c r="A82" s="14">
        <v>43983</v>
      </c>
      <c r="B82" s="177">
        <v>0.04</v>
      </c>
      <c r="C82" s="178">
        <v>3.9264651187503316E-2</v>
      </c>
      <c r="D82" s="125">
        <v>44057</v>
      </c>
      <c r="G82" s="132" t="s">
        <v>653</v>
      </c>
    </row>
    <row r="83" spans="1:7">
      <c r="A83" s="14">
        <v>44075</v>
      </c>
      <c r="B83" s="177">
        <v>5.5999999999999994E-2</v>
      </c>
      <c r="C83" s="178">
        <v>4.7902613827993247E-2</v>
      </c>
      <c r="D83" s="125">
        <v>44158</v>
      </c>
      <c r="G83" s="194" t="s">
        <v>448</v>
      </c>
    </row>
    <row r="84" spans="1:7">
      <c r="A84" s="14">
        <v>44166</v>
      </c>
      <c r="B84" s="177">
        <v>5.2999999999999999E-2</v>
      </c>
      <c r="C84" s="178">
        <v>4.6653461217681401E-2</v>
      </c>
      <c r="D84" s="125">
        <v>44245</v>
      </c>
      <c r="G84" s="194" t="s">
        <v>448</v>
      </c>
    </row>
    <row r="85" spans="1:7">
      <c r="A85" s="14">
        <v>44256</v>
      </c>
      <c r="B85" s="177">
        <v>5.2999999999999999E-2</v>
      </c>
      <c r="C85" s="178">
        <v>4.6804961951422912E-2</v>
      </c>
      <c r="D85" s="125">
        <v>44342</v>
      </c>
      <c r="G85" s="194" t="s">
        <v>448</v>
      </c>
    </row>
    <row r="86" spans="1:7">
      <c r="D86" s="125">
        <v>44412</v>
      </c>
    </row>
    <row r="87" spans="1:7">
      <c r="D87" s="125"/>
    </row>
    <row r="88" spans="1:7">
      <c r="D88" s="125"/>
    </row>
    <row r="89" spans="1:7">
      <c r="D89" s="125"/>
    </row>
    <row r="90" spans="1:7">
      <c r="D90" s="125"/>
    </row>
    <row r="91" spans="1:7">
      <c r="D91" s="125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/>
  <dimension ref="A1:J83"/>
  <sheetViews>
    <sheetView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H42" sqref="H42"/>
    </sheetView>
  </sheetViews>
  <sheetFormatPr defaultRowHeight="14.5"/>
  <cols>
    <col min="1" max="1" width="16.26953125" customWidth="1"/>
    <col min="2" max="2" width="16.81640625" customWidth="1"/>
    <col min="3" max="3" width="19.54296875" customWidth="1"/>
    <col min="4" max="4" width="10.7265625" bestFit="1" customWidth="1"/>
  </cols>
  <sheetData>
    <row r="1" spans="1:10">
      <c r="A1" s="26" t="s">
        <v>11</v>
      </c>
      <c r="B1" s="25"/>
      <c r="C1" s="25"/>
      <c r="E1" t="s">
        <v>680</v>
      </c>
    </row>
    <row r="2" spans="1:10">
      <c r="A2" s="5" t="s">
        <v>5</v>
      </c>
      <c r="B2" s="28"/>
      <c r="C2" s="28"/>
      <c r="E2" s="113" t="s">
        <v>401</v>
      </c>
    </row>
    <row r="3" spans="1:10">
      <c r="A3" s="25"/>
      <c r="B3" s="25"/>
      <c r="C3" s="25"/>
    </row>
    <row r="4" spans="1:10">
      <c r="A4" s="26"/>
      <c r="B4" s="26" t="s">
        <v>1</v>
      </c>
      <c r="C4" s="26" t="s">
        <v>2</v>
      </c>
    </row>
    <row r="5" spans="1:10">
      <c r="A5" s="14">
        <v>37226</v>
      </c>
      <c r="B5" s="29">
        <f>AVERAGE(Unemployment!B5:B8)</f>
        <v>4.9750000000000003E-2</v>
      </c>
      <c r="C5" s="73">
        <f>AVERAGE(Unemployment!C5:C8)</f>
        <v>5.6497204231242791E-2</v>
      </c>
      <c r="D5" s="30"/>
      <c r="E5" s="30"/>
    </row>
    <row r="6" spans="1:10">
      <c r="A6" s="14">
        <v>37316</v>
      </c>
      <c r="B6" s="73">
        <f>AVERAGE(Unemployment!B6:B9)</f>
        <v>4.8500000000000001E-2</v>
      </c>
      <c r="C6" s="73">
        <f>AVERAGE(Unemployment!C6:C9)</f>
        <v>5.6599745821990254E-2</v>
      </c>
      <c r="D6" s="30"/>
      <c r="E6" s="30"/>
      <c r="I6" s="25"/>
      <c r="J6" s="25"/>
    </row>
    <row r="7" spans="1:10">
      <c r="A7" s="14">
        <v>37408</v>
      </c>
      <c r="B7" s="73">
        <f>AVERAGE(Unemployment!B7:B10)</f>
        <v>4.725E-2</v>
      </c>
      <c r="C7" s="73">
        <f>AVERAGE(Unemployment!C7:C10)</f>
        <v>5.6612945446578751E-2</v>
      </c>
      <c r="D7" s="30"/>
      <c r="E7" s="30"/>
    </row>
    <row r="8" spans="1:10">
      <c r="A8" s="14">
        <v>37500</v>
      </c>
      <c r="B8" s="73">
        <f>AVERAGE(Unemployment!B8:B11)</f>
        <v>4.9000000000000002E-2</v>
      </c>
      <c r="C8" s="73">
        <f>AVERAGE(Unemployment!C8:C11)</f>
        <v>5.6365428328332232E-2</v>
      </c>
      <c r="D8" s="30"/>
      <c r="E8" s="30"/>
      <c r="H8" s="25"/>
      <c r="I8" s="25"/>
      <c r="J8" s="25"/>
    </row>
    <row r="9" spans="1:10">
      <c r="A9" s="14">
        <v>37591</v>
      </c>
      <c r="B9" s="73">
        <f>AVERAGE(Unemployment!B9:B12)</f>
        <v>4.7750000000000001E-2</v>
      </c>
      <c r="C9" s="73">
        <f>AVERAGE(Unemployment!C9:C12)</f>
        <v>5.5105716434920717E-2</v>
      </c>
      <c r="D9" s="30"/>
      <c r="E9" s="30"/>
      <c r="H9" s="20"/>
    </row>
    <row r="10" spans="1:10">
      <c r="A10" s="14">
        <v>37681</v>
      </c>
      <c r="B10" s="73">
        <f>AVERAGE(Unemployment!B10:B13)</f>
        <v>4.7E-2</v>
      </c>
      <c r="C10" s="73">
        <f>AVERAGE(Unemployment!C10:C13)</f>
        <v>5.4319036648249608E-2</v>
      </c>
      <c r="D10" s="30"/>
      <c r="E10" s="30"/>
    </row>
    <row r="11" spans="1:10">
      <c r="A11" s="14">
        <v>37773</v>
      </c>
      <c r="B11" s="73">
        <f>AVERAGE(Unemployment!B11:B14)</f>
        <v>4.4499999999999998E-2</v>
      </c>
      <c r="C11" s="73">
        <f>AVERAGE(Unemployment!C11:C14)</f>
        <v>5.3768420160925548E-2</v>
      </c>
      <c r="D11" s="30"/>
      <c r="E11" s="30"/>
    </row>
    <row r="12" spans="1:10">
      <c r="A12" s="14">
        <v>37865</v>
      </c>
      <c r="B12" s="73">
        <f>AVERAGE(Unemployment!B12:B15)</f>
        <v>4.0500000000000001E-2</v>
      </c>
      <c r="C12" s="73">
        <f>AVERAGE(Unemployment!C12:C15)</f>
        <v>5.1873151473364451E-2</v>
      </c>
      <c r="D12" s="30"/>
      <c r="E12" s="30"/>
    </row>
    <row r="13" spans="1:10">
      <c r="A13" s="14">
        <v>37956</v>
      </c>
      <c r="B13" s="73">
        <f>AVERAGE(Unemployment!B13:B16)</f>
        <v>0.04</v>
      </c>
      <c r="C13" s="73">
        <f>AVERAGE(Unemployment!C13:C16)</f>
        <v>5.0932515120310863E-2</v>
      </c>
      <c r="D13" s="30"/>
      <c r="E13" s="30"/>
    </row>
    <row r="14" spans="1:10">
      <c r="A14" s="14">
        <v>38047</v>
      </c>
      <c r="B14" s="73">
        <f>AVERAGE(Unemployment!B14:B17)</f>
        <v>3.9749999999999994E-2</v>
      </c>
      <c r="C14" s="73">
        <f>AVERAGE(Unemployment!C14:C17)</f>
        <v>4.8592332914077684E-2</v>
      </c>
      <c r="D14" s="30"/>
      <c r="E14" s="30"/>
    </row>
    <row r="15" spans="1:10">
      <c r="A15" s="14">
        <v>38139</v>
      </c>
      <c r="B15" s="73">
        <f>AVERAGE(Unemployment!B15:B18)</f>
        <v>3.925E-2</v>
      </c>
      <c r="C15" s="73">
        <f>AVERAGE(Unemployment!C15:C18)</f>
        <v>4.6334151285756145E-2</v>
      </c>
      <c r="D15" s="30"/>
      <c r="E15" s="30"/>
    </row>
    <row r="16" spans="1:10">
      <c r="A16" s="14">
        <v>38231</v>
      </c>
      <c r="B16" s="73">
        <f>AVERAGE(Unemployment!B16:B19)</f>
        <v>4.0250000000000001E-2</v>
      </c>
      <c r="C16" s="73">
        <f>AVERAGE(Unemployment!C16:C19)</f>
        <v>4.3652483177783558E-2</v>
      </c>
      <c r="D16" s="30"/>
      <c r="E16" s="30"/>
    </row>
    <row r="17" spans="1:5">
      <c r="A17" s="14">
        <v>38322</v>
      </c>
      <c r="B17" s="73">
        <f>AVERAGE(Unemployment!B17:B20)</f>
        <v>3.9E-2</v>
      </c>
      <c r="C17" s="73">
        <f>AVERAGE(Unemployment!C17:C20)</f>
        <v>4.0766729088254371E-2</v>
      </c>
      <c r="D17" s="30"/>
      <c r="E17" s="30"/>
    </row>
    <row r="18" spans="1:5">
      <c r="A18" s="14">
        <v>38412</v>
      </c>
      <c r="B18" s="73">
        <f>AVERAGE(Unemployment!B18:B21)</f>
        <v>3.8249999999999999E-2</v>
      </c>
      <c r="C18" s="73">
        <f>AVERAGE(Unemployment!C18:C21)</f>
        <v>3.9599774541964589E-2</v>
      </c>
      <c r="D18" s="30"/>
      <c r="E18" s="30"/>
    </row>
    <row r="19" spans="1:5">
      <c r="A19" s="14">
        <v>38504</v>
      </c>
      <c r="B19" s="73">
        <f>AVERAGE(Unemployment!B19:B22)</f>
        <v>3.7250000000000005E-2</v>
      </c>
      <c r="C19" s="73">
        <f>AVERAGE(Unemployment!C19:C22)</f>
        <v>3.8871773182926707E-2</v>
      </c>
      <c r="D19" s="30"/>
      <c r="E19" s="30"/>
    </row>
    <row r="20" spans="1:5">
      <c r="A20" s="14">
        <v>38596</v>
      </c>
      <c r="B20" s="73">
        <f>AVERAGE(Unemployment!B20:B23)</f>
        <v>3.6500000000000005E-2</v>
      </c>
      <c r="C20" s="73">
        <f>AVERAGE(Unemployment!C20:C23)</f>
        <v>3.8938614194073823E-2</v>
      </c>
      <c r="D20" s="30"/>
    </row>
    <row r="21" spans="1:5">
      <c r="A21" s="14">
        <v>38687</v>
      </c>
      <c r="B21" s="73">
        <f>AVERAGE(Unemployment!B21:B24)</f>
        <v>3.7250000000000005E-2</v>
      </c>
      <c r="C21" s="73">
        <f>AVERAGE(Unemployment!C21:C24)</f>
        <v>3.8559650819827616E-2</v>
      </c>
      <c r="D21" s="30"/>
      <c r="E21" s="113" t="s">
        <v>401</v>
      </c>
    </row>
    <row r="22" spans="1:5">
      <c r="A22" s="14">
        <v>38777</v>
      </c>
      <c r="B22" s="73">
        <f>AVERAGE(Unemployment!B22:B25)</f>
        <v>3.6500000000000005E-2</v>
      </c>
      <c r="C22" s="73">
        <f>AVERAGE(Unemployment!C22:C25)</f>
        <v>3.970175236514363E-2</v>
      </c>
      <c r="D22" s="30"/>
      <c r="E22" s="30"/>
    </row>
    <row r="23" spans="1:5">
      <c r="A23" s="14">
        <v>38869</v>
      </c>
      <c r="B23" s="73">
        <f>AVERAGE(Unemployment!B23:B26)</f>
        <v>3.5750000000000004E-2</v>
      </c>
      <c r="C23" s="73">
        <f>AVERAGE(Unemployment!C23:C26)</f>
        <v>3.9468881742318045E-2</v>
      </c>
      <c r="D23" s="30"/>
      <c r="E23" s="30"/>
    </row>
    <row r="24" spans="1:5">
      <c r="A24" s="14">
        <v>38961</v>
      </c>
      <c r="B24" s="73">
        <f>AVERAGE(Unemployment!B24:B27)</f>
        <v>3.6750000000000005E-2</v>
      </c>
      <c r="C24" s="73">
        <f>AVERAGE(Unemployment!C24:C27)</f>
        <v>3.9325367655845871E-2</v>
      </c>
      <c r="D24" s="30"/>
      <c r="E24" s="30"/>
    </row>
    <row r="25" spans="1:5">
      <c r="A25" s="14">
        <v>39052</v>
      </c>
      <c r="B25" s="73">
        <f>AVERAGE(Unemployment!B25:B28)</f>
        <v>3.7250000000000005E-2</v>
      </c>
      <c r="C25" s="73">
        <f>AVERAGE(Unemployment!C25:C28)</f>
        <v>3.9251681754326397E-2</v>
      </c>
      <c r="D25" s="30"/>
      <c r="E25" s="30"/>
    </row>
    <row r="26" spans="1:5">
      <c r="A26" s="14">
        <v>39142</v>
      </c>
      <c r="B26" s="73">
        <f>AVERAGE(Unemployment!B26:B29)</f>
        <v>3.9250000000000007E-2</v>
      </c>
      <c r="C26" s="73">
        <f>AVERAGE(Unemployment!C26:C29)</f>
        <v>3.7476945478337201E-2</v>
      </c>
      <c r="D26" s="30"/>
      <c r="E26" s="30"/>
    </row>
    <row r="27" spans="1:5">
      <c r="A27" s="14">
        <v>39234</v>
      </c>
      <c r="B27" s="73">
        <f>AVERAGE(Unemployment!B27:B30)</f>
        <v>3.9750000000000001E-2</v>
      </c>
      <c r="C27" s="73">
        <f>AVERAGE(Unemployment!C27:C30)</f>
        <v>3.6933780479864523E-2</v>
      </c>
      <c r="D27" s="30"/>
      <c r="E27" s="30"/>
    </row>
    <row r="28" spans="1:5">
      <c r="A28" s="14">
        <v>39326</v>
      </c>
      <c r="B28" s="73">
        <f>AVERAGE(Unemployment!B28:B31)</f>
        <v>3.925E-2</v>
      </c>
      <c r="C28" s="73">
        <f>AVERAGE(Unemployment!C28:C31)</f>
        <v>3.6013572519681285E-2</v>
      </c>
      <c r="D28" s="30"/>
      <c r="E28" s="30"/>
    </row>
    <row r="29" spans="1:5">
      <c r="A29" s="14">
        <v>39417</v>
      </c>
      <c r="B29" s="73">
        <f>AVERAGE(Unemployment!B29:B32)</f>
        <v>3.8500000000000006E-2</v>
      </c>
      <c r="C29" s="73">
        <f>AVERAGE(Unemployment!C29:C32)</f>
        <v>3.490511297857752E-2</v>
      </c>
      <c r="D29" s="30"/>
      <c r="E29" s="30"/>
    </row>
    <row r="30" spans="1:5">
      <c r="A30" s="14">
        <v>39508</v>
      </c>
      <c r="B30" s="73">
        <f>AVERAGE(Unemployment!B30:B33)</f>
        <v>3.8500000000000006E-2</v>
      </c>
      <c r="C30" s="73">
        <f>AVERAGE(Unemployment!C30:C33)</f>
        <v>3.4730121145258273E-2</v>
      </c>
      <c r="D30" s="30"/>
      <c r="E30" s="30"/>
    </row>
    <row r="31" spans="1:5">
      <c r="A31" s="14">
        <v>39600</v>
      </c>
      <c r="B31" s="73">
        <f>AVERAGE(Unemployment!B31:B34)</f>
        <v>4.0750000000000001E-2</v>
      </c>
      <c r="C31" s="73">
        <f>AVERAGE(Unemployment!C31:C34)</f>
        <v>3.443197226429015E-2</v>
      </c>
      <c r="D31" s="30"/>
      <c r="E31" s="30"/>
    </row>
    <row r="32" spans="1:5">
      <c r="A32" s="14">
        <v>39692</v>
      </c>
      <c r="B32" s="73">
        <f>AVERAGE(Unemployment!B32:B35)</f>
        <v>4.2500000000000003E-2</v>
      </c>
      <c r="C32" s="73">
        <f>AVERAGE(Unemployment!C32:C35)</f>
        <v>3.5419373098400868E-2</v>
      </c>
      <c r="D32" s="30"/>
      <c r="E32" s="30"/>
    </row>
    <row r="33" spans="1:8">
      <c r="A33" s="14">
        <v>39783</v>
      </c>
      <c r="B33" s="73">
        <f>AVERAGE(Unemployment!B33:B36)</f>
        <v>4.675E-2</v>
      </c>
      <c r="C33" s="73">
        <f>AVERAGE(Unemployment!C33:C36)</f>
        <v>3.7238526885364637E-2</v>
      </c>
      <c r="D33" s="30"/>
      <c r="E33" s="30"/>
    </row>
    <row r="34" spans="1:8">
      <c r="A34" s="14">
        <v>39873</v>
      </c>
      <c r="B34" s="73">
        <f>AVERAGE(Unemployment!B34:B37)</f>
        <v>5.0749999999999997E-2</v>
      </c>
      <c r="C34" s="73">
        <f>AVERAGE(Unemployment!C34:C37)</f>
        <v>3.97132801812458E-2</v>
      </c>
      <c r="D34" s="30"/>
      <c r="E34" s="30"/>
    </row>
    <row r="35" spans="1:8">
      <c r="A35" s="14">
        <v>39965</v>
      </c>
      <c r="B35" s="73">
        <f>AVERAGE(Unemployment!B35:B38)</f>
        <v>5.525E-2</v>
      </c>
      <c r="C35" s="73">
        <f>AVERAGE(Unemployment!C35:C38)</f>
        <v>4.4537073610337215E-2</v>
      </c>
      <c r="D35" s="30"/>
      <c r="E35" s="30"/>
    </row>
    <row r="36" spans="1:8">
      <c r="A36" s="14">
        <v>40057</v>
      </c>
      <c r="B36" s="73">
        <f>AVERAGE(Unemployment!B36:B39)</f>
        <v>5.9749999999999998E-2</v>
      </c>
      <c r="C36" s="73">
        <f>AVERAGE(Unemployment!C36:C39)</f>
        <v>5.0185383558123402E-2</v>
      </c>
      <c r="D36" s="30"/>
    </row>
    <row r="37" spans="1:8">
      <c r="A37" s="14">
        <v>40148</v>
      </c>
      <c r="B37" s="73">
        <f>AVERAGE(Unemployment!B37:B40)</f>
        <v>6.4250000000000002E-2</v>
      </c>
      <c r="C37" s="73">
        <f>AVERAGE(Unemployment!C37:C40)</f>
        <v>5.5753790713316015E-2</v>
      </c>
      <c r="D37" s="30"/>
      <c r="E37" s="30"/>
      <c r="H37" s="113"/>
    </row>
    <row r="38" spans="1:8">
      <c r="A38" s="14">
        <v>40238</v>
      </c>
      <c r="B38" s="73">
        <f>AVERAGE(Unemployment!B38:B41)</f>
        <v>6.7250000000000004E-2</v>
      </c>
      <c r="C38" s="73">
        <f>AVERAGE(Unemployment!C38:C41)</f>
        <v>5.7906143193331601E-2</v>
      </c>
      <c r="D38" s="30"/>
      <c r="H38" s="113"/>
    </row>
    <row r="39" spans="1:8">
      <c r="A39" s="14">
        <v>40330</v>
      </c>
      <c r="B39" s="73">
        <f>AVERAGE(Unemployment!B39:B42)</f>
        <v>7.2250000000000009E-2</v>
      </c>
      <c r="C39" s="73">
        <f>AVERAGE(Unemployment!C39:C42)</f>
        <v>5.8590243956375569E-2</v>
      </c>
      <c r="D39" s="30"/>
      <c r="E39" s="113" t="s">
        <v>401</v>
      </c>
      <c r="H39" s="113"/>
    </row>
    <row r="40" spans="1:8">
      <c r="A40" s="14">
        <v>40422</v>
      </c>
      <c r="B40" s="73">
        <f>AVERAGE(Unemployment!B40:B43)</f>
        <v>7.3499999999999996E-2</v>
      </c>
      <c r="C40" s="73">
        <f>AVERAGE(Unemployment!C40:C43)</f>
        <v>5.7668476413086735E-2</v>
      </c>
      <c r="D40" s="30"/>
      <c r="E40" s="30"/>
      <c r="H40" s="113"/>
    </row>
    <row r="41" spans="1:8">
      <c r="A41" s="14">
        <v>40513</v>
      </c>
      <c r="B41" s="73">
        <f>AVERAGE(Unemployment!B41:B44)</f>
        <v>7.3000000000000009E-2</v>
      </c>
      <c r="C41" s="73">
        <f>AVERAGE(Unemployment!C41:C44)</f>
        <v>5.6896774095388639E-2</v>
      </c>
      <c r="D41" s="30"/>
      <c r="E41" s="30"/>
      <c r="H41" s="113" t="s">
        <v>448</v>
      </c>
    </row>
    <row r="42" spans="1:8">
      <c r="A42" s="14">
        <v>40603</v>
      </c>
      <c r="B42" s="73">
        <f>AVERAGE(Unemployment!B42:B45)</f>
        <v>7.1750000000000008E-2</v>
      </c>
      <c r="C42" s="73">
        <f>AVERAGE(Unemployment!C42:C45)</f>
        <v>5.7648169270170552E-2</v>
      </c>
      <c r="D42" s="30"/>
      <c r="E42" s="93"/>
      <c r="F42" s="93"/>
      <c r="G42" s="30"/>
      <c r="H42" s="113" t="s">
        <v>448</v>
      </c>
    </row>
    <row r="43" spans="1:8">
      <c r="A43" s="14">
        <v>40695</v>
      </c>
      <c r="B43" s="73">
        <f>AVERAGE(Unemployment!B43:B46)</f>
        <v>6.8000000000000005E-2</v>
      </c>
      <c r="C43" s="73">
        <f>AVERAGE(Unemployment!C43:C46)</f>
        <v>5.7421329910520062E-2</v>
      </c>
      <c r="D43" s="30"/>
      <c r="E43" s="93"/>
      <c r="F43" s="93"/>
      <c r="G43" s="30"/>
      <c r="H43" s="113" t="s">
        <v>448</v>
      </c>
    </row>
    <row r="44" spans="1:8">
      <c r="A44" s="14">
        <v>40787</v>
      </c>
      <c r="B44" s="73">
        <f>AVERAGE(Unemployment!B44:B47)</f>
        <v>6.6750000000000004E-2</v>
      </c>
      <c r="C44" s="73">
        <f>AVERAGE(Unemployment!C44:C47)</f>
        <v>5.7713158704294387E-2</v>
      </c>
      <c r="D44" s="30"/>
      <c r="E44" s="93"/>
      <c r="F44" s="93"/>
      <c r="G44" s="30"/>
      <c r="H44" s="113" t="s">
        <v>448</v>
      </c>
    </row>
    <row r="45" spans="1:8">
      <c r="A45" s="14">
        <v>40878</v>
      </c>
      <c r="B45" s="73">
        <f>AVERAGE(Unemployment!B45:B48)</f>
        <v>6.5000000000000002E-2</v>
      </c>
      <c r="C45" s="73">
        <f>AVERAGE(Unemployment!C45:C48)</f>
        <v>5.7961001790393735E-2</v>
      </c>
      <c r="D45" s="30"/>
      <c r="E45" s="93"/>
      <c r="F45" s="93"/>
      <c r="G45" s="30"/>
      <c r="H45" s="113" t="s">
        <v>448</v>
      </c>
    </row>
    <row r="46" spans="1:8">
      <c r="A46" s="14">
        <v>40969</v>
      </c>
      <c r="B46" s="73">
        <f>AVERAGE(Unemployment!B46:B49)</f>
        <v>6.5750000000000003E-2</v>
      </c>
      <c r="C46" s="73">
        <f>AVERAGE(Unemployment!C46:C49)</f>
        <v>5.8771104637609053E-2</v>
      </c>
      <c r="D46" s="30"/>
      <c r="E46" s="93"/>
      <c r="F46" s="93"/>
      <c r="G46" s="30"/>
      <c r="H46" s="113" t="s">
        <v>448</v>
      </c>
    </row>
    <row r="47" spans="1:8">
      <c r="A47" s="14">
        <v>41061</v>
      </c>
      <c r="B47" s="73">
        <f>AVERAGE(Unemployment!B47:B50)</f>
        <v>6.6500000000000004E-2</v>
      </c>
      <c r="C47" s="73">
        <f>AVERAGE(Unemployment!C47:C50)</f>
        <v>5.9725984171283802E-2</v>
      </c>
      <c r="D47" s="30"/>
      <c r="E47" s="93"/>
      <c r="F47" s="93"/>
      <c r="G47" s="30"/>
      <c r="H47" s="113" t="s">
        <v>448</v>
      </c>
    </row>
    <row r="48" spans="1:8">
      <c r="A48" s="14">
        <v>41153</v>
      </c>
      <c r="B48" s="73">
        <f>AVERAGE(Unemployment!B48:B51)</f>
        <v>7.0250000000000007E-2</v>
      </c>
      <c r="C48" s="73">
        <f>AVERAGE(Unemployment!C48:C51)</f>
        <v>6.0779941245344429E-2</v>
      </c>
      <c r="D48" s="30"/>
      <c r="E48" s="93"/>
      <c r="F48" s="93"/>
      <c r="G48" s="30"/>
      <c r="H48" s="113" t="s">
        <v>448</v>
      </c>
    </row>
    <row r="49" spans="1:8">
      <c r="A49" s="14">
        <v>41244</v>
      </c>
      <c r="B49" s="73">
        <f>AVERAGE(Unemployment!B49:B52)</f>
        <v>7.0750000000000007E-2</v>
      </c>
      <c r="C49" s="73">
        <f>AVERAGE(Unemployment!C49:C52)</f>
        <v>6.1893163025303441E-2</v>
      </c>
      <c r="D49" s="30"/>
      <c r="E49" s="93"/>
      <c r="F49" s="93"/>
      <c r="G49" s="30"/>
      <c r="H49" s="113" t="s">
        <v>448</v>
      </c>
    </row>
    <row r="50" spans="1:8">
      <c r="A50" s="14">
        <v>41334</v>
      </c>
      <c r="B50" s="73">
        <f>AVERAGE(Unemployment!B50:B53)</f>
        <v>6.9500000000000006E-2</v>
      </c>
      <c r="C50" s="73">
        <f>AVERAGE(Unemployment!C50:C53)</f>
        <v>6.0303465558028888E-2</v>
      </c>
      <c r="D50" s="30"/>
      <c r="E50" s="93"/>
      <c r="F50" s="93"/>
      <c r="G50" s="30"/>
      <c r="H50" s="113" t="s">
        <v>448</v>
      </c>
    </row>
    <row r="51" spans="1:8">
      <c r="A51" s="14">
        <v>41426</v>
      </c>
      <c r="B51" s="73">
        <f>AVERAGE(Unemployment!B51:B54)</f>
        <v>6.8250000000000005E-2</v>
      </c>
      <c r="C51" s="73">
        <f>AVERAGE(Unemployment!C51:C54)</f>
        <v>5.9558707640208444E-2</v>
      </c>
      <c r="D51" s="30"/>
      <c r="E51" s="93"/>
      <c r="F51" s="93"/>
      <c r="G51" s="30"/>
      <c r="H51" s="113" t="s">
        <v>448</v>
      </c>
    </row>
    <row r="52" spans="1:8">
      <c r="A52" s="14">
        <v>41518</v>
      </c>
      <c r="B52" s="73">
        <f>AVERAGE(Unemployment!B52:B55)</f>
        <v>6.4000000000000001E-2</v>
      </c>
      <c r="C52" s="73">
        <f>AVERAGE(Unemployment!C52:C55)</f>
        <v>5.835248803576637E-2</v>
      </c>
      <c r="E52" s="93"/>
      <c r="F52" s="93"/>
      <c r="G52" s="30"/>
      <c r="H52" s="113" t="s">
        <v>448</v>
      </c>
    </row>
    <row r="53" spans="1:8">
      <c r="A53" s="14">
        <v>41609</v>
      </c>
      <c r="B53" s="73">
        <f>AVERAGE(Unemployment!B53:B56)</f>
        <v>6.2E-2</v>
      </c>
      <c r="C53" s="73">
        <f>AVERAGE(Unemployment!C53:C56)</f>
        <v>5.6689624778868887E-2</v>
      </c>
      <c r="E53" s="93"/>
      <c r="F53" s="93"/>
      <c r="G53" s="30"/>
      <c r="H53" s="113" t="s">
        <v>448</v>
      </c>
    </row>
    <row r="54" spans="1:8">
      <c r="A54" s="14">
        <v>41699</v>
      </c>
      <c r="B54" s="73">
        <f>AVERAGE(Unemployment!B54:B57)</f>
        <v>6.1749999999999999E-2</v>
      </c>
      <c r="C54" s="73">
        <f>AVERAGE(Unemployment!C54:C57)</f>
        <v>5.5918564413492459E-2</v>
      </c>
      <c r="E54" s="93"/>
      <c r="F54" s="93"/>
      <c r="G54" s="30"/>
      <c r="H54" s="113" t="s">
        <v>448</v>
      </c>
    </row>
    <row r="55" spans="1:8">
      <c r="A55" s="14">
        <v>41791</v>
      </c>
      <c r="B55" s="73">
        <f>AVERAGE(Unemployment!B55:B58)</f>
        <v>6.0249999999999998E-2</v>
      </c>
      <c r="C55" s="73">
        <f>AVERAGE(Unemployment!C55:C58)</f>
        <v>5.3966545875229824E-2</v>
      </c>
      <c r="E55" s="93"/>
      <c r="F55" s="93"/>
      <c r="G55" s="30"/>
      <c r="H55" s="113" t="s">
        <v>448</v>
      </c>
    </row>
    <row r="56" spans="1:8">
      <c r="A56" s="14">
        <v>41883</v>
      </c>
      <c r="B56" s="73">
        <f>AVERAGE(Unemployment!B56:B59)</f>
        <v>5.9499999999999997E-2</v>
      </c>
      <c r="C56" s="73">
        <f>AVERAGE(Unemployment!C56:C59)</f>
        <v>5.2271957562711031E-2</v>
      </c>
      <c r="F56" s="93"/>
      <c r="G56" s="30"/>
      <c r="H56" s="113" t="s">
        <v>448</v>
      </c>
    </row>
    <row r="57" spans="1:8">
      <c r="A57" s="14">
        <v>41974</v>
      </c>
      <c r="B57" s="73">
        <f>AVERAGE(Unemployment!B57:B60)</f>
        <v>5.9499999999999997E-2</v>
      </c>
      <c r="C57" s="73">
        <f>AVERAGE(Unemployment!C57:C60)</f>
        <v>5.178895721113707E-2</v>
      </c>
      <c r="E57" s="113" t="s">
        <v>401</v>
      </c>
    </row>
    <row r="58" spans="1:8">
      <c r="A58" s="14">
        <v>42064</v>
      </c>
      <c r="B58" s="73">
        <f>AVERAGE(Unemployment!B58:B61)</f>
        <v>5.8999999999999997E-2</v>
      </c>
      <c r="C58" s="73">
        <f>AVERAGE(Unemployment!C58:C61)</f>
        <v>5.1599107248842271E-2</v>
      </c>
      <c r="D58" s="125">
        <v>42157</v>
      </c>
      <c r="H58" s="113" t="s">
        <v>448</v>
      </c>
    </row>
    <row r="59" spans="1:8">
      <c r="A59" s="14">
        <v>42156</v>
      </c>
      <c r="B59" s="73">
        <f>AVERAGE(Unemployment!B59:B62)</f>
        <v>5.9249999999999997E-2</v>
      </c>
      <c r="C59" s="73">
        <f>AVERAGE(Unemployment!C59:C62)</f>
        <v>5.234786156840962E-2</v>
      </c>
      <c r="D59" s="125">
        <f>+Unemployment!D62</f>
        <v>42223</v>
      </c>
      <c r="H59" s="113" t="s">
        <v>448</v>
      </c>
    </row>
    <row r="60" spans="1:8">
      <c r="A60" s="14">
        <v>42248</v>
      </c>
      <c r="B60" s="73">
        <f>AVERAGE(Unemployment!B60:B63)</f>
        <v>5.8999999999999997E-2</v>
      </c>
      <c r="C60" s="73">
        <f>AVERAGE(Unemployment!C60:C63)</f>
        <v>5.364660935714026E-2</v>
      </c>
      <c r="D60" s="125">
        <f>+Unemployment!D63</f>
        <v>42326</v>
      </c>
      <c r="H60" s="113" t="s">
        <v>448</v>
      </c>
    </row>
    <row r="61" spans="1:8">
      <c r="A61" s="14">
        <v>42339</v>
      </c>
      <c r="B61" s="73">
        <f>AVERAGE(Unemployment!B61:B64)</f>
        <v>5.7749999999999996E-2</v>
      </c>
      <c r="C61" s="73">
        <f>AVERAGE(Unemployment!C61:C64)</f>
        <v>5.227486652109245E-2</v>
      </c>
      <c r="D61" s="125">
        <v>42409</v>
      </c>
      <c r="H61" s="113" t="s">
        <v>448</v>
      </c>
    </row>
    <row r="62" spans="1:8">
      <c r="A62" s="14">
        <v>42430</v>
      </c>
      <c r="B62" s="73">
        <f>AVERAGE(Unemployment!B62:B65)</f>
        <v>5.6749999999999995E-2</v>
      </c>
      <c r="C62" s="73">
        <f>AVERAGE(Unemployment!C62:C65)</f>
        <v>5.1917257078731321E-2</v>
      </c>
      <c r="D62" s="125">
        <f>+Unemployment!D65</f>
        <v>42529</v>
      </c>
      <c r="E62" s="36" t="s">
        <v>459</v>
      </c>
    </row>
    <row r="63" spans="1:8">
      <c r="A63" s="14">
        <v>42522</v>
      </c>
      <c r="B63" s="73">
        <f>AVERAGE(Unemployment!B63:B66)</f>
        <v>5.3749999999999992E-2</v>
      </c>
      <c r="C63" s="73">
        <f>AVERAGE(Unemployment!C63:C66)</f>
        <v>5.1766786319916443E-2</v>
      </c>
      <c r="D63" s="125">
        <v>42613</v>
      </c>
      <c r="E63" s="36" t="s">
        <v>476</v>
      </c>
      <c r="F63" s="113"/>
    </row>
    <row r="64" spans="1:8">
      <c r="A64" s="14">
        <v>42614</v>
      </c>
      <c r="B64" s="73">
        <f>AVERAGE(Unemployment!B64:B67)</f>
        <v>5.2999999999999992E-2</v>
      </c>
      <c r="C64" s="73">
        <f>AVERAGE(Unemployment!C64:C67)</f>
        <v>4.9668980582284729E-2</v>
      </c>
      <c r="D64" s="125">
        <v>42703</v>
      </c>
      <c r="E64" s="113"/>
      <c r="F64" s="113"/>
      <c r="H64" s="113" t="s">
        <v>448</v>
      </c>
    </row>
    <row r="65" spans="1:8">
      <c r="A65" s="14">
        <v>42705</v>
      </c>
      <c r="B65" s="73">
        <f>AVERAGE(Unemployment!B65:B68)</f>
        <v>5.2999999999999999E-2</v>
      </c>
      <c r="C65" s="73">
        <f>AVERAGE(Unemployment!C65:C68)</f>
        <v>5.0742395133462417E-2</v>
      </c>
      <c r="D65" s="125">
        <v>42767</v>
      </c>
      <c r="E65" s="113" t="s">
        <v>586</v>
      </c>
      <c r="H65" s="113" t="s">
        <v>448</v>
      </c>
    </row>
    <row r="66" spans="1:8">
      <c r="A66" s="14">
        <v>42795</v>
      </c>
      <c r="B66" s="73">
        <f>AVERAGE(Unemployment!B66:B69)</f>
        <v>5.0250000000000003E-2</v>
      </c>
      <c r="C66" s="73">
        <f>AVERAGE(Unemployment!C66:C69)</f>
        <v>5.085624991987988E-2</v>
      </c>
      <c r="D66" s="125">
        <v>42863</v>
      </c>
      <c r="H66" s="113" t="s">
        <v>448</v>
      </c>
    </row>
    <row r="67" spans="1:8">
      <c r="A67" s="14">
        <v>42887</v>
      </c>
      <c r="B67" s="73">
        <f>AVERAGE(Unemployment!B67:B70)</f>
        <v>4.9750000000000003E-2</v>
      </c>
      <c r="C67" s="73">
        <f>AVERAGE(Unemployment!C67:C70)</f>
        <v>5.0230447292145743E-2</v>
      </c>
      <c r="D67" s="125">
        <v>42954</v>
      </c>
      <c r="H67" s="113" t="s">
        <v>448</v>
      </c>
    </row>
    <row r="68" spans="1:8">
      <c r="A68" s="14">
        <v>42979</v>
      </c>
      <c r="B68" s="73">
        <f>AVERAGE(Unemployment!B68:B71)</f>
        <v>4.8000000000000001E-2</v>
      </c>
      <c r="C68" s="73">
        <f>AVERAGE(Unemployment!C68:C71)</f>
        <v>5.0117129590738579E-2</v>
      </c>
      <c r="D68" s="125">
        <v>43040</v>
      </c>
      <c r="H68" s="113" t="s">
        <v>448</v>
      </c>
    </row>
    <row r="69" spans="1:8">
      <c r="A69" s="14">
        <v>43070</v>
      </c>
      <c r="B69" s="73">
        <f>AVERAGE(Unemployment!B69:B72)</f>
        <v>4.5499999999999999E-2</v>
      </c>
      <c r="C69" s="73">
        <f>AVERAGE(Unemployment!C69:C72)</f>
        <v>4.8435463473775517E-2</v>
      </c>
      <c r="D69" s="125">
        <v>43144</v>
      </c>
      <c r="H69" s="113" t="s">
        <v>448</v>
      </c>
    </row>
    <row r="70" spans="1:8">
      <c r="A70" s="14">
        <v>43160</v>
      </c>
      <c r="B70" s="73">
        <f>AVERAGE(Unemployment!B70:B73)</f>
        <v>4.4249999999999998E-2</v>
      </c>
      <c r="C70" s="73">
        <f>AVERAGE(Unemployment!C70:C73)</f>
        <v>4.6977952581162219E-2</v>
      </c>
      <c r="D70" s="125">
        <v>43223</v>
      </c>
      <c r="H70" s="113" t="s">
        <v>448</v>
      </c>
    </row>
    <row r="71" spans="1:8">
      <c r="A71" s="14">
        <v>43252</v>
      </c>
      <c r="B71" s="73">
        <f>AVERAGE(Unemployment!B71:B74)</f>
        <v>4.3500000000000004E-2</v>
      </c>
      <c r="C71" s="73">
        <f>AVERAGE(Unemployment!C71:C74)</f>
        <v>4.630325635402735E-2</v>
      </c>
      <c r="D71" s="125">
        <v>43315</v>
      </c>
      <c r="H71" s="113" t="s">
        <v>448</v>
      </c>
    </row>
    <row r="72" spans="1:8">
      <c r="A72" s="14">
        <v>43344</v>
      </c>
      <c r="B72" s="73">
        <f>AVERAGE(Unemployment!B72:B75)</f>
        <v>4.1250000000000002E-2</v>
      </c>
      <c r="C72" s="73">
        <f>AVERAGE(Unemployment!C72:C75)</f>
        <v>4.4727926009299777E-2</v>
      </c>
      <c r="D72" s="125">
        <v>43412</v>
      </c>
      <c r="E72" s="132" t="s">
        <v>653</v>
      </c>
      <c r="H72" s="132" t="s">
        <v>653</v>
      </c>
    </row>
    <row r="73" spans="1:8">
      <c r="A73" s="14">
        <v>43435</v>
      </c>
      <c r="B73" s="73">
        <f>AVERAGE(Unemployment!B73:B76)</f>
        <v>4.1749999999999995E-2</v>
      </c>
      <c r="C73" s="73">
        <f>AVERAGE(Unemployment!C73:C76)</f>
        <v>4.4189295061588862E-2</v>
      </c>
      <c r="D73" s="125">
        <v>43508</v>
      </c>
      <c r="E73" s="132" t="s">
        <v>653</v>
      </c>
      <c r="H73" s="132" t="s">
        <v>653</v>
      </c>
    </row>
    <row r="74" spans="1:8">
      <c r="A74" s="14">
        <v>43525</v>
      </c>
      <c r="B74" s="73">
        <f>AVERAGE(Unemployment!B74:B77)</f>
        <v>4.1500000000000002E-2</v>
      </c>
      <c r="C74" s="73">
        <f>AVERAGE(Unemployment!C74:C77)</f>
        <v>4.3470783561852182E-2</v>
      </c>
      <c r="D74" s="125">
        <v>43586</v>
      </c>
      <c r="E74" s="132" t="s">
        <v>653</v>
      </c>
      <c r="H74" s="132" t="s">
        <v>653</v>
      </c>
    </row>
    <row r="75" spans="1:8">
      <c r="A75" s="14">
        <v>43617</v>
      </c>
      <c r="B75" s="73">
        <f>AVERAGE(Unemployment!B75:B78)</f>
        <v>4.1500000000000002E-2</v>
      </c>
      <c r="C75" s="73">
        <f>AVERAGE(Unemployment!C75:C78)</f>
        <v>4.1494900381135721E-2</v>
      </c>
      <c r="D75" s="125">
        <v>43689</v>
      </c>
      <c r="H75" s="113" t="s">
        <v>448</v>
      </c>
    </row>
    <row r="76" spans="1:8">
      <c r="A76" s="14">
        <v>43709</v>
      </c>
      <c r="B76" s="73">
        <f>AVERAGE(Unemployment!B76:B79)</f>
        <v>4.2750000000000003E-2</v>
      </c>
      <c r="C76" s="73">
        <f>AVERAGE(Unemployment!C76:C79)</f>
        <v>4.1371201527141709E-2</v>
      </c>
      <c r="D76" s="125">
        <v>43784</v>
      </c>
      <c r="H76" s="113" t="s">
        <v>448</v>
      </c>
    </row>
    <row r="77" spans="1:8">
      <c r="A77" s="14">
        <v>43800</v>
      </c>
      <c r="B77" s="73">
        <f>AVERAGE(Unemployment!B77:B80)</f>
        <v>4.2249999999999996E-2</v>
      </c>
      <c r="C77" s="73">
        <f>AVERAGE(Unemployment!C77:C80)</f>
        <v>4.0506396639639508E-2</v>
      </c>
      <c r="D77" s="125">
        <v>43872</v>
      </c>
      <c r="H77" s="113" t="s">
        <v>448</v>
      </c>
    </row>
    <row r="78" spans="1:8">
      <c r="A78" s="14">
        <v>43891</v>
      </c>
      <c r="B78" s="73">
        <f>AVERAGE(Unemployment!B78:B81)</f>
        <v>4.3249999999999997E-2</v>
      </c>
      <c r="C78" s="73">
        <f>AVERAGE(Unemployment!C78:C81)</f>
        <v>4.013289699283247E-2</v>
      </c>
      <c r="D78" s="125">
        <v>43970</v>
      </c>
      <c r="H78" s="113" t="s">
        <v>448</v>
      </c>
    </row>
    <row r="79" spans="1:8">
      <c r="A79" s="14">
        <v>43983</v>
      </c>
      <c r="B79" s="73">
        <f>AVERAGE(Unemployment!B79:B82)</f>
        <v>4.2750000000000003E-2</v>
      </c>
      <c r="C79" s="73">
        <f>AVERAGE(Unemployment!C79:C82)</f>
        <v>4.0550768075438129E-2</v>
      </c>
      <c r="D79" s="125">
        <v>44057</v>
      </c>
      <c r="H79" s="113" t="s">
        <v>448</v>
      </c>
    </row>
    <row r="80" spans="1:8">
      <c r="A80" s="14">
        <v>44075</v>
      </c>
      <c r="B80" s="73">
        <f>AVERAGE(Unemployment!B80:B83)</f>
        <v>4.6249999999999999E-2</v>
      </c>
      <c r="C80" s="73">
        <f>AVERAGE(Unemployment!C80:C83)</f>
        <v>4.2685066329424877E-2</v>
      </c>
      <c r="D80" s="125">
        <v>44158</v>
      </c>
      <c r="H80" s="194" t="s">
        <v>448</v>
      </c>
    </row>
    <row r="81" spans="1:8">
      <c r="A81" s="14">
        <v>44166</v>
      </c>
      <c r="B81" s="73">
        <f>AVERAGE(Unemployment!B81:B84)</f>
        <v>4.9249999999999995E-2</v>
      </c>
      <c r="C81" s="73">
        <f>AVERAGE(Unemployment!C81:C84)</f>
        <v>4.4208997851637614E-2</v>
      </c>
      <c r="D81" s="125">
        <v>44245</v>
      </c>
      <c r="H81" s="194" t="s">
        <v>448</v>
      </c>
    </row>
    <row r="82" spans="1:8">
      <c r="A82" s="14">
        <v>44256</v>
      </c>
      <c r="B82" s="73">
        <f>AVERAGE(Unemployment!B82:B85)</f>
        <v>5.0499999999999996E-2</v>
      </c>
      <c r="C82" s="73">
        <f>AVERAGE(Unemployment!C82:C85)</f>
        <v>4.5156422046150224E-2</v>
      </c>
      <c r="D82" s="125">
        <v>44342</v>
      </c>
    </row>
    <row r="83" spans="1:8">
      <c r="D83" s="125">
        <v>44412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BM89"/>
  <sheetViews>
    <sheetView workbookViewId="0">
      <pane xSplit="1" ySplit="4" topLeftCell="B68" activePane="bottomRight" state="frozen"/>
      <selection pane="topRight" activeCell="B1" sqref="B1"/>
      <selection pane="bottomLeft" activeCell="A5" sqref="A5"/>
      <selection pane="bottomRight" activeCell="H70" sqref="H70"/>
    </sheetView>
  </sheetViews>
  <sheetFormatPr defaultRowHeight="14.5"/>
  <cols>
    <col min="2" max="2" width="15.7265625" customWidth="1"/>
    <col min="3" max="3" width="16.453125" customWidth="1"/>
    <col min="7" max="7" width="11.1796875" customWidth="1"/>
  </cols>
  <sheetData>
    <row r="1" spans="1:7" s="17" customFormat="1">
      <c r="A1" s="26" t="s">
        <v>13</v>
      </c>
      <c r="G1" s="113" t="s">
        <v>680</v>
      </c>
    </row>
    <row r="2" spans="1:7" s="17" customFormat="1">
      <c r="A2" s="5" t="s">
        <v>5</v>
      </c>
      <c r="B2" s="18"/>
      <c r="C2" s="18"/>
      <c r="F2" s="115" t="s">
        <v>401</v>
      </c>
    </row>
    <row r="3" spans="1:7">
      <c r="F3" s="115" t="s">
        <v>597</v>
      </c>
    </row>
    <row r="4" spans="1:7">
      <c r="A4" s="26"/>
      <c r="B4" s="26" t="s">
        <v>23</v>
      </c>
      <c r="C4" s="26" t="s">
        <v>24</v>
      </c>
      <c r="E4" t="s">
        <v>681</v>
      </c>
      <c r="F4" s="113" t="s">
        <v>682</v>
      </c>
    </row>
    <row r="5" spans="1:7">
      <c r="A5" s="14">
        <v>36951</v>
      </c>
      <c r="B5" s="179">
        <v>0.18600000000000003</v>
      </c>
      <c r="C5" s="179">
        <v>0.09</v>
      </c>
    </row>
    <row r="6" spans="1:7">
      <c r="A6" s="14">
        <v>37043</v>
      </c>
      <c r="B6" s="179">
        <v>0.16399999999999998</v>
      </c>
      <c r="C6" s="179">
        <v>7.2000000000000008E-2</v>
      </c>
    </row>
    <row r="7" spans="1:7">
      <c r="A7" s="14">
        <v>37135</v>
      </c>
      <c r="B7" s="179">
        <v>0.109</v>
      </c>
      <c r="C7" s="179">
        <v>4.8000000000000001E-2</v>
      </c>
      <c r="F7" s="1"/>
    </row>
    <row r="8" spans="1:7">
      <c r="A8" s="14">
        <v>37226</v>
      </c>
      <c r="B8" s="179">
        <v>0.14400000000000002</v>
      </c>
      <c r="C8" s="179">
        <v>6.3E-2</v>
      </c>
      <c r="F8" s="1"/>
    </row>
    <row r="9" spans="1:7">
      <c r="A9" s="14">
        <v>37316</v>
      </c>
      <c r="B9" s="179">
        <v>0.126</v>
      </c>
      <c r="C9" s="179">
        <v>5.9000000000000004E-2</v>
      </c>
    </row>
    <row r="10" spans="1:7">
      <c r="A10" s="14">
        <v>37408</v>
      </c>
      <c r="B10" s="179">
        <v>0.157</v>
      </c>
      <c r="C10" s="179">
        <v>6.6000000000000003E-2</v>
      </c>
    </row>
    <row r="11" spans="1:7">
      <c r="A11" s="14">
        <v>37500</v>
      </c>
      <c r="B11" s="179">
        <v>0.115</v>
      </c>
      <c r="C11" s="179">
        <v>9.3000000000000013E-2</v>
      </c>
      <c r="F11" s="1"/>
      <c r="G11" s="1"/>
    </row>
    <row r="12" spans="1:7">
      <c r="A12" s="14">
        <v>37591</v>
      </c>
      <c r="B12" s="179">
        <v>0.16899999999999998</v>
      </c>
      <c r="C12" s="179">
        <v>6.5000000000000002E-2</v>
      </c>
    </row>
    <row r="13" spans="1:7">
      <c r="A13" s="14">
        <v>37681</v>
      </c>
      <c r="B13" s="179">
        <v>0.19500000000000001</v>
      </c>
      <c r="C13" s="179">
        <v>7.5999999999999998E-2</v>
      </c>
    </row>
    <row r="14" spans="1:7">
      <c r="A14" s="13">
        <v>37773</v>
      </c>
      <c r="B14" s="179">
        <v>0.109</v>
      </c>
      <c r="C14" s="179">
        <v>6.7000000000000004E-2</v>
      </c>
    </row>
    <row r="15" spans="1:7">
      <c r="A15" s="14">
        <v>37865</v>
      </c>
      <c r="B15" s="179">
        <v>0.106</v>
      </c>
      <c r="C15" s="179">
        <v>3.3000000000000002E-2</v>
      </c>
    </row>
    <row r="16" spans="1:7">
      <c r="A16" s="14">
        <v>37956</v>
      </c>
      <c r="B16" s="179">
        <v>0.161</v>
      </c>
      <c r="C16" s="179">
        <v>0.05</v>
      </c>
    </row>
    <row r="17" spans="1:65">
      <c r="A17" s="14">
        <v>38047</v>
      </c>
      <c r="B17" s="179">
        <v>0.13200000000000001</v>
      </c>
      <c r="C17" s="179">
        <v>6.6000000000000003E-2</v>
      </c>
    </row>
    <row r="18" spans="1:65">
      <c r="A18" s="14">
        <v>38139</v>
      </c>
      <c r="B18" s="179">
        <v>0.13800000000000001</v>
      </c>
      <c r="C18" s="179">
        <v>6.5000000000000002E-2</v>
      </c>
    </row>
    <row r="19" spans="1:65">
      <c r="A19" s="14">
        <v>38231</v>
      </c>
      <c r="B19" s="179">
        <v>0.12</v>
      </c>
      <c r="C19" s="179">
        <v>7.5999999999999998E-2</v>
      </c>
    </row>
    <row r="20" spans="1:65">
      <c r="A20" s="14">
        <v>38322</v>
      </c>
      <c r="B20" s="179">
        <v>0.106</v>
      </c>
      <c r="C20" s="179">
        <v>7.0000000000000007E-2</v>
      </c>
      <c r="E20" t="s">
        <v>374</v>
      </c>
      <c r="F20" t="s">
        <v>374</v>
      </c>
    </row>
    <row r="21" spans="1:65">
      <c r="A21" s="14">
        <v>38412</v>
      </c>
      <c r="B21" s="179">
        <v>0.16</v>
      </c>
      <c r="C21" s="179">
        <v>7.2999999999999995E-2</v>
      </c>
      <c r="E21" s="30">
        <f>AVERAGE(B18:B21)</f>
        <v>0.13100000000000001</v>
      </c>
      <c r="F21" s="30">
        <f>AVERAGE(C18:C21)</f>
        <v>7.1000000000000008E-2</v>
      </c>
      <c r="H21" s="3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9"/>
      <c r="AO21" s="120"/>
      <c r="AP21" s="121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</row>
    <row r="22" spans="1:65">
      <c r="A22" s="14">
        <v>38504</v>
      </c>
      <c r="B22" s="179">
        <v>0.10800000000000001</v>
      </c>
      <c r="C22" s="179">
        <v>0.06</v>
      </c>
      <c r="E22" s="30">
        <f>AVERAGE(B19:B22)</f>
        <v>0.1235</v>
      </c>
      <c r="F22" s="30">
        <f t="shared" ref="F22:F27" si="0">AVERAGE(C19:C22)</f>
        <v>6.9750000000000006E-2</v>
      </c>
      <c r="H22" s="117"/>
      <c r="I22" s="113"/>
    </row>
    <row r="23" spans="1:65">
      <c r="A23" s="14">
        <v>38596</v>
      </c>
      <c r="B23" s="179">
        <v>0.152</v>
      </c>
      <c r="C23" s="179">
        <v>5.7999999999999996E-2</v>
      </c>
      <c r="E23" s="30">
        <f>AVERAGE(B20:B23)</f>
        <v>0.13150000000000001</v>
      </c>
      <c r="F23" s="30">
        <f t="shared" si="0"/>
        <v>6.5250000000000002E-2</v>
      </c>
      <c r="H23" s="113" t="s">
        <v>401</v>
      </c>
      <c r="I23" s="113"/>
    </row>
    <row r="24" spans="1:65">
      <c r="A24" s="14">
        <v>38687</v>
      </c>
      <c r="B24" s="179">
        <v>0.14499999999999999</v>
      </c>
      <c r="C24" s="179">
        <v>6.3E-2</v>
      </c>
      <c r="E24" s="30">
        <f>AVERAGE(B21:B24)</f>
        <v>0.14125000000000001</v>
      </c>
      <c r="F24" s="30">
        <f t="shared" si="0"/>
        <v>6.3500000000000001E-2</v>
      </c>
      <c r="H24" s="3"/>
      <c r="I24" s="3"/>
    </row>
    <row r="25" spans="1:65">
      <c r="A25" s="14">
        <v>38777</v>
      </c>
      <c r="B25" s="179">
        <v>0.14599999999999999</v>
      </c>
      <c r="C25" s="179">
        <v>6.5000000000000002E-2</v>
      </c>
      <c r="E25" s="30">
        <f>AVERAGE(B22:B25)</f>
        <v>0.13775000000000001</v>
      </c>
      <c r="F25" s="30">
        <f t="shared" si="0"/>
        <v>6.1499999999999999E-2</v>
      </c>
      <c r="H25" s="117"/>
      <c r="I25" s="3"/>
      <c r="J25" s="76"/>
      <c r="K25" s="194" t="s">
        <v>448</v>
      </c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</row>
    <row r="26" spans="1:65">
      <c r="A26" s="14">
        <v>38869</v>
      </c>
      <c r="B26" s="179">
        <v>0.15</v>
      </c>
      <c r="C26" s="179">
        <v>2.3E-2</v>
      </c>
      <c r="E26" s="30">
        <f>AVERAGE(B23:B26)</f>
        <v>0.14824999999999999</v>
      </c>
      <c r="F26" s="30">
        <f t="shared" si="0"/>
        <v>5.2249999999999998E-2</v>
      </c>
      <c r="H26" s="117"/>
      <c r="I26" s="76"/>
      <c r="J26" s="76"/>
      <c r="K26" s="194" t="s">
        <v>448</v>
      </c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</row>
    <row r="27" spans="1:65">
      <c r="A27" s="14">
        <v>38961</v>
      </c>
      <c r="B27" s="179">
        <v>0.151</v>
      </c>
      <c r="C27" s="179">
        <v>0.06</v>
      </c>
      <c r="E27" s="30">
        <f t="shared" ref="E27:E56" si="1">AVERAGE(B24:B27)</f>
        <v>0.14799999999999999</v>
      </c>
      <c r="F27" s="30">
        <f t="shared" si="0"/>
        <v>5.2749999999999998E-2</v>
      </c>
      <c r="H27" s="3"/>
      <c r="I27" s="3"/>
      <c r="K27" s="194" t="s">
        <v>448</v>
      </c>
    </row>
    <row r="28" spans="1:65">
      <c r="A28" s="14">
        <v>39052</v>
      </c>
      <c r="B28" s="179">
        <v>0.17600000000000002</v>
      </c>
      <c r="C28" s="179">
        <v>7.0999999999999994E-2</v>
      </c>
      <c r="E28" s="30">
        <f t="shared" si="1"/>
        <v>0.15575</v>
      </c>
      <c r="F28" s="30">
        <f t="shared" ref="F28:F56" si="2">AVERAGE(C25:C28)</f>
        <v>5.4749999999999993E-2</v>
      </c>
      <c r="H28" s="3"/>
      <c r="I28" s="76"/>
      <c r="J28" s="73"/>
      <c r="K28" s="194" t="s">
        <v>448</v>
      </c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</row>
    <row r="29" spans="1:65">
      <c r="A29" s="14">
        <v>39142</v>
      </c>
      <c r="B29" s="179">
        <v>0.157</v>
      </c>
      <c r="C29" s="179">
        <v>0.105</v>
      </c>
      <c r="E29" s="30">
        <f t="shared" si="1"/>
        <v>0.1585</v>
      </c>
      <c r="F29" s="30">
        <f t="shared" si="2"/>
        <v>6.4749999999999988E-2</v>
      </c>
      <c r="H29" s="3"/>
      <c r="I29" s="76"/>
      <c r="J29" s="73"/>
      <c r="K29" s="194" t="s">
        <v>448</v>
      </c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</row>
    <row r="30" spans="1:65">
      <c r="A30" s="14">
        <v>39234</v>
      </c>
      <c r="B30" s="179">
        <v>0.14800000000000002</v>
      </c>
      <c r="C30" s="179">
        <v>5.7000000000000002E-2</v>
      </c>
      <c r="E30" s="30">
        <f t="shared" si="1"/>
        <v>0.158</v>
      </c>
      <c r="F30" s="30">
        <f t="shared" si="2"/>
        <v>7.3249999999999996E-2</v>
      </c>
      <c r="H30" s="3"/>
      <c r="I30" s="3"/>
      <c r="K30" s="194" t="s">
        <v>448</v>
      </c>
    </row>
    <row r="31" spans="1:65">
      <c r="A31" s="14">
        <v>39326</v>
      </c>
      <c r="B31" s="179">
        <v>0.183</v>
      </c>
      <c r="C31" s="179">
        <v>5.5E-2</v>
      </c>
      <c r="E31" s="30">
        <f t="shared" si="1"/>
        <v>0.16600000000000001</v>
      </c>
      <c r="F31" s="30">
        <f t="shared" si="2"/>
        <v>7.1999999999999995E-2</v>
      </c>
      <c r="H31" s="3"/>
      <c r="I31" s="3"/>
      <c r="K31" s="194" t="s">
        <v>448</v>
      </c>
    </row>
    <row r="32" spans="1:65">
      <c r="A32" s="14">
        <v>39417</v>
      </c>
      <c r="B32" s="179">
        <v>0.151</v>
      </c>
      <c r="C32" s="179">
        <v>4.0999999999999995E-2</v>
      </c>
      <c r="E32" s="30">
        <f t="shared" si="1"/>
        <v>0.15975</v>
      </c>
      <c r="F32" s="30">
        <f t="shared" si="2"/>
        <v>6.4500000000000002E-2</v>
      </c>
      <c r="H32" s="3"/>
      <c r="I32" s="3"/>
      <c r="K32" s="194" t="s">
        <v>448</v>
      </c>
    </row>
    <row r="33" spans="1:11">
      <c r="A33" s="14">
        <v>39508</v>
      </c>
      <c r="B33" s="179">
        <v>0.13699999999999998</v>
      </c>
      <c r="C33" s="179">
        <v>0.106</v>
      </c>
      <c r="E33" s="30">
        <f t="shared" si="1"/>
        <v>0.15475</v>
      </c>
      <c r="F33" s="30">
        <f t="shared" si="2"/>
        <v>6.4750000000000002E-2</v>
      </c>
      <c r="H33" s="3"/>
      <c r="I33" s="3"/>
      <c r="K33" s="194" t="s">
        <v>448</v>
      </c>
    </row>
    <row r="34" spans="1:11">
      <c r="A34" s="14">
        <v>39600</v>
      </c>
      <c r="B34" s="179">
        <v>0.20800000000000002</v>
      </c>
      <c r="C34" s="179">
        <v>8.1000000000000003E-2</v>
      </c>
      <c r="E34" s="30">
        <f t="shared" si="1"/>
        <v>0.16975000000000001</v>
      </c>
      <c r="F34" s="30">
        <f t="shared" si="2"/>
        <v>7.0750000000000007E-2</v>
      </c>
      <c r="H34" s="3"/>
      <c r="I34" s="3"/>
      <c r="K34" s="194" t="s">
        <v>448</v>
      </c>
    </row>
    <row r="35" spans="1:11">
      <c r="A35" s="14">
        <v>39692</v>
      </c>
      <c r="B35" s="179">
        <v>0.184</v>
      </c>
      <c r="C35" s="179">
        <v>7.0000000000000007E-2</v>
      </c>
      <c r="E35" s="30">
        <f t="shared" si="1"/>
        <v>0.16999999999999998</v>
      </c>
      <c r="F35" s="30">
        <f t="shared" si="2"/>
        <v>7.4499999999999997E-2</v>
      </c>
      <c r="H35" s="3"/>
      <c r="I35" s="3"/>
      <c r="K35" s="194" t="s">
        <v>448</v>
      </c>
    </row>
    <row r="36" spans="1:11">
      <c r="A36" s="14">
        <v>39783</v>
      </c>
      <c r="B36" s="179">
        <v>0.21100000000000002</v>
      </c>
      <c r="C36" s="179">
        <v>7.5999999999999998E-2</v>
      </c>
      <c r="E36" s="30">
        <f t="shared" si="1"/>
        <v>0.185</v>
      </c>
      <c r="F36" s="30">
        <f t="shared" si="2"/>
        <v>8.3250000000000005E-2</v>
      </c>
      <c r="H36" s="3"/>
      <c r="I36" s="3"/>
      <c r="K36" s="194" t="s">
        <v>448</v>
      </c>
    </row>
    <row r="37" spans="1:11">
      <c r="A37" s="14">
        <v>39873</v>
      </c>
      <c r="B37" s="179">
        <v>0.192</v>
      </c>
      <c r="C37" s="179">
        <v>0.13699999999999998</v>
      </c>
      <c r="E37" s="30">
        <f t="shared" si="1"/>
        <v>0.19874999999999998</v>
      </c>
      <c r="F37" s="30">
        <f t="shared" si="2"/>
        <v>9.0999999999999998E-2</v>
      </c>
      <c r="H37" s="3"/>
      <c r="I37" s="3"/>
      <c r="K37" s="194" t="s">
        <v>448</v>
      </c>
    </row>
    <row r="38" spans="1:11">
      <c r="A38" s="14">
        <v>39965</v>
      </c>
      <c r="B38" s="179">
        <v>0.19500000000000001</v>
      </c>
      <c r="C38" s="179">
        <v>0.14400000000000002</v>
      </c>
      <c r="E38" s="30">
        <f t="shared" si="1"/>
        <v>0.19550000000000001</v>
      </c>
      <c r="F38" s="30">
        <f t="shared" si="2"/>
        <v>0.10675000000000001</v>
      </c>
      <c r="H38" s="3"/>
      <c r="I38" s="3"/>
      <c r="K38" s="194" t="s">
        <v>448</v>
      </c>
    </row>
    <row r="39" spans="1:11">
      <c r="A39" s="14">
        <v>40057</v>
      </c>
      <c r="B39" s="179">
        <v>0.22800000000000001</v>
      </c>
      <c r="C39" s="179">
        <v>0.10800000000000001</v>
      </c>
      <c r="E39" s="30">
        <f t="shared" si="1"/>
        <v>0.20650000000000002</v>
      </c>
      <c r="F39" s="30">
        <f t="shared" si="2"/>
        <v>0.11624999999999999</v>
      </c>
      <c r="H39" s="3"/>
      <c r="I39" s="3"/>
      <c r="K39" s="194" t="s">
        <v>448</v>
      </c>
    </row>
    <row r="40" spans="1:11">
      <c r="A40" s="14">
        <v>40148</v>
      </c>
      <c r="B40" s="179">
        <v>0.28000000000000003</v>
      </c>
      <c r="C40" s="179">
        <v>0.13699999999999998</v>
      </c>
      <c r="E40" s="30">
        <f t="shared" si="1"/>
        <v>0.22375</v>
      </c>
      <c r="F40" s="30">
        <f t="shared" si="2"/>
        <v>0.13150000000000001</v>
      </c>
      <c r="H40" s="3"/>
      <c r="I40" s="3"/>
      <c r="K40" s="194" t="s">
        <v>448</v>
      </c>
    </row>
    <row r="41" spans="1:11">
      <c r="A41" s="14">
        <v>40238</v>
      </c>
      <c r="B41" s="179">
        <v>0.29600000000000004</v>
      </c>
      <c r="C41" s="179">
        <v>0.11599999999999999</v>
      </c>
      <c r="E41" s="30">
        <f t="shared" si="1"/>
        <v>0.24975000000000003</v>
      </c>
      <c r="F41" s="30">
        <f t="shared" si="2"/>
        <v>0.12625</v>
      </c>
      <c r="H41" s="3"/>
      <c r="I41" s="3"/>
      <c r="K41" s="194" t="s">
        <v>448</v>
      </c>
    </row>
    <row r="42" spans="1:11">
      <c r="A42" s="14">
        <v>40330</v>
      </c>
      <c r="B42" s="179">
        <v>0.30299999999999999</v>
      </c>
      <c r="C42" s="179">
        <v>0.154</v>
      </c>
      <c r="E42" s="30">
        <f t="shared" si="1"/>
        <v>0.27675</v>
      </c>
      <c r="F42" s="30">
        <f t="shared" si="2"/>
        <v>0.12875</v>
      </c>
      <c r="H42" s="3"/>
      <c r="I42" s="3"/>
      <c r="K42" s="194" t="s">
        <v>448</v>
      </c>
    </row>
    <row r="43" spans="1:11">
      <c r="A43" s="14">
        <v>40422</v>
      </c>
      <c r="B43" s="179">
        <v>0.307</v>
      </c>
      <c r="C43" s="179">
        <v>0.125</v>
      </c>
      <c r="E43" s="30">
        <f t="shared" si="1"/>
        <v>0.29649999999999999</v>
      </c>
      <c r="F43" s="30">
        <f t="shared" si="2"/>
        <v>0.13300000000000001</v>
      </c>
      <c r="H43" s="3"/>
      <c r="I43" s="3"/>
      <c r="K43" s="194" t="s">
        <v>448</v>
      </c>
    </row>
    <row r="44" spans="1:11">
      <c r="A44" s="14">
        <v>40513</v>
      </c>
      <c r="B44" s="179">
        <v>0.31900000000000001</v>
      </c>
      <c r="C44" s="179">
        <v>0.11</v>
      </c>
      <c r="E44" s="30">
        <f t="shared" si="1"/>
        <v>0.30624999999999997</v>
      </c>
      <c r="F44" s="30">
        <f t="shared" si="2"/>
        <v>0.12625</v>
      </c>
      <c r="H44" s="3"/>
      <c r="I44" s="3"/>
      <c r="K44" s="194" t="s">
        <v>448</v>
      </c>
    </row>
    <row r="45" spans="1:11">
      <c r="A45" s="14">
        <v>40603</v>
      </c>
      <c r="B45" s="179">
        <v>0.29100000000000004</v>
      </c>
      <c r="C45" s="179">
        <v>9.9000000000000005E-2</v>
      </c>
      <c r="E45" s="30">
        <f t="shared" si="1"/>
        <v>0.30500000000000005</v>
      </c>
      <c r="F45" s="30">
        <f t="shared" si="2"/>
        <v>0.122</v>
      </c>
      <c r="H45" s="3"/>
      <c r="I45" s="3"/>
      <c r="K45" s="194" t="s">
        <v>448</v>
      </c>
    </row>
    <row r="46" spans="1:11">
      <c r="A46" s="14">
        <v>40695</v>
      </c>
      <c r="B46" s="179">
        <v>0.32100000000000001</v>
      </c>
      <c r="C46" s="179">
        <v>0.105</v>
      </c>
      <c r="E46" s="30">
        <f t="shared" si="1"/>
        <v>0.3095</v>
      </c>
      <c r="F46" s="30">
        <f t="shared" si="2"/>
        <v>0.10974999999999999</v>
      </c>
      <c r="H46" s="3"/>
      <c r="I46" s="3"/>
      <c r="K46" s="194" t="s">
        <v>448</v>
      </c>
    </row>
    <row r="47" spans="1:11">
      <c r="A47" s="14">
        <v>40787</v>
      </c>
      <c r="B47" s="179">
        <v>0.22399999999999998</v>
      </c>
      <c r="C47" s="179">
        <v>0.126</v>
      </c>
      <c r="E47" s="30">
        <f t="shared" si="1"/>
        <v>0.28875000000000001</v>
      </c>
      <c r="F47" s="30">
        <f t="shared" si="2"/>
        <v>0.11</v>
      </c>
      <c r="H47" s="3"/>
      <c r="I47" s="3"/>
      <c r="K47" s="194" t="s">
        <v>448</v>
      </c>
    </row>
    <row r="48" spans="1:11">
      <c r="A48" s="14">
        <v>40878</v>
      </c>
      <c r="B48" s="179">
        <v>0.24399999999999999</v>
      </c>
      <c r="C48" s="179">
        <v>0.13300000000000001</v>
      </c>
      <c r="E48" s="30">
        <f t="shared" si="1"/>
        <v>0.27</v>
      </c>
      <c r="F48" s="30">
        <f t="shared" si="2"/>
        <v>0.11575000000000001</v>
      </c>
      <c r="H48" s="3"/>
      <c r="I48" s="3"/>
      <c r="K48" s="194" t="s">
        <v>448</v>
      </c>
    </row>
    <row r="49" spans="1:11">
      <c r="A49" s="14">
        <v>40969</v>
      </c>
      <c r="B49" s="179">
        <v>0.26500000000000001</v>
      </c>
      <c r="C49" s="179">
        <v>0.13699999999999998</v>
      </c>
      <c r="E49" s="30">
        <f t="shared" si="1"/>
        <v>0.26349999999999996</v>
      </c>
      <c r="F49" s="30">
        <f t="shared" si="2"/>
        <v>0.12525</v>
      </c>
      <c r="H49" s="3"/>
      <c r="I49" s="3"/>
      <c r="K49" s="194" t="s">
        <v>448</v>
      </c>
    </row>
    <row r="50" spans="1:11">
      <c r="A50" s="14">
        <v>41061</v>
      </c>
      <c r="B50" s="179">
        <v>0.29799999999999999</v>
      </c>
      <c r="C50" s="179">
        <v>0.10199999999999999</v>
      </c>
      <c r="E50" s="30">
        <f t="shared" si="1"/>
        <v>0.25774999999999998</v>
      </c>
      <c r="F50" s="30">
        <f t="shared" si="2"/>
        <v>0.1245</v>
      </c>
      <c r="H50" s="3"/>
      <c r="I50" s="3"/>
      <c r="K50" s="194" t="s">
        <v>448</v>
      </c>
    </row>
    <row r="51" spans="1:11">
      <c r="A51" s="14">
        <v>41153</v>
      </c>
      <c r="B51" s="179">
        <v>0.252</v>
      </c>
      <c r="C51" s="179">
        <v>0.14099999999999999</v>
      </c>
      <c r="E51" s="30">
        <f t="shared" si="1"/>
        <v>0.26474999999999999</v>
      </c>
      <c r="F51" s="30">
        <f t="shared" si="2"/>
        <v>0.12825</v>
      </c>
      <c r="H51" s="3"/>
      <c r="I51" s="3"/>
      <c r="K51" s="194" t="s">
        <v>448</v>
      </c>
    </row>
    <row r="52" spans="1:11">
      <c r="A52" s="14">
        <v>41244</v>
      </c>
      <c r="B52" s="179">
        <v>0.30199999999999999</v>
      </c>
      <c r="C52" s="179">
        <v>0.11800000000000001</v>
      </c>
      <c r="E52" s="30">
        <f t="shared" si="1"/>
        <v>0.27925</v>
      </c>
      <c r="F52" s="30">
        <f t="shared" si="2"/>
        <v>0.1245</v>
      </c>
      <c r="H52" s="3"/>
      <c r="I52" s="3"/>
      <c r="K52" s="194" t="s">
        <v>448</v>
      </c>
    </row>
    <row r="53" spans="1:11">
      <c r="A53" s="14">
        <v>41334</v>
      </c>
      <c r="B53" s="179">
        <v>0.26600000000000001</v>
      </c>
      <c r="C53" s="179">
        <v>0.107</v>
      </c>
      <c r="E53" s="30">
        <f t="shared" si="1"/>
        <v>0.27950000000000003</v>
      </c>
      <c r="F53" s="30">
        <f t="shared" si="2"/>
        <v>0.11699999999999999</v>
      </c>
      <c r="H53" s="3"/>
      <c r="I53" s="3"/>
      <c r="K53" s="194" t="s">
        <v>448</v>
      </c>
    </row>
    <row r="54" spans="1:11">
      <c r="A54" s="14">
        <v>41426</v>
      </c>
      <c r="B54" s="179">
        <v>0.21199999999999999</v>
      </c>
      <c r="C54" s="179">
        <v>0.10800000000000001</v>
      </c>
      <c r="E54" s="30">
        <f t="shared" si="1"/>
        <v>0.25800000000000001</v>
      </c>
      <c r="F54" s="30">
        <f t="shared" si="2"/>
        <v>0.11849999999999999</v>
      </c>
      <c r="G54" s="30"/>
      <c r="H54" s="3"/>
      <c r="I54" s="3"/>
      <c r="K54" s="194" t="s">
        <v>448</v>
      </c>
    </row>
    <row r="55" spans="1:11">
      <c r="A55" s="14">
        <v>41518</v>
      </c>
      <c r="B55" s="179">
        <v>0.19699999999999998</v>
      </c>
      <c r="C55" s="179">
        <v>0.13900000000000001</v>
      </c>
      <c r="E55" s="30">
        <f t="shared" si="1"/>
        <v>0.24424999999999999</v>
      </c>
      <c r="F55" s="30">
        <f t="shared" si="2"/>
        <v>0.11800000000000001</v>
      </c>
      <c r="G55" s="30"/>
      <c r="H55" s="3"/>
      <c r="I55" s="3"/>
      <c r="K55" s="194" t="s">
        <v>448</v>
      </c>
    </row>
    <row r="56" spans="1:11">
      <c r="A56" s="14">
        <v>41609</v>
      </c>
      <c r="B56" s="179">
        <v>0.26</v>
      </c>
      <c r="C56" s="179">
        <v>9.6000000000000002E-2</v>
      </c>
      <c r="E56" s="30">
        <f t="shared" si="1"/>
        <v>0.23374999999999999</v>
      </c>
      <c r="F56" s="30">
        <f t="shared" si="2"/>
        <v>0.11250000000000002</v>
      </c>
      <c r="H56" s="3"/>
      <c r="I56" s="3"/>
      <c r="K56" s="194" t="s">
        <v>448</v>
      </c>
    </row>
    <row r="57" spans="1:11">
      <c r="A57" s="14">
        <v>41699</v>
      </c>
      <c r="B57" s="179">
        <v>0.27200000000000002</v>
      </c>
      <c r="C57" s="179">
        <v>0.125</v>
      </c>
      <c r="E57" s="30">
        <f t="shared" ref="E57" si="3">AVERAGE(B54:B57)</f>
        <v>0.23525000000000001</v>
      </c>
      <c r="F57" s="30">
        <f t="shared" ref="F57" si="4">AVERAGE(C54:C57)</f>
        <v>0.11700000000000001</v>
      </c>
      <c r="K57" s="194" t="s">
        <v>448</v>
      </c>
    </row>
    <row r="58" spans="1:11">
      <c r="A58" s="14">
        <v>41791</v>
      </c>
      <c r="B58" s="179">
        <v>0.20899999999999999</v>
      </c>
      <c r="C58" s="179">
        <v>0.11599999999999999</v>
      </c>
      <c r="E58" s="30">
        <f t="shared" ref="E58" si="5">AVERAGE(B55:B58)</f>
        <v>0.23449999999999999</v>
      </c>
      <c r="F58" s="30">
        <f t="shared" ref="F58" si="6">AVERAGE(C55:C58)</f>
        <v>0.11899999999999999</v>
      </c>
      <c r="K58" s="194" t="s">
        <v>448</v>
      </c>
    </row>
    <row r="59" spans="1:11">
      <c r="A59" s="14">
        <v>41883</v>
      </c>
      <c r="B59" s="179">
        <v>0.223</v>
      </c>
      <c r="C59" s="179">
        <v>0.106</v>
      </c>
      <c r="E59" s="30">
        <f t="shared" ref="E59" si="7">AVERAGE(B56:B59)</f>
        <v>0.24099999999999999</v>
      </c>
      <c r="F59" s="30">
        <f t="shared" ref="F59" si="8">AVERAGE(C56:C59)</f>
        <v>0.11074999999999999</v>
      </c>
      <c r="K59" s="194" t="s">
        <v>448</v>
      </c>
    </row>
    <row r="60" spans="1:11">
      <c r="A60" s="14">
        <v>41974</v>
      </c>
      <c r="B60" s="179">
        <v>0.23499999999999999</v>
      </c>
      <c r="C60" s="179">
        <v>0.106</v>
      </c>
      <c r="E60" s="30">
        <f t="shared" ref="E60" si="9">AVERAGE(B57:B60)</f>
        <v>0.23474999999999999</v>
      </c>
      <c r="F60" s="30">
        <f t="shared" ref="F60" si="10">AVERAGE(C57:C60)</f>
        <v>0.11324999999999999</v>
      </c>
      <c r="G60" s="113" t="s">
        <v>401</v>
      </c>
      <c r="K60" s="194" t="s">
        <v>448</v>
      </c>
    </row>
    <row r="61" spans="1:11">
      <c r="A61" s="14">
        <v>42064</v>
      </c>
      <c r="B61" s="179">
        <v>0.23399999999999999</v>
      </c>
      <c r="C61" s="179">
        <v>0.11800000000000001</v>
      </c>
      <c r="E61" s="30">
        <f t="shared" ref="E61" si="11">AVERAGE(B58:B61)</f>
        <v>0.22525000000000001</v>
      </c>
      <c r="F61" s="30">
        <f t="shared" ref="F61" si="12">AVERAGE(C58:C61)</f>
        <v>0.11149999999999999</v>
      </c>
      <c r="G61" s="125">
        <v>42157</v>
      </c>
      <c r="K61" s="194" t="s">
        <v>448</v>
      </c>
    </row>
    <row r="62" spans="1:11">
      <c r="A62" s="14">
        <v>42156</v>
      </c>
      <c r="B62" s="179">
        <v>0.22600000000000001</v>
      </c>
      <c r="C62" s="179">
        <v>8.1000000000000003E-2</v>
      </c>
      <c r="D62" s="73"/>
      <c r="E62" s="30">
        <f t="shared" ref="E62" si="13">AVERAGE(B59:B62)</f>
        <v>0.22949999999999998</v>
      </c>
      <c r="F62" s="30">
        <f t="shared" ref="F62" si="14">AVERAGE(C59:C62)</f>
        <v>0.10275000000000001</v>
      </c>
      <c r="G62" s="125">
        <v>42223</v>
      </c>
      <c r="K62" s="194" t="s">
        <v>448</v>
      </c>
    </row>
    <row r="63" spans="1:11">
      <c r="A63" s="14">
        <v>42248</v>
      </c>
      <c r="B63" s="179">
        <v>0.245</v>
      </c>
      <c r="C63" s="179">
        <v>0.115</v>
      </c>
      <c r="E63" s="30">
        <f t="shared" ref="E63" si="15">AVERAGE(B60:B63)</f>
        <v>0.23499999999999999</v>
      </c>
      <c r="F63" s="30">
        <f t="shared" ref="F63" si="16">AVERAGE(C60:C63)</f>
        <v>0.105</v>
      </c>
      <c r="G63" s="125">
        <v>42326</v>
      </c>
      <c r="K63" s="194" t="s">
        <v>448</v>
      </c>
    </row>
    <row r="64" spans="1:11">
      <c r="A64" s="14">
        <v>42339</v>
      </c>
      <c r="B64" s="179">
        <v>0.222</v>
      </c>
      <c r="C64" s="179">
        <v>7.400000000000001E-2</v>
      </c>
      <c r="D64" s="113"/>
      <c r="E64" s="30">
        <f t="shared" ref="E64" si="17">AVERAGE(B61:B64)</f>
        <v>0.23174999999999998</v>
      </c>
      <c r="F64" s="30">
        <f t="shared" ref="F64" si="18">AVERAGE(C61:C64)</f>
        <v>9.7000000000000003E-2</v>
      </c>
      <c r="G64" s="125">
        <v>42409</v>
      </c>
      <c r="J64" s="69"/>
      <c r="K64" s="194" t="s">
        <v>448</v>
      </c>
    </row>
    <row r="65" spans="1:11">
      <c r="A65" s="14">
        <v>42430</v>
      </c>
      <c r="B65" s="179">
        <v>0.23800000000000002</v>
      </c>
      <c r="C65" s="179">
        <v>0.10099999999999999</v>
      </c>
      <c r="D65" s="73"/>
      <c r="E65" s="30">
        <f t="shared" ref="E65" si="19">AVERAGE(B62:B65)</f>
        <v>0.23274999999999998</v>
      </c>
      <c r="F65" s="30">
        <f t="shared" ref="F65" si="20">AVERAGE(C62:C65)</f>
        <v>9.2749999999999999E-2</v>
      </c>
      <c r="G65" s="125">
        <v>42529</v>
      </c>
      <c r="H65" s="115" t="s">
        <v>598</v>
      </c>
      <c r="J65" s="69"/>
      <c r="K65" s="194" t="s">
        <v>448</v>
      </c>
    </row>
    <row r="66" spans="1:11">
      <c r="A66" s="14">
        <v>42522</v>
      </c>
      <c r="B66" s="179">
        <v>0.17899999999999999</v>
      </c>
      <c r="C66" s="179">
        <v>0.10300000000000001</v>
      </c>
      <c r="D66" s="73"/>
      <c r="E66" s="30">
        <f t="shared" ref="E66:E70" si="21">AVERAGE(B63:B66)</f>
        <v>0.22099999999999997</v>
      </c>
      <c r="F66" s="30">
        <f t="shared" ref="F66:F70" si="22">AVERAGE(C63:C66)</f>
        <v>9.8250000000000004E-2</v>
      </c>
      <c r="G66" s="125">
        <v>42594</v>
      </c>
      <c r="H66" s="115"/>
      <c r="K66" s="194" t="s">
        <v>448</v>
      </c>
    </row>
    <row r="67" spans="1:11">
      <c r="A67" s="14">
        <v>42614</v>
      </c>
      <c r="B67" s="179">
        <v>0.23600000000000002</v>
      </c>
      <c r="C67" s="179">
        <v>9.1999999999999998E-2</v>
      </c>
      <c r="D67" s="73"/>
      <c r="E67" s="30">
        <f t="shared" si="21"/>
        <v>0.21875</v>
      </c>
      <c r="F67" s="30">
        <f t="shared" si="22"/>
        <v>9.2499999999999999E-2</v>
      </c>
      <c r="G67" s="128">
        <v>42968</v>
      </c>
      <c r="H67" s="115" t="s">
        <v>477</v>
      </c>
      <c r="K67" s="194" t="s">
        <v>448</v>
      </c>
    </row>
    <row r="68" spans="1:11">
      <c r="A68" s="14">
        <v>42705</v>
      </c>
      <c r="B68" s="179">
        <v>0.19600000000000001</v>
      </c>
      <c r="C68" s="179">
        <v>9.1999999999999998E-2</v>
      </c>
      <c r="D68" s="73"/>
      <c r="E68" s="30">
        <f t="shared" si="21"/>
        <v>0.21224999999999999</v>
      </c>
      <c r="F68" s="30">
        <f t="shared" si="22"/>
        <v>9.7000000000000003E-2</v>
      </c>
      <c r="G68" s="128">
        <v>42968</v>
      </c>
      <c r="H68" s="115"/>
      <c r="K68" s="194" t="s">
        <v>448</v>
      </c>
    </row>
    <row r="69" spans="1:11">
      <c r="A69" s="14">
        <v>42795</v>
      </c>
      <c r="B69" s="179">
        <v>0.254</v>
      </c>
      <c r="C69" s="179">
        <v>9.6999999999999989E-2</v>
      </c>
      <c r="D69" s="73"/>
      <c r="E69" s="30">
        <f t="shared" si="21"/>
        <v>0.21625</v>
      </c>
      <c r="F69" s="30">
        <f t="shared" si="22"/>
        <v>9.6000000000000002E-2</v>
      </c>
      <c r="G69" s="128">
        <v>42968</v>
      </c>
      <c r="K69" s="194" t="s">
        <v>448</v>
      </c>
    </row>
    <row r="70" spans="1:11">
      <c r="A70" s="14">
        <v>42887</v>
      </c>
      <c r="B70" s="179">
        <v>0.19</v>
      </c>
      <c r="C70" s="179">
        <v>9.8000000000000004E-2</v>
      </c>
      <c r="D70" s="73"/>
      <c r="E70" s="30">
        <f t="shared" si="21"/>
        <v>0.21900000000000003</v>
      </c>
      <c r="F70" s="30">
        <f t="shared" si="22"/>
        <v>9.4750000000000001E-2</v>
      </c>
      <c r="G70" s="128">
        <v>42968</v>
      </c>
      <c r="H70" s="115" t="s">
        <v>598</v>
      </c>
      <c r="K70" s="194" t="s">
        <v>448</v>
      </c>
    </row>
    <row r="71" spans="1:11">
      <c r="A71" s="14">
        <v>42979</v>
      </c>
      <c r="B71" s="179">
        <v>0.21600000000000003</v>
      </c>
      <c r="C71" s="179">
        <v>9.6000000000000002E-2</v>
      </c>
      <c r="D71" s="73"/>
      <c r="E71" s="30">
        <f t="shared" ref="E71" si="23">AVERAGE(B68:B71)</f>
        <v>0.21400000000000002</v>
      </c>
      <c r="F71" s="30">
        <f t="shared" ref="F71" si="24">AVERAGE(C68:C71)</f>
        <v>9.5750000000000002E-2</v>
      </c>
      <c r="G71" s="125">
        <v>43040</v>
      </c>
      <c r="K71" s="194" t="s">
        <v>448</v>
      </c>
    </row>
    <row r="72" spans="1:11">
      <c r="A72" s="14">
        <v>43070</v>
      </c>
      <c r="B72" s="179">
        <v>0.17499999999999999</v>
      </c>
      <c r="C72" s="179">
        <v>9.0999999999999998E-2</v>
      </c>
      <c r="D72" s="73"/>
      <c r="E72" s="30">
        <f t="shared" ref="E72" si="25">AVERAGE(B69:B72)</f>
        <v>0.20874999999999999</v>
      </c>
      <c r="F72" s="30">
        <f t="shared" ref="F72" si="26">AVERAGE(C69:C72)</f>
        <v>9.5500000000000002E-2</v>
      </c>
      <c r="G72" s="125">
        <v>43144</v>
      </c>
      <c r="K72" s="194" t="s">
        <v>448</v>
      </c>
    </row>
    <row r="73" spans="1:11">
      <c r="A73" s="14">
        <v>43160</v>
      </c>
      <c r="B73" s="179">
        <v>0.20199999999999999</v>
      </c>
      <c r="C73" s="179">
        <v>9.3000000000000013E-2</v>
      </c>
      <c r="D73" s="73"/>
      <c r="E73" s="30">
        <f t="shared" ref="E73" si="27">AVERAGE(B70:B73)</f>
        <v>0.19574999999999998</v>
      </c>
      <c r="F73" s="30">
        <f t="shared" ref="F73" si="28">AVERAGE(C70:C73)</f>
        <v>9.4500000000000015E-2</v>
      </c>
      <c r="G73" s="125">
        <v>43223</v>
      </c>
      <c r="K73" s="194" t="s">
        <v>448</v>
      </c>
    </row>
    <row r="74" spans="1:11">
      <c r="A74" s="14">
        <v>43252</v>
      </c>
      <c r="B74" s="179">
        <v>0.20800000000000002</v>
      </c>
      <c r="C74" s="179">
        <v>8.1000000000000003E-2</v>
      </c>
      <c r="D74" s="73"/>
      <c r="E74" s="30">
        <f t="shared" ref="E74" si="29">AVERAGE(B71:B74)</f>
        <v>0.20024999999999998</v>
      </c>
      <c r="F74" s="30">
        <f t="shared" ref="F74" si="30">AVERAGE(C71:C74)</f>
        <v>9.0250000000000011E-2</v>
      </c>
      <c r="G74" s="125">
        <v>43315</v>
      </c>
      <c r="K74" s="194" t="s">
        <v>448</v>
      </c>
    </row>
    <row r="75" spans="1:11">
      <c r="A75" s="14">
        <v>43344</v>
      </c>
      <c r="B75" s="179">
        <v>0.16300000000000001</v>
      </c>
      <c r="C75" s="179">
        <v>6.5000000000000002E-2</v>
      </c>
      <c r="D75" s="73"/>
      <c r="E75" s="30">
        <f t="shared" ref="E75" si="31">AVERAGE(B72:B75)</f>
        <v>0.187</v>
      </c>
      <c r="F75" s="30">
        <f t="shared" ref="F75" si="32">AVERAGE(C72:C75)</f>
        <v>8.2500000000000004E-2</v>
      </c>
      <c r="G75" s="125">
        <v>43412</v>
      </c>
      <c r="H75" s="132" t="s">
        <v>653</v>
      </c>
      <c r="K75" s="194" t="s">
        <v>448</v>
      </c>
    </row>
    <row r="76" spans="1:11">
      <c r="A76" s="14">
        <v>43435</v>
      </c>
      <c r="B76" s="179">
        <v>0.215</v>
      </c>
      <c r="C76" s="179">
        <v>9.9000000000000005E-2</v>
      </c>
      <c r="D76" s="73"/>
      <c r="E76" s="30">
        <f t="shared" ref="E76" si="33">AVERAGE(B73:B76)</f>
        <v>0.19700000000000001</v>
      </c>
      <c r="F76" s="30">
        <f t="shared" ref="F76" si="34">AVERAGE(C73:C76)</f>
        <v>8.4500000000000006E-2</v>
      </c>
      <c r="G76" s="125">
        <v>43508</v>
      </c>
      <c r="H76" s="132" t="s">
        <v>653</v>
      </c>
      <c r="K76" s="194" t="s">
        <v>448</v>
      </c>
    </row>
    <row r="77" spans="1:11">
      <c r="A77" s="14">
        <v>43525</v>
      </c>
      <c r="B77" s="179">
        <v>0.21299999999999999</v>
      </c>
      <c r="C77" s="179">
        <v>8.6999999999999994E-2</v>
      </c>
      <c r="D77" s="73"/>
      <c r="E77" s="30">
        <f t="shared" ref="E77" si="35">AVERAGE(B74:B77)</f>
        <v>0.19974999999999998</v>
      </c>
      <c r="F77" s="30">
        <f t="shared" ref="F77" si="36">AVERAGE(C74:C77)</f>
        <v>8.3000000000000004E-2</v>
      </c>
      <c r="G77" s="125">
        <v>43586</v>
      </c>
      <c r="H77" s="132" t="s">
        <v>653</v>
      </c>
      <c r="K77" s="194" t="s">
        <v>448</v>
      </c>
    </row>
    <row r="78" spans="1:11">
      <c r="A78" s="14">
        <v>43617</v>
      </c>
      <c r="B78" s="179">
        <v>0.16300000000000001</v>
      </c>
      <c r="C78" s="179">
        <v>7.4999999999999997E-2</v>
      </c>
      <c r="D78" s="73"/>
      <c r="E78" s="30">
        <f t="shared" ref="E78" si="37">AVERAGE(B75:B78)</f>
        <v>0.1885</v>
      </c>
      <c r="F78" s="30">
        <f t="shared" ref="F78" si="38">AVERAGE(C75:C78)</f>
        <v>8.1500000000000003E-2</v>
      </c>
      <c r="G78" s="125">
        <v>43689</v>
      </c>
      <c r="H78" s="132"/>
      <c r="K78" s="194" t="s">
        <v>448</v>
      </c>
    </row>
    <row r="79" spans="1:11">
      <c r="A79" s="14">
        <v>43709</v>
      </c>
      <c r="B79" s="179">
        <v>0.17100000000000001</v>
      </c>
      <c r="C79" s="179">
        <v>9.5000000000000001E-2</v>
      </c>
      <c r="D79" s="73"/>
      <c r="E79" s="30">
        <f t="shared" ref="E79" si="39">AVERAGE(B76:B79)</f>
        <v>0.1905</v>
      </c>
      <c r="F79" s="30">
        <f t="shared" ref="F79" si="40">AVERAGE(C76:C79)</f>
        <v>8.8999999999999996E-2</v>
      </c>
      <c r="G79" s="125">
        <v>43784</v>
      </c>
      <c r="K79" s="194" t="s">
        <v>448</v>
      </c>
    </row>
    <row r="80" spans="1:11">
      <c r="A80" s="14">
        <v>43800</v>
      </c>
      <c r="B80" s="179">
        <v>0.17600000000000002</v>
      </c>
      <c r="C80" s="179">
        <v>9.5000000000000001E-2</v>
      </c>
      <c r="D80" s="73"/>
      <c r="E80" s="30">
        <f t="shared" ref="E80" si="41">AVERAGE(B77:B80)</f>
        <v>0.18075000000000002</v>
      </c>
      <c r="F80" s="30">
        <f t="shared" ref="F80" si="42">AVERAGE(C77:C80)</f>
        <v>8.7999999999999995E-2</v>
      </c>
      <c r="G80" s="125">
        <v>43872</v>
      </c>
      <c r="K80" s="194" t="s">
        <v>448</v>
      </c>
    </row>
    <row r="81" spans="1:11">
      <c r="A81" s="14">
        <v>43891</v>
      </c>
      <c r="B81" s="179">
        <v>0.16800000000000001</v>
      </c>
      <c r="C81" s="179">
        <v>0.11199999999999999</v>
      </c>
      <c r="D81" s="73"/>
      <c r="E81" s="30">
        <f t="shared" ref="E81" si="43">AVERAGE(B78:B81)</f>
        <v>0.16950000000000001</v>
      </c>
      <c r="F81" s="30">
        <f t="shared" ref="F81" si="44">AVERAGE(C78:C81)</f>
        <v>9.425E-2</v>
      </c>
      <c r="G81" s="125">
        <v>43970</v>
      </c>
      <c r="K81" s="194" t="s">
        <v>448</v>
      </c>
    </row>
    <row r="82" spans="1:11">
      <c r="A82" s="14">
        <v>43983</v>
      </c>
      <c r="B82" s="179">
        <v>0.13500000000000001</v>
      </c>
      <c r="C82" s="179">
        <v>8.5000000000000006E-2</v>
      </c>
      <c r="D82" s="73"/>
      <c r="E82" s="30">
        <f t="shared" ref="E82" si="45">AVERAGE(B79:B82)</f>
        <v>0.16250000000000001</v>
      </c>
      <c r="F82" s="30">
        <f t="shared" ref="F82" si="46">AVERAGE(C79:C82)</f>
        <v>9.6750000000000003E-2</v>
      </c>
      <c r="G82" s="125">
        <v>44057</v>
      </c>
      <c r="K82" s="194" t="s">
        <v>448</v>
      </c>
    </row>
    <row r="83" spans="1:11">
      <c r="A83" s="14">
        <v>44075</v>
      </c>
      <c r="B83" s="179">
        <v>0.17499999999999999</v>
      </c>
      <c r="C83" s="179">
        <v>0.10400000000000001</v>
      </c>
      <c r="D83" s="73"/>
      <c r="E83" s="30">
        <f t="shared" ref="E83" si="47">AVERAGE(B80:B83)</f>
        <v>0.16350000000000001</v>
      </c>
      <c r="F83" s="30">
        <f t="shared" ref="F83" si="48">AVERAGE(C80:C83)</f>
        <v>9.9000000000000005E-2</v>
      </c>
      <c r="G83" s="125">
        <v>44158</v>
      </c>
      <c r="K83" s="194" t="s">
        <v>448</v>
      </c>
    </row>
    <row r="84" spans="1:11">
      <c r="A84" s="14">
        <v>44166</v>
      </c>
      <c r="B84" s="179">
        <v>0.21</v>
      </c>
      <c r="C84" s="179">
        <v>0.11599999999999999</v>
      </c>
      <c r="D84" s="73"/>
      <c r="E84" s="30">
        <f t="shared" ref="E84" si="49">AVERAGE(B81:B84)</f>
        <v>0.17200000000000001</v>
      </c>
      <c r="F84" s="30">
        <f t="shared" ref="F84" si="50">AVERAGE(C81:C84)</f>
        <v>0.10425000000000001</v>
      </c>
      <c r="G84" s="125">
        <v>44245</v>
      </c>
      <c r="K84" s="194" t="s">
        <v>448</v>
      </c>
    </row>
    <row r="85" spans="1:11">
      <c r="A85" s="14">
        <v>44256</v>
      </c>
      <c r="B85" s="179">
        <v>0.20800000000000002</v>
      </c>
      <c r="C85" s="179">
        <v>0.111</v>
      </c>
      <c r="D85" s="73"/>
      <c r="E85" s="30">
        <f t="shared" ref="E85" si="51">AVERAGE(B82:B85)</f>
        <v>0.182</v>
      </c>
      <c r="F85" s="30">
        <f t="shared" ref="F85" si="52">AVERAGE(C82:C85)</f>
        <v>0.104</v>
      </c>
      <c r="G85" s="125">
        <v>44342</v>
      </c>
      <c r="K85" s="194" t="s">
        <v>448</v>
      </c>
    </row>
    <row r="86" spans="1:11">
      <c r="A86" s="14"/>
      <c r="B86" s="107"/>
      <c r="C86" s="107"/>
      <c r="D86" s="73"/>
      <c r="E86" s="30"/>
      <c r="F86" s="30"/>
      <c r="G86" s="125">
        <v>44412</v>
      </c>
    </row>
    <row r="87" spans="1:11">
      <c r="A87" s="14"/>
      <c r="B87" s="107"/>
      <c r="C87" s="107"/>
      <c r="D87" s="73"/>
      <c r="E87" s="30"/>
      <c r="F87" s="30"/>
    </row>
    <row r="88" spans="1:11">
      <c r="A88" s="14"/>
      <c r="B88" s="107"/>
      <c r="C88" s="107"/>
      <c r="D88" s="73"/>
      <c r="E88" s="30"/>
      <c r="F88" s="30"/>
    </row>
    <row r="89" spans="1:11">
      <c r="A89" s="14"/>
      <c r="B89" s="107"/>
      <c r="C89" s="107"/>
      <c r="D89" s="73"/>
      <c r="E89" s="30"/>
      <c r="F89" s="30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8"/>
  <dimension ref="A1:N83"/>
  <sheetViews>
    <sheetView workbookViewId="0">
      <pane xSplit="1" ySplit="4" topLeftCell="B71" activePane="bottomRight" state="frozen"/>
      <selection pane="topRight" activeCell="B1" sqref="B1"/>
      <selection pane="bottomLeft" activeCell="A5" sqref="A5"/>
      <selection pane="bottomRight" activeCell="D82" sqref="D82:D83"/>
    </sheetView>
  </sheetViews>
  <sheetFormatPr defaultRowHeight="14.5"/>
  <cols>
    <col min="1" max="1" width="9.1796875" style="25"/>
    <col min="2" max="2" width="15.7265625" style="25" customWidth="1"/>
    <col min="3" max="3" width="16.453125" style="25" customWidth="1"/>
    <col min="4" max="4" width="12.453125" customWidth="1"/>
  </cols>
  <sheetData>
    <row r="1" spans="1:6">
      <c r="A1" s="26" t="s">
        <v>12</v>
      </c>
    </row>
    <row r="2" spans="1:6">
      <c r="A2" s="5" t="s">
        <v>5</v>
      </c>
      <c r="B2" s="28"/>
      <c r="C2" s="28"/>
      <c r="F2" s="113" t="s">
        <v>401</v>
      </c>
    </row>
    <row r="4" spans="1:6">
      <c r="A4" s="15"/>
      <c r="B4" s="26" t="s">
        <v>23</v>
      </c>
      <c r="C4" s="26" t="s">
        <v>24</v>
      </c>
    </row>
    <row r="5" spans="1:6">
      <c r="A5" s="14">
        <v>37226</v>
      </c>
      <c r="B5" s="29">
        <f>AVERAGE(YouthUE!B5:B8)</f>
        <v>0.15075</v>
      </c>
      <c r="C5" s="73">
        <f>AVERAGE(YouthUE!C5:C8)</f>
        <v>6.8250000000000005E-2</v>
      </c>
    </row>
    <row r="6" spans="1:6">
      <c r="A6" s="14">
        <v>37316</v>
      </c>
      <c r="B6" s="73">
        <f>AVERAGE(YouthUE!B6:B9)</f>
        <v>0.13574999999999998</v>
      </c>
      <c r="C6" s="73">
        <f>AVERAGE(YouthUE!C6:C9)</f>
        <v>6.0499999999999998E-2</v>
      </c>
    </row>
    <row r="7" spans="1:6">
      <c r="A7" s="14">
        <v>37408</v>
      </c>
      <c r="B7" s="73">
        <f>AVERAGE(YouthUE!B7:B10)</f>
        <v>0.13400000000000001</v>
      </c>
      <c r="C7" s="73">
        <f>AVERAGE(YouthUE!C7:C10)</f>
        <v>5.9000000000000004E-2</v>
      </c>
    </row>
    <row r="8" spans="1:6">
      <c r="A8" s="14">
        <v>37500</v>
      </c>
      <c r="B8" s="73">
        <f>AVERAGE(YouthUE!B8:B11)</f>
        <v>0.13550000000000001</v>
      </c>
      <c r="C8" s="73">
        <f>AVERAGE(YouthUE!C8:C11)</f>
        <v>7.0250000000000007E-2</v>
      </c>
      <c r="F8" s="25"/>
    </row>
    <row r="9" spans="1:6">
      <c r="A9" s="14">
        <v>37591</v>
      </c>
      <c r="B9" s="73">
        <f>AVERAGE(YouthUE!B9:B12)</f>
        <v>0.14174999999999999</v>
      </c>
      <c r="C9" s="73">
        <f>AVERAGE(YouthUE!C9:C12)</f>
        <v>7.0750000000000007E-2</v>
      </c>
      <c r="D9" s="30"/>
      <c r="E9" s="30"/>
    </row>
    <row r="10" spans="1:6">
      <c r="A10" s="14">
        <v>37681</v>
      </c>
      <c r="B10" s="73">
        <f>AVERAGE(YouthUE!B10:B13)</f>
        <v>0.159</v>
      </c>
      <c r="C10" s="73">
        <f>AVERAGE(YouthUE!C10:C13)</f>
        <v>7.5000000000000011E-2</v>
      </c>
      <c r="D10" s="30"/>
      <c r="E10" s="30"/>
    </row>
    <row r="11" spans="1:6">
      <c r="A11" s="13">
        <v>37773</v>
      </c>
      <c r="B11" s="73">
        <f>AVERAGE(YouthUE!B11:B14)</f>
        <v>0.14699999999999999</v>
      </c>
      <c r="C11" s="73">
        <f>AVERAGE(YouthUE!C11:C14)</f>
        <v>7.5250000000000011E-2</v>
      </c>
      <c r="D11" s="30"/>
      <c r="E11" s="30"/>
    </row>
    <row r="12" spans="1:6">
      <c r="A12" s="14">
        <v>37865</v>
      </c>
      <c r="B12" s="73">
        <f>AVERAGE(YouthUE!B12:B15)</f>
        <v>0.14474999999999999</v>
      </c>
      <c r="C12" s="73">
        <f>AVERAGE(YouthUE!C12:C15)</f>
        <v>6.0250000000000005E-2</v>
      </c>
      <c r="D12" s="30"/>
      <c r="E12" s="30"/>
    </row>
    <row r="13" spans="1:6">
      <c r="A13" s="14">
        <v>37956</v>
      </c>
      <c r="B13" s="73">
        <f>AVERAGE(YouthUE!B13:B16)</f>
        <v>0.14274999999999999</v>
      </c>
      <c r="C13" s="73">
        <f>AVERAGE(YouthUE!C13:C16)</f>
        <v>5.6500000000000009E-2</v>
      </c>
      <c r="D13" s="30"/>
      <c r="E13" s="30"/>
    </row>
    <row r="14" spans="1:6">
      <c r="A14" s="14">
        <v>38047</v>
      </c>
      <c r="B14" s="73">
        <f>AVERAGE(YouthUE!B14:B17)</f>
        <v>0.127</v>
      </c>
      <c r="C14" s="73">
        <f>AVERAGE(YouthUE!C14:C17)</f>
        <v>5.4000000000000006E-2</v>
      </c>
      <c r="D14" s="30"/>
      <c r="E14" s="30"/>
    </row>
    <row r="15" spans="1:6">
      <c r="A15" s="14">
        <v>38139</v>
      </c>
      <c r="B15" s="73">
        <f>AVERAGE(YouthUE!B15:B18)</f>
        <v>0.13425000000000001</v>
      </c>
      <c r="C15" s="73">
        <f>AVERAGE(YouthUE!C15:C18)</f>
        <v>5.3500000000000006E-2</v>
      </c>
      <c r="D15" s="30"/>
      <c r="E15" s="30"/>
    </row>
    <row r="16" spans="1:6">
      <c r="A16" s="14">
        <v>38231</v>
      </c>
      <c r="B16" s="73">
        <f>AVERAGE(YouthUE!B16:B19)</f>
        <v>0.13775000000000001</v>
      </c>
      <c r="C16" s="73">
        <f>AVERAGE(YouthUE!C16:C19)</f>
        <v>6.4250000000000002E-2</v>
      </c>
      <c r="D16" s="30"/>
      <c r="E16" s="30"/>
    </row>
    <row r="17" spans="1:14">
      <c r="A17" s="14">
        <v>38322</v>
      </c>
      <c r="B17" s="73">
        <f>AVERAGE(YouthUE!B17:B20)</f>
        <v>0.124</v>
      </c>
      <c r="C17" s="73">
        <f>AVERAGE(YouthUE!C17:C20)</f>
        <v>6.9250000000000006E-2</v>
      </c>
      <c r="D17" s="30"/>
      <c r="E17" s="30"/>
    </row>
    <row r="18" spans="1:14">
      <c r="A18" s="14">
        <v>38412</v>
      </c>
      <c r="B18" s="73">
        <f>AVERAGE(YouthUE!B18:B21)</f>
        <v>0.13100000000000001</v>
      </c>
      <c r="C18" s="73">
        <f>AVERAGE(YouthUE!C18:C21)</f>
        <v>7.1000000000000008E-2</v>
      </c>
      <c r="D18" s="30"/>
      <c r="E18" s="30"/>
      <c r="M18" s="30"/>
      <c r="N18" s="30"/>
    </row>
    <row r="19" spans="1:14">
      <c r="A19" s="14">
        <v>38504</v>
      </c>
      <c r="B19" s="73">
        <f>AVERAGE(YouthUE!B19:B22)</f>
        <v>0.1235</v>
      </c>
      <c r="C19" s="73">
        <f>AVERAGE(YouthUE!C19:C22)</f>
        <v>6.9750000000000006E-2</v>
      </c>
      <c r="D19" s="30"/>
      <c r="M19" s="30"/>
      <c r="N19" s="30"/>
    </row>
    <row r="20" spans="1:14">
      <c r="A20" s="14">
        <v>38596</v>
      </c>
      <c r="B20" s="73">
        <f>AVERAGE(YouthUE!B20:B23)</f>
        <v>0.13150000000000001</v>
      </c>
      <c r="C20" s="73">
        <f>AVERAGE(YouthUE!C20:C23)</f>
        <v>6.5250000000000002E-2</v>
      </c>
      <c r="D20" s="30"/>
      <c r="E20" s="30"/>
      <c r="M20" s="30"/>
      <c r="N20" s="30"/>
    </row>
    <row r="21" spans="1:14">
      <c r="A21" s="14">
        <v>38687</v>
      </c>
      <c r="B21" s="73">
        <f>AVERAGE(YouthUE!B21:B24)</f>
        <v>0.14125000000000001</v>
      </c>
      <c r="C21" s="73">
        <f>AVERAGE(YouthUE!C21:C24)</f>
        <v>6.3500000000000001E-2</v>
      </c>
      <c r="D21" s="30"/>
      <c r="E21" s="30"/>
      <c r="M21" s="30"/>
      <c r="N21" s="30"/>
    </row>
    <row r="22" spans="1:14">
      <c r="A22" s="14">
        <v>38777</v>
      </c>
      <c r="B22" s="73">
        <f>AVERAGE(YouthUE!B22:B25)</f>
        <v>0.13775000000000001</v>
      </c>
      <c r="C22" s="73">
        <f>AVERAGE(YouthUE!C22:C25)</f>
        <v>6.1499999999999999E-2</v>
      </c>
      <c r="D22" s="30"/>
      <c r="E22" s="113" t="s">
        <v>401</v>
      </c>
      <c r="M22" s="30"/>
      <c r="N22" s="30"/>
    </row>
    <row r="23" spans="1:14">
      <c r="A23" s="14">
        <v>38869</v>
      </c>
      <c r="B23" s="73">
        <f>AVERAGE(YouthUE!B23:B26)</f>
        <v>0.14824999999999999</v>
      </c>
      <c r="C23" s="73">
        <f>AVERAGE(YouthUE!C23:C26)</f>
        <v>5.2249999999999998E-2</v>
      </c>
      <c r="D23" s="30"/>
      <c r="E23" s="30"/>
      <c r="M23" s="30"/>
      <c r="N23" s="30"/>
    </row>
    <row r="24" spans="1:14">
      <c r="A24" s="14">
        <v>38961</v>
      </c>
      <c r="B24" s="73">
        <f>AVERAGE(YouthUE!B24:B27)</f>
        <v>0.14799999999999999</v>
      </c>
      <c r="C24" s="73">
        <f>AVERAGE(YouthUE!C24:C27)</f>
        <v>5.2749999999999998E-2</v>
      </c>
      <c r="D24" s="30"/>
      <c r="E24" s="30"/>
      <c r="M24" s="30"/>
      <c r="N24" s="30"/>
    </row>
    <row r="25" spans="1:14">
      <c r="A25" s="14">
        <v>39052</v>
      </c>
      <c r="B25" s="73">
        <f>AVERAGE(YouthUE!B25:B28)</f>
        <v>0.15575</v>
      </c>
      <c r="C25" s="73">
        <f>AVERAGE(YouthUE!C25:C28)</f>
        <v>5.4749999999999993E-2</v>
      </c>
      <c r="D25" s="30"/>
      <c r="E25" s="30"/>
      <c r="M25" s="30"/>
      <c r="N25" s="30"/>
    </row>
    <row r="26" spans="1:14">
      <c r="A26" s="14">
        <v>39142</v>
      </c>
      <c r="B26" s="73">
        <f>AVERAGE(YouthUE!B26:B29)</f>
        <v>0.1585</v>
      </c>
      <c r="C26" s="73">
        <f>AVERAGE(YouthUE!C26:C29)</f>
        <v>6.4749999999999988E-2</v>
      </c>
      <c r="D26" s="30"/>
      <c r="E26" s="30"/>
      <c r="M26" s="30"/>
      <c r="N26" s="30"/>
    </row>
    <row r="27" spans="1:14">
      <c r="A27" s="14">
        <v>39234</v>
      </c>
      <c r="B27" s="73">
        <f>AVERAGE(YouthUE!B27:B30)</f>
        <v>0.158</v>
      </c>
      <c r="C27" s="73">
        <f>AVERAGE(YouthUE!C27:C30)</f>
        <v>7.3249999999999996E-2</v>
      </c>
      <c r="D27" s="30"/>
      <c r="E27" s="30"/>
      <c r="M27" s="30"/>
      <c r="N27" s="30"/>
    </row>
    <row r="28" spans="1:14">
      <c r="A28" s="14">
        <v>39326</v>
      </c>
      <c r="B28" s="73">
        <f>AVERAGE(YouthUE!B28:B31)</f>
        <v>0.16600000000000001</v>
      </c>
      <c r="C28" s="73">
        <f>AVERAGE(YouthUE!C28:C31)</f>
        <v>7.1999999999999995E-2</v>
      </c>
      <c r="D28" s="30"/>
      <c r="E28" s="30"/>
      <c r="M28" s="30"/>
      <c r="N28" s="30"/>
    </row>
    <row r="29" spans="1:14">
      <c r="A29" s="14">
        <v>39417</v>
      </c>
      <c r="B29" s="73">
        <f>AVERAGE(YouthUE!B29:B32)</f>
        <v>0.15975</v>
      </c>
      <c r="C29" s="73">
        <f>AVERAGE(YouthUE!C29:C32)</f>
        <v>6.4500000000000002E-2</v>
      </c>
      <c r="D29" s="30"/>
      <c r="E29" s="30"/>
      <c r="M29" s="30"/>
      <c r="N29" s="30"/>
    </row>
    <row r="30" spans="1:14">
      <c r="A30" s="14">
        <v>39508</v>
      </c>
      <c r="B30" s="73">
        <f>AVERAGE(YouthUE!B30:B33)</f>
        <v>0.15475</v>
      </c>
      <c r="C30" s="73">
        <f>AVERAGE(YouthUE!C30:C33)</f>
        <v>6.4750000000000002E-2</v>
      </c>
      <c r="D30" s="30"/>
      <c r="E30" s="30"/>
      <c r="M30" s="30"/>
      <c r="N30" s="30"/>
    </row>
    <row r="31" spans="1:14">
      <c r="A31" s="14">
        <v>39600</v>
      </c>
      <c r="B31" s="73">
        <f>AVERAGE(YouthUE!B31:B34)</f>
        <v>0.16975000000000001</v>
      </c>
      <c r="C31" s="73">
        <f>AVERAGE(YouthUE!C31:C34)</f>
        <v>7.0750000000000007E-2</v>
      </c>
      <c r="D31" s="30"/>
      <c r="E31" s="30"/>
      <c r="M31" s="30"/>
      <c r="N31" s="30"/>
    </row>
    <row r="32" spans="1:14">
      <c r="A32" s="14">
        <v>39692</v>
      </c>
      <c r="B32" s="73">
        <f>AVERAGE(YouthUE!B32:B35)</f>
        <v>0.16999999999999998</v>
      </c>
      <c r="C32" s="73">
        <f>AVERAGE(YouthUE!C32:C35)</f>
        <v>7.4499999999999997E-2</v>
      </c>
      <c r="D32" s="30"/>
      <c r="E32" s="30"/>
      <c r="M32" s="30"/>
      <c r="N32" s="30"/>
    </row>
    <row r="33" spans="1:14">
      <c r="A33" s="14">
        <v>39783</v>
      </c>
      <c r="B33" s="73">
        <f>AVERAGE(YouthUE!B33:B36)</f>
        <v>0.185</v>
      </c>
      <c r="C33" s="73">
        <f>AVERAGE(YouthUE!C33:C36)</f>
        <v>8.3250000000000005E-2</v>
      </c>
      <c r="D33" s="30"/>
      <c r="E33" s="30"/>
      <c r="M33" s="30"/>
      <c r="N33" s="30"/>
    </row>
    <row r="34" spans="1:14">
      <c r="A34" s="14">
        <v>39873</v>
      </c>
      <c r="B34" s="73">
        <f>AVERAGE(YouthUE!B34:B37)</f>
        <v>0.19874999999999998</v>
      </c>
      <c r="C34" s="73">
        <f>AVERAGE(YouthUE!C34:C37)</f>
        <v>9.0999999999999998E-2</v>
      </c>
      <c r="D34" s="30"/>
      <c r="E34" s="30"/>
      <c r="M34" s="30"/>
      <c r="N34" s="30"/>
    </row>
    <row r="35" spans="1:14">
      <c r="A35" s="14">
        <v>39965</v>
      </c>
      <c r="B35" s="73">
        <f>AVERAGE(YouthUE!B35:B38)</f>
        <v>0.19550000000000001</v>
      </c>
      <c r="C35" s="73">
        <f>AVERAGE(YouthUE!C35:C38)</f>
        <v>0.10675000000000001</v>
      </c>
      <c r="D35" s="30"/>
      <c r="M35" s="30"/>
      <c r="N35" s="30"/>
    </row>
    <row r="36" spans="1:14">
      <c r="A36" s="14">
        <v>40057</v>
      </c>
      <c r="B36" s="73">
        <f>AVERAGE(YouthUE!B36:B39)</f>
        <v>0.20650000000000002</v>
      </c>
      <c r="C36" s="73">
        <f>AVERAGE(YouthUE!C36:C39)</f>
        <v>0.11624999999999999</v>
      </c>
      <c r="D36" s="30"/>
      <c r="E36" s="30"/>
      <c r="M36" s="30"/>
      <c r="N36" s="30"/>
    </row>
    <row r="37" spans="1:14">
      <c r="A37" s="14">
        <v>40148</v>
      </c>
      <c r="B37" s="73">
        <f>AVERAGE(YouthUE!B37:B40)</f>
        <v>0.22375</v>
      </c>
      <c r="C37" s="73">
        <f>AVERAGE(YouthUE!C37:C40)</f>
        <v>0.13150000000000001</v>
      </c>
      <c r="D37" s="30"/>
      <c r="E37" s="30"/>
      <c r="M37" s="30"/>
      <c r="N37" s="30"/>
    </row>
    <row r="38" spans="1:14">
      <c r="A38" s="14">
        <v>40238</v>
      </c>
      <c r="B38" s="73">
        <f>AVERAGE(YouthUE!B38:B41)</f>
        <v>0.24975000000000003</v>
      </c>
      <c r="C38" s="73">
        <f>AVERAGE(YouthUE!C38:C41)</f>
        <v>0.12625</v>
      </c>
      <c r="D38" s="30"/>
      <c r="E38" s="30"/>
      <c r="M38" s="30"/>
      <c r="N38" s="30"/>
    </row>
    <row r="39" spans="1:14">
      <c r="A39" s="14">
        <v>40330</v>
      </c>
      <c r="B39" s="73">
        <f>AVERAGE(YouthUE!B39:B42)</f>
        <v>0.27675</v>
      </c>
      <c r="C39" s="73">
        <f>AVERAGE(YouthUE!C39:C42)</f>
        <v>0.12875</v>
      </c>
      <c r="D39" s="30"/>
      <c r="E39" s="30"/>
      <c r="M39" s="30"/>
      <c r="N39" s="30"/>
    </row>
    <row r="40" spans="1:14">
      <c r="A40" s="14">
        <v>40422</v>
      </c>
      <c r="B40" s="73">
        <f>AVERAGE(YouthUE!B40:B43)</f>
        <v>0.29649999999999999</v>
      </c>
      <c r="C40" s="73">
        <f>AVERAGE(YouthUE!C40:C43)</f>
        <v>0.13300000000000001</v>
      </c>
      <c r="D40" s="30"/>
      <c r="E40" s="113" t="s">
        <v>401</v>
      </c>
      <c r="M40" s="30"/>
      <c r="N40" s="30"/>
    </row>
    <row r="41" spans="1:14">
      <c r="A41" s="14">
        <v>40513</v>
      </c>
      <c r="B41" s="73">
        <f>AVERAGE(YouthUE!B41:B44)</f>
        <v>0.30624999999999997</v>
      </c>
      <c r="C41" s="73">
        <f>AVERAGE(YouthUE!C41:C44)</f>
        <v>0.12625</v>
      </c>
      <c r="D41" s="30"/>
      <c r="E41" s="30"/>
      <c r="M41" s="30"/>
      <c r="N41" s="30"/>
    </row>
    <row r="42" spans="1:14">
      <c r="A42" s="14">
        <v>40603</v>
      </c>
      <c r="B42" s="73">
        <f>AVERAGE(YouthUE!B42:B45)</f>
        <v>0.30500000000000005</v>
      </c>
      <c r="C42" s="73">
        <f>AVERAGE(YouthUE!C42:C45)</f>
        <v>0.122</v>
      </c>
      <c r="D42" s="30"/>
      <c r="E42" s="30"/>
      <c r="M42" s="30"/>
      <c r="N42" s="30"/>
    </row>
    <row r="43" spans="1:14">
      <c r="A43" s="14">
        <v>40695</v>
      </c>
      <c r="B43" s="73">
        <f>AVERAGE(YouthUE!B43:B46)</f>
        <v>0.3095</v>
      </c>
      <c r="C43" s="73">
        <f>AVERAGE(YouthUE!C43:C46)</f>
        <v>0.10974999999999999</v>
      </c>
      <c r="D43" s="30"/>
      <c r="E43" s="30"/>
      <c r="M43" s="30"/>
      <c r="N43" s="30"/>
    </row>
    <row r="44" spans="1:14">
      <c r="A44" s="14">
        <v>40787</v>
      </c>
      <c r="B44" s="73">
        <f>AVERAGE(YouthUE!B44:B47)</f>
        <v>0.28875000000000001</v>
      </c>
      <c r="C44" s="73">
        <f>AVERAGE(YouthUE!C44:C47)</f>
        <v>0.11</v>
      </c>
      <c r="D44" s="30"/>
      <c r="E44" s="30"/>
      <c r="M44" s="30"/>
      <c r="N44" s="30"/>
    </row>
    <row r="45" spans="1:14">
      <c r="A45" s="14">
        <v>40878</v>
      </c>
      <c r="B45" s="73">
        <f>AVERAGE(YouthUE!B45:B48)</f>
        <v>0.27</v>
      </c>
      <c r="C45" s="73">
        <f>AVERAGE(YouthUE!C45:C48)</f>
        <v>0.11575000000000001</v>
      </c>
      <c r="D45" s="30"/>
      <c r="E45" s="30"/>
      <c r="M45" s="30"/>
      <c r="N45" s="30"/>
    </row>
    <row r="46" spans="1:14">
      <c r="A46" s="14">
        <v>40969</v>
      </c>
      <c r="B46" s="73">
        <f>AVERAGE(YouthUE!B46:B49)</f>
        <v>0.26349999999999996</v>
      </c>
      <c r="C46" s="73">
        <f>AVERAGE(YouthUE!C46:C49)</f>
        <v>0.12525</v>
      </c>
      <c r="D46" s="30"/>
      <c r="E46" s="30"/>
      <c r="M46" s="30"/>
      <c r="N46" s="30"/>
    </row>
    <row r="47" spans="1:14">
      <c r="A47" s="14">
        <v>41061</v>
      </c>
      <c r="B47" s="73">
        <f>AVERAGE(YouthUE!B47:B50)</f>
        <v>0.25774999999999998</v>
      </c>
      <c r="C47" s="73">
        <f>AVERAGE(YouthUE!C47:C50)</f>
        <v>0.1245</v>
      </c>
      <c r="D47" s="30"/>
      <c r="E47" s="30"/>
      <c r="M47" s="30"/>
      <c r="N47" s="30"/>
    </row>
    <row r="48" spans="1:14">
      <c r="A48" s="14">
        <v>41153</v>
      </c>
      <c r="B48" s="73">
        <f>AVERAGE(YouthUE!B48:B51)</f>
        <v>0.26474999999999999</v>
      </c>
      <c r="C48" s="73">
        <f>AVERAGE(YouthUE!C48:C51)</f>
        <v>0.12825</v>
      </c>
      <c r="D48" s="30"/>
      <c r="E48" s="30"/>
      <c r="F48" s="30"/>
      <c r="M48" s="30"/>
      <c r="N48" s="30"/>
    </row>
    <row r="49" spans="1:14">
      <c r="A49" s="14">
        <v>41244</v>
      </c>
      <c r="B49" s="73">
        <f>AVERAGE(YouthUE!B49:B52)</f>
        <v>0.27925</v>
      </c>
      <c r="C49" s="73">
        <f>AVERAGE(YouthUE!C49:C52)</f>
        <v>0.1245</v>
      </c>
      <c r="D49" s="30"/>
      <c r="E49" s="30"/>
      <c r="F49" s="30"/>
      <c r="M49" s="30"/>
      <c r="N49" s="30"/>
    </row>
    <row r="50" spans="1:14">
      <c r="A50" s="14">
        <v>41334</v>
      </c>
      <c r="B50" s="73">
        <f>AVERAGE(YouthUE!B50:B53)</f>
        <v>0.27950000000000003</v>
      </c>
      <c r="C50" s="73">
        <f>AVERAGE(YouthUE!C50:C53)</f>
        <v>0.11699999999999999</v>
      </c>
      <c r="D50" s="30"/>
      <c r="E50" s="30"/>
      <c r="F50" s="30"/>
      <c r="M50" s="30"/>
      <c r="N50" s="30"/>
    </row>
    <row r="51" spans="1:14">
      <c r="A51" s="14">
        <v>41426</v>
      </c>
      <c r="B51" s="73">
        <f>AVERAGE(YouthUE!B51:B54)</f>
        <v>0.25800000000000001</v>
      </c>
      <c r="C51" s="73">
        <f>AVERAGE(YouthUE!C51:C54)</f>
        <v>0.11849999999999999</v>
      </c>
      <c r="D51" s="30"/>
      <c r="E51" s="30"/>
      <c r="F51" s="30"/>
      <c r="M51" s="30"/>
      <c r="N51" s="30"/>
    </row>
    <row r="52" spans="1:14">
      <c r="A52" s="14">
        <v>41518</v>
      </c>
      <c r="B52" s="73">
        <f>AVERAGE(YouthUE!B52:B55)</f>
        <v>0.24424999999999999</v>
      </c>
      <c r="C52" s="73">
        <f>AVERAGE(YouthUE!C52:C55)</f>
        <v>0.11800000000000001</v>
      </c>
      <c r="D52" s="30"/>
      <c r="E52" s="30"/>
      <c r="F52" s="30"/>
      <c r="M52" s="30"/>
      <c r="N52" s="30"/>
    </row>
    <row r="53" spans="1:14">
      <c r="A53" s="14">
        <v>41609</v>
      </c>
      <c r="B53" s="73">
        <f>AVERAGE(YouthUE!B53:B56)</f>
        <v>0.23374999999999999</v>
      </c>
      <c r="C53" s="73">
        <f>AVERAGE(YouthUE!C53:C56)</f>
        <v>0.11250000000000002</v>
      </c>
      <c r="D53" s="30"/>
      <c r="E53" s="30"/>
      <c r="F53" s="30"/>
      <c r="M53" s="30"/>
      <c r="N53" s="30"/>
    </row>
    <row r="54" spans="1:14">
      <c r="A54" s="14">
        <v>41699</v>
      </c>
      <c r="B54" s="73">
        <f>AVERAGE(YouthUE!B54:B57)</f>
        <v>0.23525000000000001</v>
      </c>
      <c r="C54" s="73">
        <f>AVERAGE(YouthUE!C54:C57)</f>
        <v>0.11700000000000001</v>
      </c>
      <c r="D54" s="30"/>
      <c r="E54" s="30"/>
    </row>
    <row r="55" spans="1:14">
      <c r="A55" s="14">
        <v>41791</v>
      </c>
      <c r="B55" s="73">
        <f>AVERAGE(YouthUE!B55:B58)</f>
        <v>0.23449999999999999</v>
      </c>
      <c r="C55" s="73">
        <f>AVERAGE(YouthUE!C55:C58)</f>
        <v>0.11899999999999999</v>
      </c>
      <c r="D55" s="30"/>
      <c r="E55" s="30"/>
    </row>
    <row r="56" spans="1:14">
      <c r="A56" s="14">
        <v>41883</v>
      </c>
      <c r="B56" s="73">
        <f>AVERAGE(YouthUE!B56:B59)</f>
        <v>0.24099999999999999</v>
      </c>
      <c r="C56" s="73">
        <f>AVERAGE(YouthUE!C56:C59)</f>
        <v>0.11074999999999999</v>
      </c>
    </row>
    <row r="57" spans="1:14">
      <c r="A57" s="14">
        <v>41974</v>
      </c>
      <c r="B57" s="73">
        <f>AVERAGE(YouthUE!B57:B60)</f>
        <v>0.23474999999999999</v>
      </c>
      <c r="C57" s="73">
        <f>AVERAGE(YouthUE!C57:C60)</f>
        <v>0.11324999999999999</v>
      </c>
      <c r="E57" s="113" t="s">
        <v>401</v>
      </c>
    </row>
    <row r="58" spans="1:14">
      <c r="A58" s="14">
        <v>42064</v>
      </c>
      <c r="B58" s="73">
        <f>AVERAGE(YouthUE!B58:B61)</f>
        <v>0.22525000000000001</v>
      </c>
      <c r="C58" s="73">
        <f>AVERAGE(YouthUE!C58:C61)</f>
        <v>0.11149999999999999</v>
      </c>
      <c r="D58" s="125">
        <v>42157</v>
      </c>
    </row>
    <row r="59" spans="1:14">
      <c r="A59" s="14">
        <v>42156</v>
      </c>
      <c r="B59" s="73">
        <f>AVERAGE(YouthUE!B59:B62)</f>
        <v>0.22949999999999998</v>
      </c>
      <c r="C59" s="73">
        <f>AVERAGE(YouthUE!C59:C62)</f>
        <v>0.10275000000000001</v>
      </c>
      <c r="D59" s="125">
        <v>42223</v>
      </c>
    </row>
    <row r="60" spans="1:14">
      <c r="A60" s="14">
        <v>42248</v>
      </c>
      <c r="B60" s="73">
        <f>AVERAGE(YouthUE!B60:B63)</f>
        <v>0.23499999999999999</v>
      </c>
      <c r="C60" s="73">
        <f>AVERAGE(YouthUE!C60:C63)</f>
        <v>0.105</v>
      </c>
      <c r="D60" s="125">
        <v>42326</v>
      </c>
    </row>
    <row r="61" spans="1:14">
      <c r="A61" s="14">
        <v>42339</v>
      </c>
      <c r="B61" s="73">
        <f>AVERAGE(YouthUE!B61:B64)</f>
        <v>0.23174999999999998</v>
      </c>
      <c r="C61" s="73">
        <f>AVERAGE(YouthUE!C61:C64)</f>
        <v>9.7000000000000003E-2</v>
      </c>
      <c r="D61" s="125">
        <v>42409</v>
      </c>
    </row>
    <row r="62" spans="1:14">
      <c r="A62" s="14">
        <v>42430</v>
      </c>
      <c r="B62" s="73">
        <f>AVERAGE(YouthUE!B62:B65)</f>
        <v>0.23274999999999998</v>
      </c>
      <c r="C62" s="73">
        <f>AVERAGE(YouthUE!C62:C65)</f>
        <v>9.2749999999999999E-2</v>
      </c>
      <c r="D62" s="125">
        <v>42529</v>
      </c>
    </row>
    <row r="63" spans="1:14">
      <c r="A63" s="14">
        <v>42522</v>
      </c>
      <c r="B63" s="73">
        <f>AVERAGE(YouthUE!B63:B66)</f>
        <v>0.22099999999999997</v>
      </c>
      <c r="C63" s="73">
        <f>AVERAGE(YouthUE!C63:C66)</f>
        <v>9.8250000000000004E-2</v>
      </c>
      <c r="D63" s="125">
        <v>42594</v>
      </c>
      <c r="E63" s="113" t="s">
        <v>480</v>
      </c>
    </row>
    <row r="64" spans="1:14">
      <c r="A64" s="14">
        <v>42614</v>
      </c>
      <c r="B64" s="73">
        <f>AVERAGE(YouthUE!B64:B67)</f>
        <v>0.21875</v>
      </c>
      <c r="C64" s="73">
        <f>AVERAGE(YouthUE!C64:C67)</f>
        <v>9.2499999999999999E-2</v>
      </c>
      <c r="D64" s="128">
        <v>42968</v>
      </c>
      <c r="E64" s="115" t="s">
        <v>477</v>
      </c>
    </row>
    <row r="65" spans="1:5">
      <c r="A65" s="14">
        <v>42705</v>
      </c>
      <c r="B65" s="73">
        <f>AVERAGE(YouthUE!B65:B68)</f>
        <v>0.21224999999999999</v>
      </c>
      <c r="C65" s="73">
        <f>AVERAGE(YouthUE!C65:C68)</f>
        <v>9.7000000000000003E-2</v>
      </c>
      <c r="D65" s="128">
        <v>42968</v>
      </c>
      <c r="E65" s="115"/>
    </row>
    <row r="66" spans="1:5">
      <c r="A66" s="14">
        <v>42795</v>
      </c>
      <c r="B66" s="73">
        <f>AVERAGE(YouthUE!B66:B69)</f>
        <v>0.21625</v>
      </c>
      <c r="C66" s="73">
        <f>AVERAGE(YouthUE!C66:C69)</f>
        <v>9.6000000000000002E-2</v>
      </c>
      <c r="D66" s="128">
        <v>42968</v>
      </c>
      <c r="E66" s="113"/>
    </row>
    <row r="67" spans="1:5">
      <c r="A67" s="14">
        <v>42887</v>
      </c>
      <c r="B67" s="73">
        <f>AVERAGE(YouthUE!B67:B70)</f>
        <v>0.21900000000000003</v>
      </c>
      <c r="C67" s="73">
        <f>AVERAGE(YouthUE!C67:C70)</f>
        <v>9.4750000000000001E-2</v>
      </c>
      <c r="D67" s="128">
        <v>42968</v>
      </c>
      <c r="E67" s="115" t="s">
        <v>598</v>
      </c>
    </row>
    <row r="68" spans="1:5">
      <c r="A68" s="14">
        <v>42979</v>
      </c>
      <c r="B68" s="73">
        <f>AVERAGE(YouthUE!B68:B71)</f>
        <v>0.21400000000000002</v>
      </c>
      <c r="C68" s="73">
        <f>AVERAGE(YouthUE!C68:C71)</f>
        <v>9.5750000000000002E-2</v>
      </c>
      <c r="D68" s="125">
        <v>43040</v>
      </c>
      <c r="E68" s="113"/>
    </row>
    <row r="69" spans="1:5">
      <c r="A69" s="14">
        <v>43070</v>
      </c>
      <c r="B69" s="73">
        <f>AVERAGE(YouthUE!B69:B72)</f>
        <v>0.20874999999999999</v>
      </c>
      <c r="C69" s="73">
        <f>AVERAGE(YouthUE!C69:C72)</f>
        <v>9.5500000000000002E-2</v>
      </c>
      <c r="D69" s="125">
        <v>43142</v>
      </c>
      <c r="E69" s="113"/>
    </row>
    <row r="70" spans="1:5">
      <c r="A70" s="14">
        <v>43160</v>
      </c>
      <c r="B70" s="73">
        <f>AVERAGE(YouthUE!B70:B73)</f>
        <v>0.19574999999999998</v>
      </c>
      <c r="C70" s="73">
        <f>AVERAGE(YouthUE!C70:C73)</f>
        <v>9.4500000000000015E-2</v>
      </c>
      <c r="D70" s="125">
        <v>43223</v>
      </c>
    </row>
    <row r="71" spans="1:5">
      <c r="A71" s="14">
        <v>43252</v>
      </c>
      <c r="B71" s="73">
        <f>AVERAGE(YouthUE!B71:B74)</f>
        <v>0.20024999999999998</v>
      </c>
      <c r="C71" s="73">
        <f>AVERAGE(YouthUE!C71:C74)</f>
        <v>9.0250000000000011E-2</v>
      </c>
      <c r="D71" s="125">
        <v>43315</v>
      </c>
    </row>
    <row r="72" spans="1:5">
      <c r="A72" s="14">
        <v>43344</v>
      </c>
      <c r="B72" s="73">
        <f>AVERAGE(YouthUE!B72:B75)</f>
        <v>0.187</v>
      </c>
      <c r="C72" s="73">
        <f>AVERAGE(YouthUE!C72:C75)</f>
        <v>8.2500000000000004E-2</v>
      </c>
      <c r="D72" s="125">
        <v>43412</v>
      </c>
      <c r="E72" s="132" t="s">
        <v>653</v>
      </c>
    </row>
    <row r="73" spans="1:5">
      <c r="A73" s="14">
        <v>43435</v>
      </c>
      <c r="B73" s="73">
        <f>AVERAGE(YouthUE!B73:B76)</f>
        <v>0.19700000000000001</v>
      </c>
      <c r="C73" s="73">
        <f>AVERAGE(YouthUE!C73:C76)</f>
        <v>8.4500000000000006E-2</v>
      </c>
      <c r="D73" s="125">
        <v>43508</v>
      </c>
      <c r="E73" s="132" t="s">
        <v>653</v>
      </c>
    </row>
    <row r="74" spans="1:5">
      <c r="A74" s="14">
        <v>43525</v>
      </c>
      <c r="B74" s="73">
        <f>AVERAGE(YouthUE!B74:B77)</f>
        <v>0.19974999999999998</v>
      </c>
      <c r="C74" s="73">
        <f>AVERAGE(YouthUE!C74:C77)</f>
        <v>8.3000000000000004E-2</v>
      </c>
      <c r="D74" s="125">
        <v>43586</v>
      </c>
      <c r="E74" s="132" t="s">
        <v>653</v>
      </c>
    </row>
    <row r="75" spans="1:5">
      <c r="A75" s="14">
        <v>43617</v>
      </c>
      <c r="B75" s="73">
        <f>AVERAGE(YouthUE!B75:B78)</f>
        <v>0.1885</v>
      </c>
      <c r="C75" s="73">
        <f>AVERAGE(YouthUE!C75:C78)</f>
        <v>8.1500000000000003E-2</v>
      </c>
      <c r="D75" s="125">
        <v>43689</v>
      </c>
      <c r="E75" s="132" t="s">
        <v>653</v>
      </c>
    </row>
    <row r="76" spans="1:5">
      <c r="A76" s="14">
        <v>43709</v>
      </c>
      <c r="B76" s="73">
        <f>AVERAGE(YouthUE!B76:B79)</f>
        <v>0.1905</v>
      </c>
      <c r="C76" s="73">
        <f>AVERAGE(YouthUE!C76:C79)</f>
        <v>8.8999999999999996E-2</v>
      </c>
      <c r="D76" s="125">
        <v>43784</v>
      </c>
      <c r="E76" s="132" t="s">
        <v>653</v>
      </c>
    </row>
    <row r="77" spans="1:5">
      <c r="A77" s="14">
        <v>43800</v>
      </c>
      <c r="B77" s="73">
        <f>AVERAGE(YouthUE!B77:B80)</f>
        <v>0.18075000000000002</v>
      </c>
      <c r="C77" s="73">
        <f>AVERAGE(YouthUE!C77:C80)</f>
        <v>8.7999999999999995E-2</v>
      </c>
      <c r="D77" s="125">
        <v>43872</v>
      </c>
      <c r="E77" s="132" t="s">
        <v>653</v>
      </c>
    </row>
    <row r="78" spans="1:5">
      <c r="A78" s="14">
        <v>43891</v>
      </c>
      <c r="B78" s="73">
        <f>AVERAGE(YouthUE!B78:B81)</f>
        <v>0.16950000000000001</v>
      </c>
      <c r="C78" s="73">
        <f>AVERAGE(YouthUE!C78:C81)</f>
        <v>9.425E-2</v>
      </c>
      <c r="D78" s="125">
        <v>43970</v>
      </c>
    </row>
    <row r="79" spans="1:5">
      <c r="A79" s="14">
        <v>43983</v>
      </c>
      <c r="B79" s="73">
        <f>AVERAGE(YouthUE!B79:B82)</f>
        <v>0.16250000000000001</v>
      </c>
      <c r="C79" s="73">
        <f>AVERAGE(YouthUE!C79:C82)</f>
        <v>9.6750000000000003E-2</v>
      </c>
      <c r="D79" s="125">
        <v>44057</v>
      </c>
    </row>
    <row r="80" spans="1:5">
      <c r="A80" s="14">
        <v>44075</v>
      </c>
      <c r="B80" s="73">
        <f>AVERAGE(YouthUE!B80:B83)</f>
        <v>0.16350000000000001</v>
      </c>
      <c r="C80" s="73">
        <f>AVERAGE(YouthUE!C80:C83)</f>
        <v>9.9000000000000005E-2</v>
      </c>
      <c r="D80" s="125">
        <v>44158</v>
      </c>
    </row>
    <row r="81" spans="1:4">
      <c r="A81" s="14">
        <v>44166</v>
      </c>
      <c r="B81" s="73">
        <f>AVERAGE(YouthUE!B81:B84)</f>
        <v>0.17200000000000001</v>
      </c>
      <c r="C81" s="73">
        <f>AVERAGE(YouthUE!C81:C84)</f>
        <v>0.10425000000000001</v>
      </c>
      <c r="D81" s="125">
        <v>44245</v>
      </c>
    </row>
    <row r="82" spans="1:4">
      <c r="A82" s="14">
        <v>44256</v>
      </c>
      <c r="B82" s="73">
        <f>AVERAGE(YouthUE!B82:B85)</f>
        <v>0.182</v>
      </c>
      <c r="C82" s="73">
        <f>AVERAGE(YouthUE!C82:C85)</f>
        <v>0.104</v>
      </c>
      <c r="D82" s="125">
        <v>44342</v>
      </c>
    </row>
    <row r="83" spans="1:4">
      <c r="D83" s="125">
        <v>44412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7"/>
  <dimension ref="A1:S169"/>
  <sheetViews>
    <sheetView topLeftCell="A2" workbookViewId="0">
      <pane ySplit="66" topLeftCell="A115" activePane="bottomLeft" state="frozen"/>
      <selection activeCell="A2" sqref="A2"/>
      <selection pane="bottomLeft" activeCell="A135" sqref="A135"/>
    </sheetView>
  </sheetViews>
  <sheetFormatPr defaultColWidth="9.1796875" defaultRowHeight="14.5"/>
  <cols>
    <col min="1" max="1" width="9.1796875" style="25"/>
    <col min="2" max="2" width="7.453125" style="25" bestFit="1" customWidth="1"/>
    <col min="3" max="3" width="18.1796875" style="25" customWidth="1"/>
    <col min="4" max="4" width="19.453125" style="25" customWidth="1"/>
    <col min="5" max="5" width="18.7265625" style="25" customWidth="1"/>
    <col min="6" max="7" width="17.7265625" style="25" customWidth="1"/>
    <col min="8" max="8" width="18" style="25" customWidth="1"/>
    <col min="9" max="9" width="16.1796875" style="25" customWidth="1"/>
    <col min="10" max="10" width="15.81640625" style="25" customWidth="1"/>
    <col min="11" max="11" width="13.453125" style="25" customWidth="1"/>
    <col min="12" max="12" width="17.453125" style="25" customWidth="1"/>
    <col min="13" max="13" width="12.54296875" style="25" customWidth="1"/>
    <col min="14" max="14" width="12.26953125" style="25" customWidth="1"/>
    <col min="15" max="15" width="9.1796875" style="25"/>
    <col min="16" max="16" width="12.7265625" style="25" customWidth="1"/>
    <col min="17" max="17" width="14.1796875" style="25" customWidth="1"/>
    <col min="18" max="18" width="14.54296875" style="25" customWidth="1"/>
    <col min="19" max="19" width="10.7265625" style="25" bestFit="1" customWidth="1"/>
    <col min="20" max="16384" width="9.1796875" style="25"/>
  </cols>
  <sheetData>
    <row r="1" spans="1:18" ht="15" customHeight="1">
      <c r="C1" s="41" t="s">
        <v>352</v>
      </c>
      <c r="D1" s="41"/>
      <c r="E1" s="41"/>
      <c r="F1" s="41"/>
      <c r="G1" s="41"/>
      <c r="H1" s="41"/>
      <c r="I1" s="41"/>
      <c r="J1" s="41"/>
      <c r="K1" s="41"/>
      <c r="L1" s="41"/>
    </row>
    <row r="2" spans="1:18" s="93" customFormat="1" ht="15" customHeight="1">
      <c r="A2" s="93" t="s">
        <v>370</v>
      </c>
      <c r="C2" s="41"/>
      <c r="D2" s="41"/>
      <c r="E2" s="132" t="s">
        <v>401</v>
      </c>
      <c r="F2" s="41"/>
      <c r="G2" s="41"/>
      <c r="H2" s="41"/>
      <c r="I2" s="41"/>
      <c r="J2" s="41"/>
      <c r="K2" s="41"/>
      <c r="L2" s="41"/>
    </row>
    <row r="3" spans="1:18" s="93" customFormat="1" ht="15" customHeight="1">
      <c r="C3" s="41"/>
      <c r="D3" s="41"/>
      <c r="E3" s="36" t="s">
        <v>403</v>
      </c>
      <c r="F3" s="127"/>
      <c r="G3" s="41"/>
      <c r="H3" s="41"/>
      <c r="I3" s="41"/>
      <c r="J3" s="41"/>
      <c r="K3" s="41"/>
      <c r="L3" s="41"/>
      <c r="P3" s="113" t="s">
        <v>401</v>
      </c>
    </row>
    <row r="4" spans="1:18" ht="15" customHeight="1">
      <c r="B4" s="60"/>
      <c r="C4" s="63" t="s">
        <v>351</v>
      </c>
      <c r="D4" s="63"/>
      <c r="E4" s="63"/>
      <c r="F4" s="63"/>
      <c r="G4" s="63"/>
      <c r="H4" s="63"/>
      <c r="I4" s="63"/>
      <c r="J4" s="63"/>
      <c r="K4" s="63"/>
      <c r="L4" s="63"/>
      <c r="P4" s="113" t="s">
        <v>403</v>
      </c>
    </row>
    <row r="5" spans="1:18" ht="15" customHeight="1">
      <c r="B5" s="60"/>
      <c r="C5" s="38" t="s">
        <v>350</v>
      </c>
      <c r="D5" s="38" t="s">
        <v>350</v>
      </c>
      <c r="E5" s="38" t="s">
        <v>1</v>
      </c>
      <c r="F5" s="38" t="s">
        <v>1</v>
      </c>
      <c r="G5" s="38" t="s">
        <v>1</v>
      </c>
      <c r="H5" s="99" t="s">
        <v>2</v>
      </c>
      <c r="I5" s="99" t="s">
        <v>2</v>
      </c>
      <c r="J5" s="38" t="s">
        <v>2</v>
      </c>
      <c r="K5" s="38" t="s">
        <v>350</v>
      </c>
      <c r="L5" s="38" t="s">
        <v>350</v>
      </c>
      <c r="M5" s="38" t="s">
        <v>1</v>
      </c>
      <c r="N5" s="38" t="s">
        <v>1</v>
      </c>
      <c r="O5" s="38" t="s">
        <v>1</v>
      </c>
      <c r="P5" s="99" t="s">
        <v>2</v>
      </c>
      <c r="Q5" s="99" t="s">
        <v>2</v>
      </c>
      <c r="R5" s="99" t="s">
        <v>2</v>
      </c>
    </row>
    <row r="6" spans="1:18" ht="15" customHeight="1">
      <c r="B6" s="60"/>
      <c r="C6" s="61" t="s">
        <v>349</v>
      </c>
      <c r="D6" s="61"/>
      <c r="E6" s="61"/>
      <c r="F6" s="61"/>
      <c r="G6" s="61"/>
      <c r="H6" s="61"/>
      <c r="I6" s="61"/>
      <c r="J6" s="58"/>
      <c r="K6" s="62" t="s">
        <v>348</v>
      </c>
      <c r="L6" s="62"/>
      <c r="M6" s="62"/>
      <c r="N6" s="62"/>
      <c r="O6" s="62"/>
      <c r="P6" s="62"/>
      <c r="Q6" s="62"/>
      <c r="R6" s="62"/>
    </row>
    <row r="7" spans="1:18" s="54" customFormat="1" ht="61.5" customHeight="1">
      <c r="B7" s="60"/>
      <c r="C7" s="38" t="s">
        <v>347</v>
      </c>
      <c r="D7" s="38" t="s">
        <v>346</v>
      </c>
      <c r="E7" s="38" t="s">
        <v>347</v>
      </c>
      <c r="F7" s="38" t="s">
        <v>346</v>
      </c>
      <c r="G7" s="57" t="s">
        <v>345</v>
      </c>
      <c r="H7" s="38" t="s">
        <v>347</v>
      </c>
      <c r="I7" s="38" t="s">
        <v>346</v>
      </c>
      <c r="J7" s="57" t="s">
        <v>345</v>
      </c>
      <c r="K7" s="38" t="s">
        <v>347</v>
      </c>
      <c r="L7" s="38" t="s">
        <v>346</v>
      </c>
      <c r="M7" s="38" t="s">
        <v>347</v>
      </c>
      <c r="N7" s="38" t="s">
        <v>346</v>
      </c>
      <c r="O7" s="38" t="s">
        <v>345</v>
      </c>
      <c r="P7" s="38" t="s">
        <v>347</v>
      </c>
      <c r="Q7" s="38" t="s">
        <v>346</v>
      </c>
      <c r="R7" s="57" t="s">
        <v>345</v>
      </c>
    </row>
    <row r="8" spans="1:18" hidden="1">
      <c r="B8" s="35" t="s">
        <v>344</v>
      </c>
      <c r="C8" s="25">
        <v>195</v>
      </c>
      <c r="D8" s="25">
        <v>27.6</v>
      </c>
      <c r="K8" s="25">
        <v>239.2</v>
      </c>
      <c r="L8" s="25">
        <v>14</v>
      </c>
    </row>
    <row r="9" spans="1:18" hidden="1">
      <c r="B9" s="35" t="s">
        <v>343</v>
      </c>
      <c r="C9" s="25">
        <v>182.6</v>
      </c>
      <c r="D9" s="25">
        <v>23.4</v>
      </c>
      <c r="K9" s="25">
        <v>232.1</v>
      </c>
      <c r="L9" s="25">
        <v>12.5</v>
      </c>
    </row>
    <row r="10" spans="1:18" hidden="1">
      <c r="B10" s="35" t="s">
        <v>342</v>
      </c>
      <c r="C10" s="25">
        <v>175.9</v>
      </c>
      <c r="D10" s="25">
        <v>21.4</v>
      </c>
      <c r="K10" s="25">
        <v>231.9</v>
      </c>
      <c r="L10" s="25">
        <v>11.6</v>
      </c>
    </row>
    <row r="11" spans="1:18" hidden="1">
      <c r="B11" s="35" t="s">
        <v>341</v>
      </c>
      <c r="C11" s="25">
        <v>184</v>
      </c>
      <c r="D11" s="25">
        <v>24.5</v>
      </c>
      <c r="K11" s="25">
        <v>235</v>
      </c>
      <c r="L11" s="25">
        <v>11</v>
      </c>
    </row>
    <row r="12" spans="1:18" hidden="1">
      <c r="B12" s="35" t="s">
        <v>340</v>
      </c>
      <c r="C12" s="25">
        <v>186</v>
      </c>
      <c r="D12" s="25">
        <v>24.5</v>
      </c>
      <c r="K12" s="25">
        <v>233.1</v>
      </c>
      <c r="L12" s="25">
        <v>12.9</v>
      </c>
    </row>
    <row r="13" spans="1:18" hidden="1">
      <c r="B13" s="35" t="s">
        <v>339</v>
      </c>
      <c r="C13" s="25">
        <v>183.4</v>
      </c>
      <c r="D13" s="25">
        <v>21.2</v>
      </c>
      <c r="K13" s="25">
        <v>221</v>
      </c>
      <c r="L13" s="25">
        <v>16</v>
      </c>
    </row>
    <row r="14" spans="1:18" hidden="1">
      <c r="B14" s="35" t="s">
        <v>338</v>
      </c>
      <c r="C14" s="25">
        <v>176.4</v>
      </c>
      <c r="D14" s="25">
        <v>17.7</v>
      </c>
      <c r="K14" s="25">
        <v>220.4</v>
      </c>
      <c r="L14" s="25">
        <v>13.9</v>
      </c>
    </row>
    <row r="15" spans="1:18" hidden="1">
      <c r="B15" s="35" t="s">
        <v>337</v>
      </c>
      <c r="C15" s="25">
        <v>182.1</v>
      </c>
      <c r="D15" s="25">
        <v>22.3</v>
      </c>
      <c r="K15" s="25">
        <v>222.5</v>
      </c>
      <c r="L15" s="25">
        <v>15.8</v>
      </c>
    </row>
    <row r="16" spans="1:18" hidden="1">
      <c r="B16" s="35" t="s">
        <v>336</v>
      </c>
      <c r="C16" s="25">
        <v>173.1</v>
      </c>
      <c r="D16" s="25">
        <v>26.5</v>
      </c>
      <c r="K16" s="25">
        <v>214.8</v>
      </c>
      <c r="L16" s="25">
        <v>18.100000000000001</v>
      </c>
    </row>
    <row r="17" spans="2:12" hidden="1">
      <c r="B17" s="35" t="s">
        <v>335</v>
      </c>
      <c r="C17" s="25">
        <v>164.5</v>
      </c>
      <c r="D17" s="25">
        <v>24.9</v>
      </c>
      <c r="K17" s="25">
        <v>202.9</v>
      </c>
      <c r="L17" s="25">
        <v>19.899999999999999</v>
      </c>
    </row>
    <row r="18" spans="2:12" hidden="1">
      <c r="B18" s="35" t="s">
        <v>334</v>
      </c>
      <c r="C18" s="25">
        <v>156.6</v>
      </c>
      <c r="D18" s="25">
        <v>24.8</v>
      </c>
      <c r="K18" s="25">
        <v>198.4</v>
      </c>
      <c r="L18" s="25">
        <v>19.8</v>
      </c>
    </row>
    <row r="19" spans="2:12" hidden="1">
      <c r="B19" s="35" t="s">
        <v>333</v>
      </c>
      <c r="C19" s="25">
        <v>159.5</v>
      </c>
      <c r="D19" s="25">
        <v>25.6</v>
      </c>
      <c r="K19" s="25">
        <v>202.2</v>
      </c>
      <c r="L19" s="25">
        <v>22.4</v>
      </c>
    </row>
    <row r="20" spans="2:12" hidden="1">
      <c r="B20" s="35" t="s">
        <v>332</v>
      </c>
      <c r="C20" s="25">
        <v>152.5</v>
      </c>
      <c r="D20" s="25">
        <v>31.6</v>
      </c>
      <c r="K20" s="25">
        <v>196.4</v>
      </c>
      <c r="L20" s="25">
        <v>26.4</v>
      </c>
    </row>
    <row r="21" spans="2:12" hidden="1">
      <c r="B21" s="35" t="s">
        <v>331</v>
      </c>
      <c r="C21" s="25">
        <v>141.69999999999999</v>
      </c>
      <c r="D21" s="25">
        <v>27.5</v>
      </c>
      <c r="K21" s="25">
        <v>190.5</v>
      </c>
      <c r="L21" s="25">
        <v>25.8</v>
      </c>
    </row>
    <row r="22" spans="2:12" hidden="1">
      <c r="B22" s="35" t="s">
        <v>330</v>
      </c>
      <c r="C22" s="25">
        <v>136.6</v>
      </c>
      <c r="D22" s="25">
        <v>26.1</v>
      </c>
      <c r="K22" s="25">
        <v>187.7</v>
      </c>
      <c r="L22" s="25">
        <v>26.6</v>
      </c>
    </row>
    <row r="23" spans="2:12" hidden="1">
      <c r="B23" s="35" t="s">
        <v>210</v>
      </c>
      <c r="C23" s="25">
        <v>148.4</v>
      </c>
      <c r="D23" s="25">
        <v>29.6</v>
      </c>
      <c r="K23" s="25">
        <v>197.4</v>
      </c>
      <c r="L23" s="25">
        <v>24.2</v>
      </c>
    </row>
    <row r="24" spans="2:12" hidden="1">
      <c r="B24" s="35" t="s">
        <v>211</v>
      </c>
      <c r="C24" s="25">
        <v>145.6</v>
      </c>
      <c r="D24" s="25">
        <v>30</v>
      </c>
      <c r="K24" s="25">
        <v>196.1</v>
      </c>
      <c r="L24" s="25">
        <v>23.9</v>
      </c>
    </row>
    <row r="25" spans="2:12" hidden="1">
      <c r="B25" s="35" t="s">
        <v>212</v>
      </c>
      <c r="C25" s="25">
        <v>145.1</v>
      </c>
      <c r="D25" s="25">
        <v>28.9</v>
      </c>
      <c r="K25" s="25">
        <v>193.4</v>
      </c>
      <c r="L25" s="25">
        <v>25.5</v>
      </c>
    </row>
    <row r="26" spans="2:12" hidden="1">
      <c r="B26" s="35" t="s">
        <v>213</v>
      </c>
      <c r="C26" s="25">
        <v>139</v>
      </c>
      <c r="D26" s="25">
        <v>29.6</v>
      </c>
      <c r="K26" s="25">
        <v>188.1</v>
      </c>
      <c r="L26" s="25">
        <v>25.6</v>
      </c>
    </row>
    <row r="27" spans="2:12" hidden="1">
      <c r="B27" s="35" t="s">
        <v>214</v>
      </c>
      <c r="C27" s="25">
        <v>138.30000000000001</v>
      </c>
      <c r="D27" s="25">
        <v>35.299999999999997</v>
      </c>
      <c r="K27" s="25">
        <v>195.7</v>
      </c>
      <c r="L27" s="25">
        <v>27.8</v>
      </c>
    </row>
    <row r="28" spans="2:12" hidden="1">
      <c r="B28" s="35" t="s">
        <v>215</v>
      </c>
      <c r="C28" s="25">
        <v>131.5</v>
      </c>
      <c r="D28" s="25">
        <v>37</v>
      </c>
      <c r="K28" s="25">
        <v>190</v>
      </c>
      <c r="L28" s="25">
        <v>35.6</v>
      </c>
    </row>
    <row r="29" spans="2:12" hidden="1">
      <c r="B29" s="35" t="s">
        <v>216</v>
      </c>
      <c r="C29" s="25">
        <v>123.1</v>
      </c>
      <c r="D29" s="25">
        <v>34.299999999999997</v>
      </c>
      <c r="K29" s="25">
        <v>185</v>
      </c>
      <c r="L29" s="25">
        <v>35.9</v>
      </c>
    </row>
    <row r="30" spans="2:12" hidden="1">
      <c r="B30" s="35" t="s">
        <v>217</v>
      </c>
      <c r="C30" s="25">
        <v>117.5</v>
      </c>
      <c r="D30" s="25">
        <v>36.799999999999997</v>
      </c>
      <c r="K30" s="25">
        <v>180</v>
      </c>
      <c r="L30" s="25">
        <v>39.6</v>
      </c>
    </row>
    <row r="31" spans="2:12" hidden="1">
      <c r="B31" s="35" t="s">
        <v>218</v>
      </c>
      <c r="C31" s="25">
        <v>123.9</v>
      </c>
      <c r="D31" s="25">
        <v>36.5</v>
      </c>
      <c r="K31" s="25">
        <v>188.1</v>
      </c>
      <c r="L31" s="25">
        <v>40.9</v>
      </c>
    </row>
    <row r="32" spans="2:12" hidden="1">
      <c r="B32" s="35" t="s">
        <v>219</v>
      </c>
      <c r="C32" s="25">
        <v>119.6</v>
      </c>
      <c r="D32" s="25">
        <v>36.6</v>
      </c>
      <c r="K32" s="25">
        <v>184.3</v>
      </c>
      <c r="L32" s="25">
        <v>45.1</v>
      </c>
    </row>
    <row r="33" spans="2:12" hidden="1">
      <c r="B33" s="35" t="s">
        <v>220</v>
      </c>
      <c r="C33" s="25">
        <v>108.1</v>
      </c>
      <c r="D33" s="25">
        <v>32.299999999999997</v>
      </c>
      <c r="K33" s="25">
        <v>190.1</v>
      </c>
      <c r="L33" s="25">
        <v>34.200000000000003</v>
      </c>
    </row>
    <row r="34" spans="2:12" hidden="1">
      <c r="B34" s="35" t="s">
        <v>221</v>
      </c>
      <c r="C34" s="25">
        <v>105.6</v>
      </c>
      <c r="D34" s="25">
        <v>31.1</v>
      </c>
      <c r="K34" s="25">
        <v>185.4</v>
      </c>
      <c r="L34" s="25">
        <v>34.700000000000003</v>
      </c>
    </row>
    <row r="35" spans="2:12" hidden="1">
      <c r="B35" s="35" t="s">
        <v>222</v>
      </c>
      <c r="C35" s="25">
        <v>113.6</v>
      </c>
      <c r="D35" s="25">
        <v>33.6</v>
      </c>
      <c r="K35" s="25">
        <v>193.2</v>
      </c>
      <c r="L35" s="25">
        <v>36.299999999999997</v>
      </c>
    </row>
    <row r="36" spans="2:12" hidden="1">
      <c r="B36" s="35" t="s">
        <v>223</v>
      </c>
      <c r="C36" s="25">
        <v>108.4</v>
      </c>
      <c r="D36" s="25">
        <v>33.4</v>
      </c>
      <c r="K36" s="25">
        <v>190.9</v>
      </c>
      <c r="L36" s="25">
        <v>39.1</v>
      </c>
    </row>
    <row r="37" spans="2:12" hidden="1">
      <c r="B37" s="35" t="s">
        <v>224</v>
      </c>
      <c r="C37" s="25">
        <v>99.8</v>
      </c>
      <c r="D37" s="25">
        <v>32.5</v>
      </c>
      <c r="K37" s="25">
        <v>190.1</v>
      </c>
      <c r="L37" s="25">
        <v>33.700000000000003</v>
      </c>
    </row>
    <row r="38" spans="2:12" hidden="1">
      <c r="B38" s="35" t="s">
        <v>225</v>
      </c>
      <c r="C38" s="25">
        <v>104</v>
      </c>
      <c r="D38" s="25">
        <v>26</v>
      </c>
      <c r="K38" s="25">
        <v>191.8</v>
      </c>
      <c r="L38" s="25">
        <v>29.8</v>
      </c>
    </row>
    <row r="39" spans="2:12" hidden="1">
      <c r="B39" s="35" t="s">
        <v>226</v>
      </c>
      <c r="C39" s="25">
        <v>113.6</v>
      </c>
      <c r="D39" s="25">
        <v>30.3</v>
      </c>
      <c r="K39" s="25">
        <v>193.8</v>
      </c>
      <c r="L39" s="25">
        <v>34</v>
      </c>
    </row>
    <row r="40" spans="2:12" hidden="1">
      <c r="B40" s="35" t="s">
        <v>227</v>
      </c>
      <c r="C40" s="25">
        <v>109.8</v>
      </c>
      <c r="D40" s="25">
        <v>34.799999999999997</v>
      </c>
      <c r="K40" s="25">
        <v>197.6</v>
      </c>
      <c r="L40" s="25">
        <v>32.5</v>
      </c>
    </row>
    <row r="41" spans="2:12" hidden="1">
      <c r="B41" s="35" t="s">
        <v>228</v>
      </c>
      <c r="C41" s="25">
        <v>105.5</v>
      </c>
      <c r="D41" s="25">
        <v>28</v>
      </c>
      <c r="K41" s="25">
        <v>193.1</v>
      </c>
      <c r="L41" s="25">
        <v>30.2</v>
      </c>
    </row>
    <row r="42" spans="2:12" hidden="1">
      <c r="B42" s="35" t="s">
        <v>229</v>
      </c>
      <c r="C42" s="25">
        <v>116.7</v>
      </c>
      <c r="D42" s="25">
        <v>23.1</v>
      </c>
      <c r="K42" s="25">
        <v>195</v>
      </c>
      <c r="L42" s="25">
        <v>25.4</v>
      </c>
    </row>
    <row r="43" spans="2:12" hidden="1">
      <c r="B43" s="35" t="s">
        <v>230</v>
      </c>
      <c r="C43" s="25">
        <v>121.3</v>
      </c>
      <c r="D43" s="25">
        <v>26.5</v>
      </c>
      <c r="K43" s="25">
        <v>199.7</v>
      </c>
      <c r="L43" s="25">
        <v>25.9</v>
      </c>
    </row>
    <row r="44" spans="2:12" hidden="1">
      <c r="B44" s="35" t="s">
        <v>231</v>
      </c>
      <c r="C44" s="25">
        <v>119.2</v>
      </c>
      <c r="D44" s="25">
        <v>25.5</v>
      </c>
      <c r="K44" s="25">
        <v>202.8</v>
      </c>
      <c r="L44" s="25">
        <v>22.9</v>
      </c>
    </row>
    <row r="45" spans="2:12" hidden="1">
      <c r="B45" s="35" t="s">
        <v>232</v>
      </c>
      <c r="C45" s="25">
        <v>118.7</v>
      </c>
      <c r="D45" s="25">
        <v>22.6</v>
      </c>
      <c r="K45" s="25">
        <v>200</v>
      </c>
      <c r="L45" s="25">
        <v>19</v>
      </c>
    </row>
    <row r="46" spans="2:12" hidden="1">
      <c r="B46" s="35" t="s">
        <v>233</v>
      </c>
      <c r="C46" s="25">
        <v>121.2</v>
      </c>
      <c r="D46" s="25">
        <v>23.6</v>
      </c>
      <c r="K46" s="25">
        <v>198.2</v>
      </c>
      <c r="L46" s="25">
        <v>18.5</v>
      </c>
    </row>
    <row r="47" spans="2:12" hidden="1">
      <c r="B47" s="35" t="s">
        <v>234</v>
      </c>
      <c r="C47" s="25">
        <v>131.30000000000001</v>
      </c>
      <c r="D47" s="25">
        <v>27</v>
      </c>
      <c r="K47" s="25">
        <v>203.8</v>
      </c>
      <c r="L47" s="25">
        <v>22.4</v>
      </c>
    </row>
    <row r="48" spans="2:12" hidden="1">
      <c r="B48" s="35" t="s">
        <v>235</v>
      </c>
      <c r="C48" s="25">
        <v>125.4</v>
      </c>
      <c r="D48" s="25">
        <v>26.5</v>
      </c>
      <c r="K48" s="25">
        <v>198.6</v>
      </c>
      <c r="L48" s="25">
        <v>22.5</v>
      </c>
    </row>
    <row r="49" spans="2:12" hidden="1">
      <c r="B49" s="35" t="s">
        <v>236</v>
      </c>
      <c r="C49" s="25">
        <v>124.5</v>
      </c>
      <c r="D49" s="25">
        <v>23.4</v>
      </c>
      <c r="K49" s="25">
        <v>195.1</v>
      </c>
      <c r="L49" s="25">
        <v>18.100000000000001</v>
      </c>
    </row>
    <row r="50" spans="2:12" hidden="1">
      <c r="B50" s="35" t="s">
        <v>237</v>
      </c>
      <c r="C50" s="25">
        <v>127.1</v>
      </c>
      <c r="D50" s="25">
        <v>24.9</v>
      </c>
      <c r="K50" s="25">
        <v>192.9</v>
      </c>
      <c r="L50" s="25">
        <v>19.100000000000001</v>
      </c>
    </row>
    <row r="51" spans="2:12" hidden="1">
      <c r="B51" s="35" t="s">
        <v>238</v>
      </c>
      <c r="C51" s="25">
        <v>124.3</v>
      </c>
      <c r="D51" s="25">
        <v>23.4</v>
      </c>
      <c r="K51" s="25">
        <v>196.4</v>
      </c>
      <c r="L51" s="25">
        <v>21.5</v>
      </c>
    </row>
    <row r="52" spans="2:12" hidden="1">
      <c r="B52" s="35" t="s">
        <v>239</v>
      </c>
      <c r="C52" s="25">
        <v>126.5</v>
      </c>
      <c r="D52" s="25">
        <v>26.8</v>
      </c>
      <c r="K52" s="25">
        <v>191.8</v>
      </c>
      <c r="L52" s="25">
        <v>21.7</v>
      </c>
    </row>
    <row r="53" spans="2:12" hidden="1">
      <c r="B53" s="35" t="s">
        <v>240</v>
      </c>
      <c r="C53" s="25">
        <v>124.7</v>
      </c>
      <c r="D53" s="25">
        <v>24.8</v>
      </c>
      <c r="K53" s="25">
        <v>183.6</v>
      </c>
      <c r="L53" s="25">
        <v>22.4</v>
      </c>
    </row>
    <row r="54" spans="2:12" hidden="1">
      <c r="B54" s="35" t="s">
        <v>241</v>
      </c>
      <c r="C54" s="25">
        <v>121.7</v>
      </c>
      <c r="D54" s="25">
        <v>23.4</v>
      </c>
      <c r="K54" s="25">
        <v>179.8</v>
      </c>
      <c r="L54" s="25">
        <v>24.8</v>
      </c>
    </row>
    <row r="55" spans="2:12" hidden="1">
      <c r="B55" s="35" t="s">
        <v>242</v>
      </c>
      <c r="C55" s="25">
        <v>126.6</v>
      </c>
      <c r="D55" s="25">
        <v>26.5</v>
      </c>
      <c r="K55" s="25">
        <v>189.5</v>
      </c>
      <c r="L55" s="25">
        <v>25.3</v>
      </c>
    </row>
    <row r="56" spans="2:12" hidden="1">
      <c r="B56" s="35" t="s">
        <v>243</v>
      </c>
      <c r="C56" s="25">
        <v>124.7</v>
      </c>
      <c r="D56" s="25">
        <v>27.7</v>
      </c>
      <c r="K56" s="25">
        <v>179.5</v>
      </c>
      <c r="L56" s="25">
        <v>29.4</v>
      </c>
    </row>
    <row r="57" spans="2:12" hidden="1">
      <c r="B57" s="35" t="s">
        <v>244</v>
      </c>
      <c r="C57" s="25">
        <v>117.1</v>
      </c>
      <c r="D57" s="25">
        <v>26.6</v>
      </c>
      <c r="K57" s="25">
        <v>176.3</v>
      </c>
      <c r="L57" s="25">
        <v>24</v>
      </c>
    </row>
    <row r="58" spans="2:12" hidden="1">
      <c r="B58" s="35" t="s">
        <v>245</v>
      </c>
      <c r="C58" s="25">
        <v>114.5</v>
      </c>
      <c r="D58" s="25">
        <v>24.7</v>
      </c>
      <c r="K58" s="25">
        <v>174.3</v>
      </c>
      <c r="L58" s="25">
        <v>23.2</v>
      </c>
    </row>
    <row r="59" spans="2:12" hidden="1">
      <c r="B59" s="35" t="s">
        <v>246</v>
      </c>
      <c r="C59" s="25">
        <v>119.5</v>
      </c>
      <c r="D59" s="25">
        <v>25.7</v>
      </c>
      <c r="K59" s="25">
        <v>168.4</v>
      </c>
      <c r="L59" s="25">
        <v>26.5</v>
      </c>
    </row>
    <row r="60" spans="2:12" hidden="1">
      <c r="B60" s="35" t="s">
        <v>247</v>
      </c>
      <c r="C60" s="25">
        <v>112.5</v>
      </c>
      <c r="D60" s="25">
        <v>25.9</v>
      </c>
      <c r="K60" s="25">
        <v>173.8</v>
      </c>
      <c r="L60" s="25">
        <v>27</v>
      </c>
    </row>
    <row r="61" spans="2:12" hidden="1">
      <c r="B61" s="35" t="s">
        <v>248</v>
      </c>
      <c r="C61" s="25">
        <v>110.3</v>
      </c>
      <c r="D61" s="25">
        <v>23.8</v>
      </c>
      <c r="K61" s="25">
        <v>162.4</v>
      </c>
      <c r="L61" s="25">
        <v>24</v>
      </c>
    </row>
    <row r="62" spans="2:12" hidden="1">
      <c r="B62" s="35" t="s">
        <v>249</v>
      </c>
      <c r="C62" s="25">
        <v>117.6</v>
      </c>
      <c r="D62" s="25">
        <v>23.1</v>
      </c>
      <c r="K62" s="25">
        <v>162.69999999999999</v>
      </c>
      <c r="L62" s="25">
        <v>21.3</v>
      </c>
    </row>
    <row r="63" spans="2:12" hidden="1">
      <c r="B63" s="35" t="s">
        <v>250</v>
      </c>
      <c r="C63" s="25">
        <v>124.9</v>
      </c>
      <c r="D63" s="25">
        <v>24.6</v>
      </c>
      <c r="K63" s="25">
        <v>173.3</v>
      </c>
      <c r="L63" s="25">
        <v>18.5</v>
      </c>
    </row>
    <row r="64" spans="2:12" hidden="1">
      <c r="B64" s="35" t="s">
        <v>251</v>
      </c>
      <c r="C64" s="25">
        <v>120.7</v>
      </c>
      <c r="D64" s="25">
        <v>27.8</v>
      </c>
      <c r="K64" s="25">
        <v>167.4</v>
      </c>
      <c r="L64" s="25">
        <v>23.1</v>
      </c>
    </row>
    <row r="65" spans="1:18" hidden="1">
      <c r="B65" s="35" t="s">
        <v>252</v>
      </c>
      <c r="C65" s="25">
        <v>114.8</v>
      </c>
      <c r="D65" s="25">
        <v>26.3</v>
      </c>
      <c r="K65" s="25">
        <v>159.80000000000001</v>
      </c>
      <c r="L65" s="25">
        <v>16.899999999999999</v>
      </c>
    </row>
    <row r="66" spans="1:18" hidden="1">
      <c r="B66" s="35" t="s">
        <v>253</v>
      </c>
      <c r="C66" s="25">
        <v>116.4</v>
      </c>
      <c r="D66" s="25">
        <v>22.5</v>
      </c>
      <c r="K66" s="25">
        <v>161.5</v>
      </c>
      <c r="L66" s="25">
        <v>16</v>
      </c>
    </row>
    <row r="67" spans="1:18" hidden="1">
      <c r="B67" s="35" t="s">
        <v>254</v>
      </c>
      <c r="C67" s="25">
        <v>127.4</v>
      </c>
      <c r="D67" s="25">
        <v>24.5</v>
      </c>
      <c r="K67" s="25">
        <v>169.9</v>
      </c>
      <c r="L67" s="25">
        <v>21</v>
      </c>
    </row>
    <row r="68" spans="1:18">
      <c r="A68" s="27">
        <v>36951</v>
      </c>
      <c r="B68" s="35" t="s">
        <v>255</v>
      </c>
      <c r="C68" s="113">
        <v>121.6</v>
      </c>
      <c r="D68" s="113">
        <v>25.4</v>
      </c>
      <c r="E68" s="117">
        <v>35.9</v>
      </c>
      <c r="F68" s="117">
        <v>8.1999999999999993</v>
      </c>
      <c r="G68" s="29">
        <f t="shared" ref="G68:G99" si="0">F68/SUM(E68:F68)</f>
        <v>0.18594104308390025</v>
      </c>
      <c r="H68" s="25">
        <f t="shared" ref="H68:H99" si="1">C68-E68</f>
        <v>85.699999999999989</v>
      </c>
      <c r="I68" s="25">
        <f t="shared" ref="I68:I99" si="2">D68-F68</f>
        <v>17.2</v>
      </c>
      <c r="J68" s="29">
        <f t="shared" ref="J68:J99" si="3">I68/SUM(H68:I68)</f>
        <v>0.16715257531584063</v>
      </c>
      <c r="K68" s="113">
        <v>167.5</v>
      </c>
      <c r="L68" s="113">
        <v>18.8</v>
      </c>
      <c r="M68" s="117">
        <v>54.6</v>
      </c>
      <c r="N68" s="117">
        <v>5.4</v>
      </c>
      <c r="O68" s="29">
        <f t="shared" ref="O68:O99" si="4">N68/SUM(M68:N68)</f>
        <v>9.0000000000000011E-2</v>
      </c>
      <c r="P68" s="25">
        <f t="shared" ref="P68:P99" si="5">K68-M68</f>
        <v>112.9</v>
      </c>
      <c r="Q68" s="25">
        <f t="shared" ref="Q68:Q99" si="6">L68-N68</f>
        <v>13.4</v>
      </c>
      <c r="R68" s="29">
        <f t="shared" ref="R68:R99" si="7">Q68/SUM(P68:Q68)</f>
        <v>0.1060965954077593</v>
      </c>
    </row>
    <row r="69" spans="1:18">
      <c r="A69" s="27">
        <v>37043</v>
      </c>
      <c r="B69" s="35" t="s">
        <v>256</v>
      </c>
      <c r="C69" s="113">
        <v>120.8</v>
      </c>
      <c r="D69" s="113">
        <v>23</v>
      </c>
      <c r="E69" s="117">
        <v>38.1</v>
      </c>
      <c r="F69" s="117">
        <v>7.5</v>
      </c>
      <c r="G69" s="29">
        <f t="shared" si="0"/>
        <v>0.1644736842105263</v>
      </c>
      <c r="H69" s="25">
        <f t="shared" si="1"/>
        <v>82.699999999999989</v>
      </c>
      <c r="I69" s="25">
        <f t="shared" si="2"/>
        <v>15.5</v>
      </c>
      <c r="J69" s="29">
        <f t="shared" si="3"/>
        <v>0.15784114052953158</v>
      </c>
      <c r="K69" s="113">
        <v>169</v>
      </c>
      <c r="L69" s="113">
        <v>15.5</v>
      </c>
      <c r="M69" s="117">
        <v>59.3</v>
      </c>
      <c r="N69" s="117">
        <v>4.5999999999999996</v>
      </c>
      <c r="O69" s="29">
        <f t="shared" si="4"/>
        <v>7.1987480438184662E-2</v>
      </c>
      <c r="P69" s="25">
        <f t="shared" si="5"/>
        <v>109.7</v>
      </c>
      <c r="Q69" s="25">
        <f t="shared" si="6"/>
        <v>10.9</v>
      </c>
      <c r="R69" s="29">
        <f t="shared" si="7"/>
        <v>9.0381426202321716E-2</v>
      </c>
    </row>
    <row r="70" spans="1:18">
      <c r="A70" s="27">
        <v>37135</v>
      </c>
      <c r="B70" s="35" t="s">
        <v>257</v>
      </c>
      <c r="C70" s="113">
        <v>118.5</v>
      </c>
      <c r="D70" s="113">
        <v>21.2</v>
      </c>
      <c r="E70" s="117">
        <v>37.6</v>
      </c>
      <c r="F70" s="117">
        <v>4.5999999999999996</v>
      </c>
      <c r="G70" s="29">
        <f t="shared" si="0"/>
        <v>0.10900473933649288</v>
      </c>
      <c r="H70" s="25">
        <f t="shared" si="1"/>
        <v>80.900000000000006</v>
      </c>
      <c r="I70" s="25">
        <f t="shared" si="2"/>
        <v>16.600000000000001</v>
      </c>
      <c r="J70" s="29">
        <f t="shared" si="3"/>
        <v>0.17025641025641028</v>
      </c>
      <c r="K70" s="113">
        <v>170.3</v>
      </c>
      <c r="L70" s="113">
        <v>15.2</v>
      </c>
      <c r="M70" s="117">
        <v>59.6</v>
      </c>
      <c r="N70" s="117">
        <v>3</v>
      </c>
      <c r="O70" s="29">
        <f t="shared" si="4"/>
        <v>4.7923322683706068E-2</v>
      </c>
      <c r="P70" s="25">
        <f t="shared" si="5"/>
        <v>110.70000000000002</v>
      </c>
      <c r="Q70" s="25">
        <f t="shared" si="6"/>
        <v>12.2</v>
      </c>
      <c r="R70" s="29">
        <f t="shared" si="7"/>
        <v>9.926769731489013E-2</v>
      </c>
    </row>
    <row r="71" spans="1:18">
      <c r="A71" s="27">
        <v>37226</v>
      </c>
      <c r="B71" s="35" t="s">
        <v>258</v>
      </c>
      <c r="C71" s="113">
        <v>133.1</v>
      </c>
      <c r="D71" s="113">
        <v>24</v>
      </c>
      <c r="E71" s="117">
        <v>38.5</v>
      </c>
      <c r="F71" s="117">
        <v>6.5</v>
      </c>
      <c r="G71" s="29">
        <f t="shared" si="0"/>
        <v>0.14444444444444443</v>
      </c>
      <c r="H71" s="25">
        <f t="shared" si="1"/>
        <v>94.6</v>
      </c>
      <c r="I71" s="25">
        <f t="shared" si="2"/>
        <v>17.5</v>
      </c>
      <c r="J71" s="29">
        <f t="shared" si="3"/>
        <v>0.15611061552185548</v>
      </c>
      <c r="K71" s="113">
        <v>172.9</v>
      </c>
      <c r="L71" s="113">
        <v>18.600000000000001</v>
      </c>
      <c r="M71" s="117">
        <v>58.5</v>
      </c>
      <c r="N71" s="117">
        <v>3.9</v>
      </c>
      <c r="O71" s="29">
        <f t="shared" si="4"/>
        <v>6.25E-2</v>
      </c>
      <c r="P71" s="25">
        <f t="shared" si="5"/>
        <v>114.4</v>
      </c>
      <c r="Q71" s="25">
        <f t="shared" si="6"/>
        <v>14.700000000000001</v>
      </c>
      <c r="R71" s="29">
        <f t="shared" si="7"/>
        <v>0.11386522075910148</v>
      </c>
    </row>
    <row r="72" spans="1:18">
      <c r="A72" s="27">
        <v>37316</v>
      </c>
      <c r="B72" s="35" t="s">
        <v>259</v>
      </c>
      <c r="C72" s="113">
        <v>135.4</v>
      </c>
      <c r="D72" s="113">
        <v>26.4</v>
      </c>
      <c r="E72" s="117">
        <v>40</v>
      </c>
      <c r="F72" s="117">
        <v>5.8</v>
      </c>
      <c r="G72" s="29">
        <f t="shared" si="0"/>
        <v>0.12663755458515286</v>
      </c>
      <c r="H72" s="25">
        <f t="shared" si="1"/>
        <v>95.4</v>
      </c>
      <c r="I72" s="25">
        <f t="shared" si="2"/>
        <v>20.599999999999998</v>
      </c>
      <c r="J72" s="29">
        <f t="shared" si="3"/>
        <v>0.17758620689655172</v>
      </c>
      <c r="K72" s="113">
        <v>179.2</v>
      </c>
      <c r="L72" s="113">
        <v>15.6</v>
      </c>
      <c r="M72" s="117">
        <v>64.5</v>
      </c>
      <c r="N72" s="117">
        <v>4</v>
      </c>
      <c r="O72" s="29">
        <f t="shared" si="4"/>
        <v>5.8394160583941604E-2</v>
      </c>
      <c r="P72" s="25">
        <f t="shared" si="5"/>
        <v>114.69999999999999</v>
      </c>
      <c r="Q72" s="25">
        <f t="shared" si="6"/>
        <v>11.6</v>
      </c>
      <c r="R72" s="29">
        <f t="shared" si="7"/>
        <v>9.1844813935075223E-2</v>
      </c>
    </row>
    <row r="73" spans="1:18">
      <c r="A73" s="27">
        <v>37408</v>
      </c>
      <c r="B73" s="35" t="s">
        <v>260</v>
      </c>
      <c r="C73" s="113">
        <v>129</v>
      </c>
      <c r="D73" s="113">
        <v>23.9</v>
      </c>
      <c r="E73" s="117">
        <v>39.6</v>
      </c>
      <c r="F73" s="117">
        <v>7.4</v>
      </c>
      <c r="G73" s="29">
        <f t="shared" si="0"/>
        <v>0.1574468085106383</v>
      </c>
      <c r="H73" s="25">
        <f t="shared" si="1"/>
        <v>89.4</v>
      </c>
      <c r="I73" s="25">
        <f t="shared" si="2"/>
        <v>16.5</v>
      </c>
      <c r="J73" s="29">
        <f t="shared" si="3"/>
        <v>0.15580736543909349</v>
      </c>
      <c r="K73" s="113">
        <v>174</v>
      </c>
      <c r="L73" s="113">
        <v>15.8</v>
      </c>
      <c r="M73" s="117">
        <v>63.1</v>
      </c>
      <c r="N73" s="117">
        <v>4.5</v>
      </c>
      <c r="O73" s="29">
        <f t="shared" si="4"/>
        <v>6.6568047337278113E-2</v>
      </c>
      <c r="P73" s="25">
        <f t="shared" si="5"/>
        <v>110.9</v>
      </c>
      <c r="Q73" s="25">
        <f t="shared" si="6"/>
        <v>11.3</v>
      </c>
      <c r="R73" s="29">
        <f t="shared" si="7"/>
        <v>9.2471358428805245E-2</v>
      </c>
    </row>
    <row r="74" spans="1:18">
      <c r="A74" s="27">
        <v>37500</v>
      </c>
      <c r="B74" s="35" t="s">
        <v>261</v>
      </c>
      <c r="C74" s="113">
        <v>127.9</v>
      </c>
      <c r="D74" s="113">
        <v>21.8</v>
      </c>
      <c r="E74" s="117">
        <v>39.5</v>
      </c>
      <c r="F74" s="117">
        <v>5.0999999999999996</v>
      </c>
      <c r="G74" s="29">
        <f t="shared" si="0"/>
        <v>0.11434977578475335</v>
      </c>
      <c r="H74" s="25">
        <f t="shared" si="1"/>
        <v>88.4</v>
      </c>
      <c r="I74" s="25">
        <f t="shared" si="2"/>
        <v>16.700000000000003</v>
      </c>
      <c r="J74" s="29">
        <f t="shared" si="3"/>
        <v>0.15889628924833493</v>
      </c>
      <c r="K74" s="113">
        <v>169.5</v>
      </c>
      <c r="L74" s="113">
        <v>19.8</v>
      </c>
      <c r="M74" s="117">
        <v>56.5</v>
      </c>
      <c r="N74" s="117">
        <v>5.8</v>
      </c>
      <c r="O74" s="29">
        <f t="shared" si="4"/>
        <v>9.3097913322632425E-2</v>
      </c>
      <c r="P74" s="25">
        <f t="shared" si="5"/>
        <v>113</v>
      </c>
      <c r="Q74" s="25">
        <f t="shared" si="6"/>
        <v>14</v>
      </c>
      <c r="R74" s="29">
        <f t="shared" si="7"/>
        <v>0.11023622047244094</v>
      </c>
    </row>
    <row r="75" spans="1:18">
      <c r="A75" s="27">
        <v>37591</v>
      </c>
      <c r="B75" s="35" t="s">
        <v>262</v>
      </c>
      <c r="C75" s="113">
        <v>132.1</v>
      </c>
      <c r="D75" s="113">
        <v>25.9</v>
      </c>
      <c r="E75" s="117">
        <v>37.4</v>
      </c>
      <c r="F75" s="117">
        <v>7.6</v>
      </c>
      <c r="G75" s="29">
        <f t="shared" si="0"/>
        <v>0.16888888888888889</v>
      </c>
      <c r="H75" s="25">
        <f t="shared" si="1"/>
        <v>94.699999999999989</v>
      </c>
      <c r="I75" s="25">
        <f t="shared" si="2"/>
        <v>18.299999999999997</v>
      </c>
      <c r="J75" s="29">
        <f t="shared" si="3"/>
        <v>0.16194690265486725</v>
      </c>
      <c r="K75" s="113">
        <v>183.5</v>
      </c>
      <c r="L75" s="113">
        <v>14.5</v>
      </c>
      <c r="M75" s="117">
        <v>61.5</v>
      </c>
      <c r="N75" s="117">
        <v>4.3</v>
      </c>
      <c r="O75" s="29">
        <f t="shared" si="4"/>
        <v>6.5349544072948323E-2</v>
      </c>
      <c r="P75" s="25">
        <f t="shared" si="5"/>
        <v>122</v>
      </c>
      <c r="Q75" s="25">
        <f t="shared" si="6"/>
        <v>10.199999999999999</v>
      </c>
      <c r="R75" s="29">
        <f t="shared" si="7"/>
        <v>7.7155824508320731E-2</v>
      </c>
    </row>
    <row r="76" spans="1:18">
      <c r="A76" s="27">
        <v>37681</v>
      </c>
      <c r="B76" s="35" t="s">
        <v>263</v>
      </c>
      <c r="C76" s="113">
        <v>133</v>
      </c>
      <c r="D76" s="113">
        <v>25.8</v>
      </c>
      <c r="E76" s="117">
        <v>34.799999999999997</v>
      </c>
      <c r="F76" s="117">
        <v>8.5</v>
      </c>
      <c r="G76" s="29">
        <f t="shared" si="0"/>
        <v>0.19630484988452657</v>
      </c>
      <c r="H76" s="25">
        <f t="shared" si="1"/>
        <v>98.2</v>
      </c>
      <c r="I76" s="25">
        <f t="shared" si="2"/>
        <v>17.3</v>
      </c>
      <c r="J76" s="29">
        <f t="shared" si="3"/>
        <v>0.1497835497835498</v>
      </c>
      <c r="K76" s="113">
        <v>181.8</v>
      </c>
      <c r="L76" s="113">
        <v>17.8</v>
      </c>
      <c r="M76" s="117">
        <v>60.4</v>
      </c>
      <c r="N76" s="117">
        <v>5</v>
      </c>
      <c r="O76" s="29">
        <f t="shared" si="4"/>
        <v>7.64525993883792E-2</v>
      </c>
      <c r="P76" s="25">
        <f t="shared" si="5"/>
        <v>121.4</v>
      </c>
      <c r="Q76" s="25">
        <f t="shared" si="6"/>
        <v>12.8</v>
      </c>
      <c r="R76" s="29">
        <f t="shared" si="7"/>
        <v>9.5380029806259314E-2</v>
      </c>
    </row>
    <row r="77" spans="1:18">
      <c r="A77" s="27">
        <v>37773</v>
      </c>
      <c r="B77" s="35" t="s">
        <v>264</v>
      </c>
      <c r="C77" s="113">
        <v>125.1</v>
      </c>
      <c r="D77" s="113">
        <v>20.7</v>
      </c>
      <c r="E77" s="117">
        <v>37.5</v>
      </c>
      <c r="F77" s="117">
        <v>4.5999999999999996</v>
      </c>
      <c r="G77" s="29">
        <f t="shared" si="0"/>
        <v>0.10926365795724464</v>
      </c>
      <c r="H77" s="25">
        <f t="shared" si="1"/>
        <v>87.6</v>
      </c>
      <c r="I77" s="25">
        <f t="shared" si="2"/>
        <v>16.100000000000001</v>
      </c>
      <c r="J77" s="29">
        <f t="shared" si="3"/>
        <v>0.15525554484088722</v>
      </c>
      <c r="K77" s="113">
        <v>183.2</v>
      </c>
      <c r="L77" s="113">
        <v>13.9</v>
      </c>
      <c r="M77" s="117">
        <v>56.4</v>
      </c>
      <c r="N77" s="117">
        <v>4.0999999999999996</v>
      </c>
      <c r="O77" s="29">
        <f t="shared" si="4"/>
        <v>6.7768595041322308E-2</v>
      </c>
      <c r="P77" s="25">
        <f t="shared" si="5"/>
        <v>126.79999999999998</v>
      </c>
      <c r="Q77" s="25">
        <f t="shared" si="6"/>
        <v>9.8000000000000007</v>
      </c>
      <c r="R77" s="29">
        <f t="shared" si="7"/>
        <v>7.1742313323572476E-2</v>
      </c>
    </row>
    <row r="78" spans="1:18">
      <c r="A78" s="27">
        <v>37865</v>
      </c>
      <c r="B78" s="35" t="s">
        <v>265</v>
      </c>
      <c r="C78" s="113">
        <v>131</v>
      </c>
      <c r="D78" s="113">
        <v>19.7</v>
      </c>
      <c r="E78" s="117">
        <v>38.700000000000003</v>
      </c>
      <c r="F78" s="117">
        <v>4.5999999999999996</v>
      </c>
      <c r="G78" s="29">
        <f t="shared" si="0"/>
        <v>0.10623556581986142</v>
      </c>
      <c r="H78" s="25">
        <f t="shared" si="1"/>
        <v>92.3</v>
      </c>
      <c r="I78" s="25">
        <f t="shared" si="2"/>
        <v>15.1</v>
      </c>
      <c r="J78" s="29">
        <f t="shared" si="3"/>
        <v>0.14059590316573559</v>
      </c>
      <c r="K78" s="113">
        <v>187.4</v>
      </c>
      <c r="L78" s="113">
        <v>12.1</v>
      </c>
      <c r="M78" s="117">
        <v>63.4</v>
      </c>
      <c r="N78" s="117">
        <v>2.1</v>
      </c>
      <c r="O78" s="29">
        <f t="shared" si="4"/>
        <v>3.2061068702290078E-2</v>
      </c>
      <c r="P78" s="25">
        <f t="shared" si="5"/>
        <v>124</v>
      </c>
      <c r="Q78" s="25">
        <f t="shared" si="6"/>
        <v>10</v>
      </c>
      <c r="R78" s="29">
        <f t="shared" si="7"/>
        <v>7.4626865671641784E-2</v>
      </c>
    </row>
    <row r="79" spans="1:18">
      <c r="A79" s="27">
        <v>37956</v>
      </c>
      <c r="B79" s="35" t="s">
        <v>266</v>
      </c>
      <c r="C79" s="113">
        <v>137.80000000000001</v>
      </c>
      <c r="D79" s="113">
        <v>23.8</v>
      </c>
      <c r="E79" s="117">
        <v>39.799999999999997</v>
      </c>
      <c r="F79" s="117">
        <v>7.6</v>
      </c>
      <c r="G79" s="29">
        <f t="shared" si="0"/>
        <v>0.16033755274261602</v>
      </c>
      <c r="H79" s="25">
        <f t="shared" si="1"/>
        <v>98.000000000000014</v>
      </c>
      <c r="I79" s="25">
        <f t="shared" si="2"/>
        <v>16.200000000000003</v>
      </c>
      <c r="J79" s="29">
        <f t="shared" si="3"/>
        <v>0.14185639229422067</v>
      </c>
      <c r="K79" s="113">
        <v>191.7</v>
      </c>
      <c r="L79" s="113">
        <v>15</v>
      </c>
      <c r="M79" s="117">
        <v>63.9</v>
      </c>
      <c r="N79" s="117">
        <v>3.3</v>
      </c>
      <c r="O79" s="29">
        <f t="shared" si="4"/>
        <v>4.9107142857142849E-2</v>
      </c>
      <c r="P79" s="25">
        <f t="shared" si="5"/>
        <v>127.79999999999998</v>
      </c>
      <c r="Q79" s="25">
        <f t="shared" si="6"/>
        <v>11.7</v>
      </c>
      <c r="R79" s="29">
        <f t="shared" si="7"/>
        <v>8.387096774193549E-2</v>
      </c>
    </row>
    <row r="80" spans="1:18">
      <c r="A80" s="27">
        <v>38047</v>
      </c>
      <c r="B80" s="35" t="s">
        <v>267</v>
      </c>
      <c r="C80" s="113">
        <v>137</v>
      </c>
      <c r="D80" s="113">
        <v>21.1</v>
      </c>
      <c r="E80" s="117">
        <v>40.299999999999997</v>
      </c>
      <c r="F80" s="117">
        <v>6.1</v>
      </c>
      <c r="G80" s="29">
        <f t="shared" si="0"/>
        <v>0.13146551724137931</v>
      </c>
      <c r="H80" s="25">
        <f t="shared" si="1"/>
        <v>96.7</v>
      </c>
      <c r="I80" s="25">
        <f t="shared" si="2"/>
        <v>15.000000000000002</v>
      </c>
      <c r="J80" s="29">
        <f t="shared" si="3"/>
        <v>0.13428827215756492</v>
      </c>
      <c r="K80" s="113">
        <v>193.5</v>
      </c>
      <c r="L80" s="113">
        <v>13.8</v>
      </c>
      <c r="M80" s="117">
        <v>66.8</v>
      </c>
      <c r="N80" s="117">
        <v>4.7</v>
      </c>
      <c r="O80" s="29">
        <f t="shared" si="4"/>
        <v>6.5734265734265732E-2</v>
      </c>
      <c r="P80" s="25">
        <f t="shared" si="5"/>
        <v>126.7</v>
      </c>
      <c r="Q80" s="25">
        <f t="shared" si="6"/>
        <v>9.1000000000000014</v>
      </c>
      <c r="R80" s="29">
        <f t="shared" si="7"/>
        <v>6.7010309278350527E-2</v>
      </c>
    </row>
    <row r="81" spans="1:18">
      <c r="A81" s="27">
        <v>38139</v>
      </c>
      <c r="B81" s="35" t="s">
        <v>268</v>
      </c>
      <c r="C81" s="113">
        <v>127.2</v>
      </c>
      <c r="D81" s="113">
        <v>22.7</v>
      </c>
      <c r="E81" s="117">
        <v>41.3</v>
      </c>
      <c r="F81" s="117">
        <v>6.6</v>
      </c>
      <c r="G81" s="29">
        <f t="shared" si="0"/>
        <v>0.13778705636743216</v>
      </c>
      <c r="H81" s="25">
        <f t="shared" si="1"/>
        <v>85.9</v>
      </c>
      <c r="I81" s="25">
        <f t="shared" si="2"/>
        <v>16.100000000000001</v>
      </c>
      <c r="J81" s="29">
        <f t="shared" si="3"/>
        <v>0.15784313725490198</v>
      </c>
      <c r="K81" s="113">
        <v>184.5</v>
      </c>
      <c r="L81" s="113">
        <v>14.4</v>
      </c>
      <c r="M81" s="117">
        <v>62.4</v>
      </c>
      <c r="N81" s="117">
        <v>4.4000000000000004</v>
      </c>
      <c r="O81" s="29">
        <f t="shared" si="4"/>
        <v>6.5868263473053898E-2</v>
      </c>
      <c r="P81" s="25">
        <f t="shared" si="5"/>
        <v>122.1</v>
      </c>
      <c r="Q81" s="25">
        <f t="shared" si="6"/>
        <v>10</v>
      </c>
      <c r="R81" s="29">
        <f t="shared" si="7"/>
        <v>7.5700227100681305E-2</v>
      </c>
    </row>
    <row r="82" spans="1:18">
      <c r="A82" s="27">
        <v>38231</v>
      </c>
      <c r="B82" s="35" t="s">
        <v>269</v>
      </c>
      <c r="C82" s="113">
        <v>132</v>
      </c>
      <c r="D82" s="113">
        <v>18.3</v>
      </c>
      <c r="E82" s="117">
        <v>43.2</v>
      </c>
      <c r="F82" s="117">
        <v>5.9</v>
      </c>
      <c r="G82" s="29">
        <f t="shared" si="0"/>
        <v>0.12016293279022404</v>
      </c>
      <c r="H82" s="25">
        <f t="shared" si="1"/>
        <v>88.8</v>
      </c>
      <c r="I82" s="25">
        <f t="shared" si="2"/>
        <v>12.4</v>
      </c>
      <c r="J82" s="29">
        <f t="shared" si="3"/>
        <v>0.1225296442687747</v>
      </c>
      <c r="K82" s="113">
        <v>183.9</v>
      </c>
      <c r="L82" s="113">
        <v>14.4</v>
      </c>
      <c r="M82" s="117">
        <v>63.3</v>
      </c>
      <c r="N82" s="117">
        <v>5.2</v>
      </c>
      <c r="O82" s="29">
        <f t="shared" si="4"/>
        <v>7.5912408759124084E-2</v>
      </c>
      <c r="P82" s="25">
        <f t="shared" si="5"/>
        <v>120.60000000000001</v>
      </c>
      <c r="Q82" s="25">
        <f t="shared" si="6"/>
        <v>9.1999999999999993</v>
      </c>
      <c r="R82" s="29">
        <f t="shared" si="7"/>
        <v>7.0878274268104766E-2</v>
      </c>
    </row>
    <row r="83" spans="1:18">
      <c r="A83" s="27">
        <v>38322</v>
      </c>
      <c r="B83" s="35" t="s">
        <v>270</v>
      </c>
      <c r="C83" s="113">
        <v>147</v>
      </c>
      <c r="D83" s="113">
        <v>19.899999999999999</v>
      </c>
      <c r="E83" s="117">
        <v>50.3</v>
      </c>
      <c r="F83" s="117">
        <v>6</v>
      </c>
      <c r="G83" s="29">
        <f t="shared" si="0"/>
        <v>0.10657193605683837</v>
      </c>
      <c r="H83" s="25">
        <f t="shared" si="1"/>
        <v>96.7</v>
      </c>
      <c r="I83" s="25">
        <f t="shared" si="2"/>
        <v>13.899999999999999</v>
      </c>
      <c r="J83" s="29">
        <f t="shared" si="3"/>
        <v>0.12567811934900541</v>
      </c>
      <c r="K83" s="113">
        <v>201</v>
      </c>
      <c r="L83" s="113">
        <v>14.8</v>
      </c>
      <c r="M83" s="117">
        <v>64.900000000000006</v>
      </c>
      <c r="N83" s="117">
        <v>4.9000000000000004</v>
      </c>
      <c r="O83" s="29">
        <f t="shared" si="4"/>
        <v>7.0200573065902577E-2</v>
      </c>
      <c r="P83" s="25">
        <f t="shared" si="5"/>
        <v>136.1</v>
      </c>
      <c r="Q83" s="25">
        <f t="shared" si="6"/>
        <v>9.9</v>
      </c>
      <c r="R83" s="29">
        <f t="shared" si="7"/>
        <v>6.7808219178082191E-2</v>
      </c>
    </row>
    <row r="84" spans="1:18">
      <c r="A84" s="27">
        <v>38412</v>
      </c>
      <c r="B84" s="35" t="s">
        <v>271</v>
      </c>
      <c r="C84" s="113">
        <v>140.6</v>
      </c>
      <c r="D84" s="113">
        <v>23.8</v>
      </c>
      <c r="E84" s="117">
        <v>41.6</v>
      </c>
      <c r="F84" s="117">
        <v>7.9</v>
      </c>
      <c r="G84" s="29">
        <f t="shared" si="0"/>
        <v>0.1595959595959596</v>
      </c>
      <c r="H84" s="25">
        <f t="shared" si="1"/>
        <v>99</v>
      </c>
      <c r="I84" s="25">
        <f t="shared" si="2"/>
        <v>15.9</v>
      </c>
      <c r="J84" s="29">
        <f t="shared" si="3"/>
        <v>0.13838120104438642</v>
      </c>
      <c r="K84" s="113">
        <v>188.3</v>
      </c>
      <c r="L84" s="113">
        <v>17.100000000000001</v>
      </c>
      <c r="M84" s="117">
        <v>62.1</v>
      </c>
      <c r="N84" s="117">
        <v>4.9000000000000004</v>
      </c>
      <c r="O84" s="29">
        <f t="shared" si="4"/>
        <v>7.3134328358208961E-2</v>
      </c>
      <c r="P84" s="25">
        <f t="shared" si="5"/>
        <v>126.20000000000002</v>
      </c>
      <c r="Q84" s="25">
        <f t="shared" si="6"/>
        <v>12.200000000000001</v>
      </c>
      <c r="R84" s="29">
        <f t="shared" si="7"/>
        <v>8.8150289017341038E-2</v>
      </c>
    </row>
    <row r="85" spans="1:18">
      <c r="A85" s="27">
        <v>38504</v>
      </c>
      <c r="B85" s="35" t="s">
        <v>272</v>
      </c>
      <c r="C85" s="113">
        <v>137.80000000000001</v>
      </c>
      <c r="D85" s="113">
        <v>20.100000000000001</v>
      </c>
      <c r="E85" s="117">
        <v>42.1</v>
      </c>
      <c r="F85" s="117">
        <v>5.0999999999999996</v>
      </c>
      <c r="G85" s="29">
        <f t="shared" si="0"/>
        <v>0.10805084745762711</v>
      </c>
      <c r="H85" s="25">
        <f t="shared" si="1"/>
        <v>95.700000000000017</v>
      </c>
      <c r="I85" s="25">
        <f t="shared" si="2"/>
        <v>15.000000000000002</v>
      </c>
      <c r="J85" s="29">
        <f t="shared" si="3"/>
        <v>0.13550135501355012</v>
      </c>
      <c r="K85" s="113">
        <v>186.2</v>
      </c>
      <c r="L85" s="113">
        <v>14.1</v>
      </c>
      <c r="M85" s="117">
        <v>66.900000000000006</v>
      </c>
      <c r="N85" s="117">
        <v>4.3</v>
      </c>
      <c r="O85" s="29">
        <f t="shared" si="4"/>
        <v>6.0393258426966287E-2</v>
      </c>
      <c r="P85" s="25">
        <f t="shared" si="5"/>
        <v>119.29999999999998</v>
      </c>
      <c r="Q85" s="25">
        <f t="shared" si="6"/>
        <v>9.8000000000000007</v>
      </c>
      <c r="R85" s="29">
        <f t="shared" si="7"/>
        <v>7.5910147172734324E-2</v>
      </c>
    </row>
    <row r="86" spans="1:18">
      <c r="A86" s="27">
        <v>38596</v>
      </c>
      <c r="B86" s="35" t="s">
        <v>273</v>
      </c>
      <c r="C86" s="113">
        <v>138.30000000000001</v>
      </c>
      <c r="D86" s="113">
        <v>23.1</v>
      </c>
      <c r="E86" s="117">
        <v>38.799999999999997</v>
      </c>
      <c r="F86" s="117">
        <v>7</v>
      </c>
      <c r="G86" s="29">
        <f t="shared" si="0"/>
        <v>0.15283842794759828</v>
      </c>
      <c r="H86" s="25">
        <f t="shared" si="1"/>
        <v>99.500000000000014</v>
      </c>
      <c r="I86" s="25">
        <f t="shared" si="2"/>
        <v>16.100000000000001</v>
      </c>
      <c r="J86" s="29">
        <f t="shared" si="3"/>
        <v>0.13927335640138408</v>
      </c>
      <c r="K86" s="113">
        <v>188.9</v>
      </c>
      <c r="L86" s="113">
        <v>11.7</v>
      </c>
      <c r="M86" s="117">
        <v>69.3</v>
      </c>
      <c r="N86" s="117">
        <v>4.3</v>
      </c>
      <c r="O86" s="29">
        <f t="shared" si="4"/>
        <v>5.8423913043478264E-2</v>
      </c>
      <c r="P86" s="25">
        <f t="shared" si="5"/>
        <v>119.60000000000001</v>
      </c>
      <c r="Q86" s="25">
        <f t="shared" si="6"/>
        <v>7.3999999999999995</v>
      </c>
      <c r="R86" s="29">
        <f t="shared" si="7"/>
        <v>5.8267716535433063E-2</v>
      </c>
    </row>
    <row r="87" spans="1:18">
      <c r="A87" s="27">
        <v>38687</v>
      </c>
      <c r="B87" s="35" t="s">
        <v>274</v>
      </c>
      <c r="C87" s="113">
        <v>152.30000000000001</v>
      </c>
      <c r="D87" s="113">
        <v>20.7</v>
      </c>
      <c r="E87" s="117">
        <v>44.5</v>
      </c>
      <c r="F87" s="117">
        <v>7.6</v>
      </c>
      <c r="G87" s="29">
        <f t="shared" si="0"/>
        <v>0.14587332053742802</v>
      </c>
      <c r="H87" s="25">
        <f t="shared" si="1"/>
        <v>107.80000000000001</v>
      </c>
      <c r="I87" s="25">
        <f t="shared" si="2"/>
        <v>13.1</v>
      </c>
      <c r="J87" s="29">
        <f t="shared" si="3"/>
        <v>0.10835401157981803</v>
      </c>
      <c r="K87" s="113">
        <v>196.2</v>
      </c>
      <c r="L87" s="113">
        <v>13</v>
      </c>
      <c r="M87" s="117">
        <v>74.8</v>
      </c>
      <c r="N87" s="117">
        <v>5</v>
      </c>
      <c r="O87" s="29">
        <f t="shared" si="4"/>
        <v>6.2656641604010022E-2</v>
      </c>
      <c r="P87" s="25">
        <f t="shared" si="5"/>
        <v>121.39999999999999</v>
      </c>
      <c r="Q87" s="25">
        <f t="shared" si="6"/>
        <v>8</v>
      </c>
      <c r="R87" s="29">
        <f t="shared" si="7"/>
        <v>6.1823802163833083E-2</v>
      </c>
    </row>
    <row r="88" spans="1:18">
      <c r="A88" s="27">
        <v>38777</v>
      </c>
      <c r="B88" s="35" t="s">
        <v>275</v>
      </c>
      <c r="C88" s="113">
        <v>146.4</v>
      </c>
      <c r="D88" s="113">
        <v>25.3</v>
      </c>
      <c r="E88" s="117">
        <v>40.6</v>
      </c>
      <c r="F88" s="117">
        <v>6.9</v>
      </c>
      <c r="G88" s="29">
        <f t="shared" si="0"/>
        <v>0.14526315789473684</v>
      </c>
      <c r="H88" s="25">
        <f t="shared" si="1"/>
        <v>105.80000000000001</v>
      </c>
      <c r="I88" s="25">
        <f t="shared" si="2"/>
        <v>18.399999999999999</v>
      </c>
      <c r="J88" s="29">
        <f t="shared" si="3"/>
        <v>0.14814814814814811</v>
      </c>
      <c r="K88" s="113">
        <v>207.8</v>
      </c>
      <c r="L88" s="113">
        <v>17.3</v>
      </c>
      <c r="M88" s="117">
        <v>71.099999999999994</v>
      </c>
      <c r="N88" s="117">
        <v>5</v>
      </c>
      <c r="O88" s="29">
        <f t="shared" si="4"/>
        <v>6.5703022339027597E-2</v>
      </c>
      <c r="P88" s="25">
        <f t="shared" si="5"/>
        <v>136.70000000000002</v>
      </c>
      <c r="Q88" s="25">
        <f t="shared" si="6"/>
        <v>12.3</v>
      </c>
      <c r="R88" s="29">
        <f t="shared" si="7"/>
        <v>8.2550335570469785E-2</v>
      </c>
    </row>
    <row r="89" spans="1:18">
      <c r="A89" s="27">
        <v>38869</v>
      </c>
      <c r="B89" s="35" t="s">
        <v>276</v>
      </c>
      <c r="C89" s="113">
        <v>140</v>
      </c>
      <c r="D89" s="113">
        <v>22.9</v>
      </c>
      <c r="E89" s="117">
        <v>39.299999999999997</v>
      </c>
      <c r="F89" s="117">
        <v>6.9</v>
      </c>
      <c r="G89" s="29">
        <f t="shared" si="0"/>
        <v>0.14935064935064937</v>
      </c>
      <c r="H89" s="25">
        <f t="shared" si="1"/>
        <v>100.7</v>
      </c>
      <c r="I89" s="25">
        <f t="shared" si="2"/>
        <v>15.999999999999998</v>
      </c>
      <c r="J89" s="29">
        <f t="shared" si="3"/>
        <v>0.13710368466152525</v>
      </c>
      <c r="K89" s="113">
        <v>201.5</v>
      </c>
      <c r="L89" s="113">
        <v>11.9</v>
      </c>
      <c r="M89" s="117">
        <v>75.8</v>
      </c>
      <c r="N89" s="117">
        <v>1.8</v>
      </c>
      <c r="O89" s="29">
        <f t="shared" si="4"/>
        <v>2.3195876288659795E-2</v>
      </c>
      <c r="P89" s="25">
        <f t="shared" si="5"/>
        <v>125.7</v>
      </c>
      <c r="Q89" s="25">
        <f t="shared" si="6"/>
        <v>10.1</v>
      </c>
      <c r="R89" s="29">
        <f t="shared" si="7"/>
        <v>7.437407952871869E-2</v>
      </c>
    </row>
    <row r="90" spans="1:18">
      <c r="A90" s="27">
        <v>38961</v>
      </c>
      <c r="B90" s="35" t="s">
        <v>277</v>
      </c>
      <c r="C90" s="113">
        <v>137.1</v>
      </c>
      <c r="D90" s="113">
        <v>21.4</v>
      </c>
      <c r="E90" s="117">
        <v>34.4</v>
      </c>
      <c r="F90" s="117">
        <v>6.1</v>
      </c>
      <c r="G90" s="29">
        <f t="shared" si="0"/>
        <v>0.15061728395061727</v>
      </c>
      <c r="H90" s="25">
        <f t="shared" si="1"/>
        <v>102.69999999999999</v>
      </c>
      <c r="I90" s="25">
        <f t="shared" si="2"/>
        <v>15.299999999999999</v>
      </c>
      <c r="J90" s="29">
        <f t="shared" si="3"/>
        <v>0.12966101694915255</v>
      </c>
      <c r="K90" s="113">
        <v>200.8</v>
      </c>
      <c r="L90" s="113">
        <v>15</v>
      </c>
      <c r="M90" s="117">
        <v>70.3</v>
      </c>
      <c r="N90" s="117">
        <v>4.5</v>
      </c>
      <c r="O90" s="29">
        <f t="shared" si="4"/>
        <v>6.0160427807486636E-2</v>
      </c>
      <c r="P90" s="25">
        <f t="shared" si="5"/>
        <v>130.5</v>
      </c>
      <c r="Q90" s="25">
        <f t="shared" si="6"/>
        <v>10.5</v>
      </c>
      <c r="R90" s="29">
        <f t="shared" si="7"/>
        <v>7.4468085106382975E-2</v>
      </c>
    </row>
    <row r="91" spans="1:18">
      <c r="A91" s="27">
        <v>39052</v>
      </c>
      <c r="B91" s="35" t="s">
        <v>278</v>
      </c>
      <c r="C91" s="113">
        <v>154.6</v>
      </c>
      <c r="D91" s="113">
        <v>26</v>
      </c>
      <c r="E91" s="117">
        <v>38.799999999999997</v>
      </c>
      <c r="F91" s="117">
        <v>8.3000000000000007</v>
      </c>
      <c r="G91" s="29">
        <f t="shared" si="0"/>
        <v>0.17622080679405525</v>
      </c>
      <c r="H91" s="25">
        <f t="shared" si="1"/>
        <v>115.8</v>
      </c>
      <c r="I91" s="25">
        <f t="shared" si="2"/>
        <v>17.7</v>
      </c>
      <c r="J91" s="29">
        <f t="shared" si="3"/>
        <v>0.13258426966292133</v>
      </c>
      <c r="K91" s="113">
        <v>203.1</v>
      </c>
      <c r="L91" s="113">
        <v>13.6</v>
      </c>
      <c r="M91" s="117">
        <v>72.7</v>
      </c>
      <c r="N91" s="117">
        <v>5.6</v>
      </c>
      <c r="O91" s="29">
        <f t="shared" si="4"/>
        <v>7.151979565772669E-2</v>
      </c>
      <c r="P91" s="25">
        <f t="shared" si="5"/>
        <v>130.39999999999998</v>
      </c>
      <c r="Q91" s="25">
        <f t="shared" si="6"/>
        <v>8</v>
      </c>
      <c r="R91" s="29">
        <f t="shared" si="7"/>
        <v>5.7803468208092498E-2</v>
      </c>
    </row>
    <row r="92" spans="1:18">
      <c r="A92" s="27">
        <v>39142</v>
      </c>
      <c r="B92" s="35" t="s">
        <v>279</v>
      </c>
      <c r="C92" s="113">
        <v>149.4</v>
      </c>
      <c r="D92" s="113">
        <v>28.3</v>
      </c>
      <c r="E92" s="117">
        <v>41</v>
      </c>
      <c r="F92" s="117">
        <v>7.6</v>
      </c>
      <c r="G92" s="29">
        <f t="shared" si="0"/>
        <v>0.15637860082304525</v>
      </c>
      <c r="H92" s="25">
        <f t="shared" si="1"/>
        <v>108.4</v>
      </c>
      <c r="I92" s="25">
        <f t="shared" si="2"/>
        <v>20.700000000000003</v>
      </c>
      <c r="J92" s="29">
        <f t="shared" si="3"/>
        <v>0.16034082106893879</v>
      </c>
      <c r="K92" s="113">
        <v>202</v>
      </c>
      <c r="L92" s="113">
        <v>19.600000000000001</v>
      </c>
      <c r="M92" s="117">
        <v>72</v>
      </c>
      <c r="N92" s="117">
        <v>8.5</v>
      </c>
      <c r="O92" s="29">
        <f t="shared" si="4"/>
        <v>0.10559006211180125</v>
      </c>
      <c r="P92" s="25">
        <f t="shared" si="5"/>
        <v>130</v>
      </c>
      <c r="Q92" s="25">
        <f t="shared" si="6"/>
        <v>11.100000000000001</v>
      </c>
      <c r="R92" s="29">
        <f t="shared" si="7"/>
        <v>7.8667611622962458E-2</v>
      </c>
    </row>
    <row r="93" spans="1:18">
      <c r="A93" s="27">
        <v>39234</v>
      </c>
      <c r="B93" s="35" t="s">
        <v>280</v>
      </c>
      <c r="C93" s="113">
        <v>147.9</v>
      </c>
      <c r="D93" s="113">
        <v>23.1</v>
      </c>
      <c r="E93" s="117">
        <v>41.2</v>
      </c>
      <c r="F93" s="117">
        <v>7.1</v>
      </c>
      <c r="G93" s="29">
        <f t="shared" si="0"/>
        <v>0.14699792960662525</v>
      </c>
      <c r="H93" s="25">
        <f t="shared" si="1"/>
        <v>106.7</v>
      </c>
      <c r="I93" s="25">
        <f t="shared" si="2"/>
        <v>16</v>
      </c>
      <c r="J93" s="29">
        <f t="shared" si="3"/>
        <v>0.13039934800325997</v>
      </c>
      <c r="K93" s="113">
        <v>193.8</v>
      </c>
      <c r="L93" s="113">
        <v>12.7</v>
      </c>
      <c r="M93" s="117">
        <v>69.7</v>
      </c>
      <c r="N93" s="117">
        <v>4.2</v>
      </c>
      <c r="O93" s="29">
        <f t="shared" si="4"/>
        <v>5.6833558863328817E-2</v>
      </c>
      <c r="P93" s="25">
        <f t="shared" si="5"/>
        <v>124.10000000000001</v>
      </c>
      <c r="Q93" s="25">
        <f t="shared" si="6"/>
        <v>8.5</v>
      </c>
      <c r="R93" s="29">
        <f t="shared" si="7"/>
        <v>6.4102564102564097E-2</v>
      </c>
    </row>
    <row r="94" spans="1:18">
      <c r="A94" s="27">
        <v>39326</v>
      </c>
      <c r="B94" s="35" t="s">
        <v>281</v>
      </c>
      <c r="C94" s="113">
        <v>147</v>
      </c>
      <c r="D94" s="113">
        <v>26.9</v>
      </c>
      <c r="E94" s="117">
        <v>41.4</v>
      </c>
      <c r="F94" s="117">
        <v>9.3000000000000007</v>
      </c>
      <c r="G94" s="29">
        <f t="shared" si="0"/>
        <v>0.18343195266272189</v>
      </c>
      <c r="H94" s="25">
        <f t="shared" si="1"/>
        <v>105.6</v>
      </c>
      <c r="I94" s="25">
        <f t="shared" si="2"/>
        <v>17.599999999999998</v>
      </c>
      <c r="J94" s="29">
        <f t="shared" si="3"/>
        <v>0.14285714285714285</v>
      </c>
      <c r="K94" s="113">
        <v>194.1</v>
      </c>
      <c r="L94" s="113">
        <v>11.5</v>
      </c>
      <c r="M94" s="117">
        <v>73.599999999999994</v>
      </c>
      <c r="N94" s="117">
        <v>4.2</v>
      </c>
      <c r="O94" s="29">
        <f t="shared" si="4"/>
        <v>5.3984575835475584E-2</v>
      </c>
      <c r="P94" s="25">
        <f t="shared" si="5"/>
        <v>120.5</v>
      </c>
      <c r="Q94" s="25">
        <f t="shared" si="6"/>
        <v>7.3</v>
      </c>
      <c r="R94" s="29">
        <f t="shared" si="7"/>
        <v>5.7120500782472612E-2</v>
      </c>
    </row>
    <row r="95" spans="1:18">
      <c r="A95" s="27">
        <v>39417</v>
      </c>
      <c r="B95" s="35" t="s">
        <v>282</v>
      </c>
      <c r="C95" s="113">
        <v>157.1</v>
      </c>
      <c r="D95" s="113">
        <v>23.5</v>
      </c>
      <c r="E95" s="117">
        <v>46.5</v>
      </c>
      <c r="F95" s="117">
        <v>8.3000000000000007</v>
      </c>
      <c r="G95" s="29">
        <f t="shared" si="0"/>
        <v>0.15145985401459855</v>
      </c>
      <c r="H95" s="25">
        <f t="shared" si="1"/>
        <v>110.6</v>
      </c>
      <c r="I95" s="25">
        <f t="shared" si="2"/>
        <v>15.2</v>
      </c>
      <c r="J95" s="29">
        <f t="shared" si="3"/>
        <v>0.12082670906200317</v>
      </c>
      <c r="K95" s="113">
        <v>204.7</v>
      </c>
      <c r="L95" s="113">
        <v>11.1</v>
      </c>
      <c r="M95" s="117">
        <v>72.8</v>
      </c>
      <c r="N95" s="117">
        <v>3.1</v>
      </c>
      <c r="O95" s="29">
        <f t="shared" si="4"/>
        <v>4.0843214756258239E-2</v>
      </c>
      <c r="P95" s="25">
        <f t="shared" si="5"/>
        <v>131.89999999999998</v>
      </c>
      <c r="Q95" s="25">
        <f t="shared" si="6"/>
        <v>8</v>
      </c>
      <c r="R95" s="29">
        <f t="shared" si="7"/>
        <v>5.7183702644746259E-2</v>
      </c>
    </row>
    <row r="96" spans="1:18">
      <c r="A96" s="27">
        <v>39508</v>
      </c>
      <c r="B96" s="35" t="s">
        <v>283</v>
      </c>
      <c r="C96" s="113">
        <v>141.80000000000001</v>
      </c>
      <c r="D96" s="113">
        <v>26.1</v>
      </c>
      <c r="E96" s="117">
        <v>44.9</v>
      </c>
      <c r="F96" s="117">
        <v>7.1</v>
      </c>
      <c r="G96" s="29">
        <f t="shared" si="0"/>
        <v>0.13653846153846153</v>
      </c>
      <c r="H96" s="25">
        <f t="shared" si="1"/>
        <v>96.9</v>
      </c>
      <c r="I96" s="25">
        <f t="shared" si="2"/>
        <v>19</v>
      </c>
      <c r="J96" s="29">
        <f t="shared" si="3"/>
        <v>0.16393442622950818</v>
      </c>
      <c r="K96" s="113">
        <v>193.2</v>
      </c>
      <c r="L96" s="113">
        <v>18.100000000000001</v>
      </c>
      <c r="M96" s="117">
        <v>64.2</v>
      </c>
      <c r="N96" s="117">
        <v>7.6</v>
      </c>
      <c r="O96" s="29">
        <f t="shared" si="4"/>
        <v>0.10584958217270195</v>
      </c>
      <c r="P96" s="25">
        <f t="shared" si="5"/>
        <v>129</v>
      </c>
      <c r="Q96" s="25">
        <f t="shared" si="6"/>
        <v>10.500000000000002</v>
      </c>
      <c r="R96" s="29">
        <f t="shared" si="7"/>
        <v>7.5268817204301092E-2</v>
      </c>
    </row>
    <row r="97" spans="1:18">
      <c r="A97" s="27">
        <v>39600</v>
      </c>
      <c r="B97" s="35" t="s">
        <v>284</v>
      </c>
      <c r="C97" s="113">
        <v>144.1</v>
      </c>
      <c r="D97" s="113">
        <v>26.4</v>
      </c>
      <c r="E97" s="117">
        <v>43.6</v>
      </c>
      <c r="F97" s="117">
        <v>11.4</v>
      </c>
      <c r="G97" s="29">
        <f t="shared" si="0"/>
        <v>0.20727272727272728</v>
      </c>
      <c r="H97" s="25">
        <f t="shared" si="1"/>
        <v>100.5</v>
      </c>
      <c r="I97" s="25">
        <f t="shared" si="2"/>
        <v>14.999999999999998</v>
      </c>
      <c r="J97" s="29">
        <f t="shared" si="3"/>
        <v>0.12987012987012986</v>
      </c>
      <c r="K97" s="113">
        <v>190.1</v>
      </c>
      <c r="L97" s="113">
        <v>13.9</v>
      </c>
      <c r="M97" s="117">
        <v>61.9</v>
      </c>
      <c r="N97" s="117">
        <v>5.4</v>
      </c>
      <c r="O97" s="29">
        <f t="shared" si="4"/>
        <v>8.0237741456166425E-2</v>
      </c>
      <c r="P97" s="25">
        <f t="shared" si="5"/>
        <v>128.19999999999999</v>
      </c>
      <c r="Q97" s="25">
        <f t="shared" si="6"/>
        <v>8.5</v>
      </c>
      <c r="R97" s="29">
        <f t="shared" si="7"/>
        <v>6.2179956108266279E-2</v>
      </c>
    </row>
    <row r="98" spans="1:18">
      <c r="A98" s="27">
        <v>39692</v>
      </c>
      <c r="B98" s="35" t="s">
        <v>285</v>
      </c>
      <c r="C98" s="113">
        <v>136.19999999999999</v>
      </c>
      <c r="D98" s="113">
        <v>25.3</v>
      </c>
      <c r="E98" s="117">
        <v>39.5</v>
      </c>
      <c r="F98" s="117">
        <v>8.9</v>
      </c>
      <c r="G98" s="29">
        <f t="shared" si="0"/>
        <v>0.18388429752066118</v>
      </c>
      <c r="H98" s="25">
        <f t="shared" si="1"/>
        <v>96.699999999999989</v>
      </c>
      <c r="I98" s="25">
        <f t="shared" si="2"/>
        <v>16.399999999999999</v>
      </c>
      <c r="J98" s="29">
        <f t="shared" si="3"/>
        <v>0.14500442086648982</v>
      </c>
      <c r="K98" s="113">
        <v>192.2</v>
      </c>
      <c r="L98" s="113">
        <v>15.9</v>
      </c>
      <c r="M98" s="117">
        <v>69.900000000000006</v>
      </c>
      <c r="N98" s="117">
        <v>5.3</v>
      </c>
      <c r="O98" s="29">
        <f t="shared" si="4"/>
        <v>7.0478723404255317E-2</v>
      </c>
      <c r="P98" s="25">
        <f t="shared" si="5"/>
        <v>122.29999999999998</v>
      </c>
      <c r="Q98" s="25">
        <f t="shared" si="6"/>
        <v>10.600000000000001</v>
      </c>
      <c r="R98" s="29">
        <f t="shared" si="7"/>
        <v>7.9759217456734408E-2</v>
      </c>
    </row>
    <row r="99" spans="1:18">
      <c r="A99" s="27">
        <v>39783</v>
      </c>
      <c r="B99" s="35" t="s">
        <v>286</v>
      </c>
      <c r="C99" s="113">
        <v>145.5</v>
      </c>
      <c r="D99" s="113">
        <v>32.1</v>
      </c>
      <c r="E99" s="117">
        <v>45.4</v>
      </c>
      <c r="F99" s="117">
        <v>12.1</v>
      </c>
      <c r="G99" s="29">
        <f t="shared" si="0"/>
        <v>0.21043478260869564</v>
      </c>
      <c r="H99" s="25">
        <f t="shared" si="1"/>
        <v>100.1</v>
      </c>
      <c r="I99" s="25">
        <f t="shared" si="2"/>
        <v>20</v>
      </c>
      <c r="J99" s="29">
        <f t="shared" si="3"/>
        <v>0.16652789342214822</v>
      </c>
      <c r="K99" s="113">
        <v>200.8</v>
      </c>
      <c r="L99" s="113">
        <v>15.9</v>
      </c>
      <c r="M99" s="117">
        <v>76.7</v>
      </c>
      <c r="N99" s="117">
        <v>6.3</v>
      </c>
      <c r="O99" s="29">
        <f t="shared" si="4"/>
        <v>7.5903614457831323E-2</v>
      </c>
      <c r="P99" s="25">
        <f t="shared" si="5"/>
        <v>124.10000000000001</v>
      </c>
      <c r="Q99" s="25">
        <f t="shared" si="6"/>
        <v>9.6000000000000014</v>
      </c>
      <c r="R99" s="29">
        <f t="shared" si="7"/>
        <v>7.1802543006731487E-2</v>
      </c>
    </row>
    <row r="100" spans="1:18">
      <c r="A100" s="27">
        <v>39873</v>
      </c>
      <c r="B100" s="35" t="s">
        <v>287</v>
      </c>
      <c r="C100" s="113">
        <v>132.69999999999999</v>
      </c>
      <c r="D100" s="113">
        <v>31.5</v>
      </c>
      <c r="E100" s="117">
        <v>39.700000000000003</v>
      </c>
      <c r="F100" s="117">
        <v>9.9</v>
      </c>
      <c r="G100" s="29">
        <f t="shared" ref="G100:G118" si="8">F100/SUM(E100:F100)</f>
        <v>0.19959677419354838</v>
      </c>
      <c r="H100" s="25">
        <f t="shared" ref="H100:H118" si="9">C100-E100</f>
        <v>92.999999999999986</v>
      </c>
      <c r="I100" s="25">
        <f t="shared" ref="I100:I118" si="10">D100-F100</f>
        <v>21.6</v>
      </c>
      <c r="J100" s="29">
        <f t="shared" ref="J100:J118" si="11">I100/SUM(H100:I100)</f>
        <v>0.18848167539267019</v>
      </c>
      <c r="K100" s="113">
        <v>190.1</v>
      </c>
      <c r="L100" s="113">
        <v>25.1</v>
      </c>
      <c r="M100" s="117">
        <v>70.3</v>
      </c>
      <c r="N100" s="117">
        <v>11.8</v>
      </c>
      <c r="O100" s="29">
        <f t="shared" ref="O100:O118" si="12">N100/SUM(M100:N100)</f>
        <v>0.14372716199756397</v>
      </c>
      <c r="P100" s="25">
        <f t="shared" ref="P100:P118" si="13">K100-M100</f>
        <v>119.8</v>
      </c>
      <c r="Q100" s="25">
        <f t="shared" ref="Q100:Q118" si="14">L100-N100</f>
        <v>13.3</v>
      </c>
      <c r="R100" s="29">
        <f t="shared" ref="R100:R118" si="15">Q100/SUM(P100:Q100)</f>
        <v>9.9924868519909851E-2</v>
      </c>
    </row>
    <row r="101" spans="1:18">
      <c r="A101" s="27">
        <v>39965</v>
      </c>
      <c r="B101" s="35" t="s">
        <v>288</v>
      </c>
      <c r="C101" s="113">
        <v>120.5</v>
      </c>
      <c r="D101" s="113">
        <v>35.6</v>
      </c>
      <c r="E101" s="117">
        <v>36.799999999999997</v>
      </c>
      <c r="F101" s="117">
        <v>10.1</v>
      </c>
      <c r="G101" s="29">
        <f t="shared" si="8"/>
        <v>0.21535181236673773</v>
      </c>
      <c r="H101" s="25">
        <f t="shared" si="9"/>
        <v>83.7</v>
      </c>
      <c r="I101" s="25">
        <f t="shared" si="10"/>
        <v>25.5</v>
      </c>
      <c r="J101" s="29">
        <f t="shared" si="11"/>
        <v>0.23351648351648352</v>
      </c>
      <c r="K101" s="113">
        <v>187.1</v>
      </c>
      <c r="L101" s="113">
        <v>25.1</v>
      </c>
      <c r="M101" s="117">
        <v>65.5</v>
      </c>
      <c r="N101" s="117">
        <v>12.1</v>
      </c>
      <c r="O101" s="29">
        <f t="shared" si="12"/>
        <v>0.15592783505154639</v>
      </c>
      <c r="P101" s="25">
        <f t="shared" si="13"/>
        <v>121.6</v>
      </c>
      <c r="Q101" s="25">
        <f t="shared" si="14"/>
        <v>13.000000000000002</v>
      </c>
      <c r="R101" s="29">
        <f t="shared" si="15"/>
        <v>9.6582466567607744E-2</v>
      </c>
    </row>
    <row r="102" spans="1:18">
      <c r="A102" s="27">
        <v>40057</v>
      </c>
      <c r="B102" s="35" t="s">
        <v>289</v>
      </c>
      <c r="C102" s="113">
        <v>113.3</v>
      </c>
      <c r="D102" s="113">
        <v>38.1</v>
      </c>
      <c r="E102" s="117">
        <v>33.200000000000003</v>
      </c>
      <c r="F102" s="117">
        <v>10.4</v>
      </c>
      <c r="G102" s="29">
        <f t="shared" si="8"/>
        <v>0.23853211009174313</v>
      </c>
      <c r="H102" s="25">
        <f t="shared" si="9"/>
        <v>80.099999999999994</v>
      </c>
      <c r="I102" s="25">
        <f t="shared" si="10"/>
        <v>27.700000000000003</v>
      </c>
      <c r="J102" s="29">
        <f t="shared" si="11"/>
        <v>0.25695732838589985</v>
      </c>
      <c r="K102" s="113">
        <v>184.4</v>
      </c>
      <c r="L102" s="113">
        <v>22.9</v>
      </c>
      <c r="M102" s="117">
        <v>65.900000000000006</v>
      </c>
      <c r="N102" s="117">
        <v>8.1999999999999993</v>
      </c>
      <c r="O102" s="29">
        <f t="shared" si="12"/>
        <v>0.11066126855600537</v>
      </c>
      <c r="P102" s="25">
        <f t="shared" si="13"/>
        <v>118.5</v>
      </c>
      <c r="Q102" s="25">
        <f t="shared" si="14"/>
        <v>14.7</v>
      </c>
      <c r="R102" s="29">
        <f t="shared" si="15"/>
        <v>0.11036036036036037</v>
      </c>
    </row>
    <row r="103" spans="1:18">
      <c r="A103" s="27">
        <v>40148</v>
      </c>
      <c r="B103" s="35" t="s">
        <v>290</v>
      </c>
      <c r="C103" s="113">
        <v>121.9</v>
      </c>
      <c r="D103" s="113">
        <v>44.3</v>
      </c>
      <c r="E103" s="117">
        <v>33</v>
      </c>
      <c r="F103" s="117">
        <v>15.2</v>
      </c>
      <c r="G103" s="29">
        <f t="shared" si="8"/>
        <v>0.31535269709543567</v>
      </c>
      <c r="H103" s="25">
        <f t="shared" si="9"/>
        <v>88.9</v>
      </c>
      <c r="I103" s="25">
        <f t="shared" si="10"/>
        <v>29.099999999999998</v>
      </c>
      <c r="J103" s="29">
        <f t="shared" si="11"/>
        <v>0.24661016949152539</v>
      </c>
      <c r="K103" s="113">
        <v>187.8</v>
      </c>
      <c r="L103" s="113">
        <v>26.7</v>
      </c>
      <c r="M103" s="117">
        <v>68.099999999999994</v>
      </c>
      <c r="N103" s="117">
        <v>12.2</v>
      </c>
      <c r="O103" s="29">
        <f t="shared" si="12"/>
        <v>0.15193026151930261</v>
      </c>
      <c r="P103" s="25">
        <f t="shared" si="13"/>
        <v>119.70000000000002</v>
      </c>
      <c r="Q103" s="25">
        <f t="shared" si="14"/>
        <v>14.5</v>
      </c>
      <c r="R103" s="29">
        <f t="shared" si="15"/>
        <v>0.10804769001490312</v>
      </c>
    </row>
    <row r="104" spans="1:18">
      <c r="A104" s="27">
        <v>40238</v>
      </c>
      <c r="B104" s="35" t="s">
        <v>291</v>
      </c>
      <c r="C104" s="113">
        <v>117.8</v>
      </c>
      <c r="D104" s="113">
        <v>40.1</v>
      </c>
      <c r="E104" s="117">
        <v>31.9</v>
      </c>
      <c r="F104" s="117">
        <v>14.3</v>
      </c>
      <c r="G104" s="29">
        <f t="shared" si="8"/>
        <v>0.30952380952380953</v>
      </c>
      <c r="H104" s="25">
        <f t="shared" si="9"/>
        <v>85.9</v>
      </c>
      <c r="I104" s="25">
        <f t="shared" si="10"/>
        <v>25.8</v>
      </c>
      <c r="J104" s="29">
        <f t="shared" si="11"/>
        <v>0.23097582811101164</v>
      </c>
      <c r="K104" s="113">
        <v>188.9</v>
      </c>
      <c r="L104" s="113">
        <v>24.6</v>
      </c>
      <c r="M104" s="117">
        <v>68.3</v>
      </c>
      <c r="N104" s="117">
        <v>9.1999999999999993</v>
      </c>
      <c r="O104" s="29">
        <f t="shared" si="12"/>
        <v>0.11870967741935483</v>
      </c>
      <c r="P104" s="25">
        <f t="shared" si="13"/>
        <v>120.60000000000001</v>
      </c>
      <c r="Q104" s="25">
        <f t="shared" si="14"/>
        <v>15.400000000000002</v>
      </c>
      <c r="R104" s="29">
        <f t="shared" si="15"/>
        <v>0.11323529411764707</v>
      </c>
    </row>
    <row r="105" spans="1:18">
      <c r="A105" s="27">
        <v>40330</v>
      </c>
      <c r="B105" s="35" t="s">
        <v>292</v>
      </c>
      <c r="C105" s="113">
        <v>112.3</v>
      </c>
      <c r="D105" s="113">
        <v>37.6</v>
      </c>
      <c r="E105" s="117">
        <v>32.1</v>
      </c>
      <c r="F105" s="117">
        <v>15.9</v>
      </c>
      <c r="G105" s="29">
        <f t="shared" si="8"/>
        <v>0.33124999999999999</v>
      </c>
      <c r="H105" s="25">
        <f t="shared" si="9"/>
        <v>80.199999999999989</v>
      </c>
      <c r="I105" s="25">
        <f t="shared" si="10"/>
        <v>21.700000000000003</v>
      </c>
      <c r="J105" s="29">
        <f t="shared" si="11"/>
        <v>0.21295387634936216</v>
      </c>
      <c r="K105" s="113">
        <v>181.7</v>
      </c>
      <c r="L105" s="113">
        <v>29</v>
      </c>
      <c r="M105" s="117">
        <v>63.6</v>
      </c>
      <c r="N105" s="117">
        <v>12.1</v>
      </c>
      <c r="O105" s="29">
        <f t="shared" si="12"/>
        <v>0.15984147952443856</v>
      </c>
      <c r="P105" s="25">
        <f t="shared" si="13"/>
        <v>118.1</v>
      </c>
      <c r="Q105" s="25">
        <f t="shared" si="14"/>
        <v>16.899999999999999</v>
      </c>
      <c r="R105" s="29">
        <f t="shared" si="15"/>
        <v>0.12518518518518518</v>
      </c>
    </row>
    <row r="106" spans="1:18">
      <c r="A106" s="27">
        <v>40422</v>
      </c>
      <c r="B106" s="35" t="s">
        <v>293</v>
      </c>
      <c r="C106" s="113">
        <v>106.9</v>
      </c>
      <c r="D106" s="113">
        <v>33.4</v>
      </c>
      <c r="E106" s="117">
        <v>26.3</v>
      </c>
      <c r="F106" s="117">
        <v>13</v>
      </c>
      <c r="G106" s="29">
        <f t="shared" si="8"/>
        <v>0.33078880407124683</v>
      </c>
      <c r="H106" s="25">
        <f t="shared" si="9"/>
        <v>80.600000000000009</v>
      </c>
      <c r="I106" s="25">
        <f t="shared" si="10"/>
        <v>20.399999999999999</v>
      </c>
      <c r="J106" s="29">
        <f t="shared" si="11"/>
        <v>0.20198019801980197</v>
      </c>
      <c r="K106" s="113">
        <v>191.4</v>
      </c>
      <c r="L106" s="113">
        <v>26</v>
      </c>
      <c r="M106" s="117">
        <v>70.5</v>
      </c>
      <c r="N106" s="117">
        <v>11</v>
      </c>
      <c r="O106" s="29">
        <f t="shared" si="12"/>
        <v>0.13496932515337423</v>
      </c>
      <c r="P106" s="25">
        <f t="shared" si="13"/>
        <v>120.9</v>
      </c>
      <c r="Q106" s="25">
        <f t="shared" si="14"/>
        <v>15</v>
      </c>
      <c r="R106" s="29">
        <f t="shared" si="15"/>
        <v>0.11037527593818984</v>
      </c>
    </row>
    <row r="107" spans="1:18">
      <c r="A107" s="27">
        <v>40513</v>
      </c>
      <c r="B107" s="35" t="s">
        <v>294</v>
      </c>
      <c r="C107" s="113">
        <v>112.2</v>
      </c>
      <c r="D107" s="113">
        <v>39.200000000000003</v>
      </c>
      <c r="E107" s="117">
        <v>29.4</v>
      </c>
      <c r="F107" s="117">
        <v>14.7</v>
      </c>
      <c r="G107" s="29">
        <f t="shared" si="8"/>
        <v>0.33333333333333337</v>
      </c>
      <c r="H107" s="25">
        <f t="shared" si="9"/>
        <v>82.800000000000011</v>
      </c>
      <c r="I107" s="25">
        <f t="shared" si="10"/>
        <v>24.500000000000004</v>
      </c>
      <c r="J107" s="29">
        <f t="shared" si="11"/>
        <v>0.228331780055918</v>
      </c>
      <c r="K107" s="113">
        <v>200.6</v>
      </c>
      <c r="L107" s="113">
        <v>25.9</v>
      </c>
      <c r="M107" s="117">
        <v>70.3</v>
      </c>
      <c r="N107" s="117">
        <v>9.9</v>
      </c>
      <c r="O107" s="29">
        <f t="shared" si="12"/>
        <v>0.12344139650872818</v>
      </c>
      <c r="P107" s="25">
        <f t="shared" si="13"/>
        <v>130.30000000000001</v>
      </c>
      <c r="Q107" s="25">
        <f t="shared" si="14"/>
        <v>15.999999999999998</v>
      </c>
      <c r="R107" s="29">
        <f t="shared" si="15"/>
        <v>0.10936431989063566</v>
      </c>
    </row>
    <row r="108" spans="1:18">
      <c r="A108" s="27">
        <v>40603</v>
      </c>
      <c r="B108" s="35" t="s">
        <v>295</v>
      </c>
      <c r="C108" s="113">
        <v>107.4</v>
      </c>
      <c r="D108" s="113">
        <v>40.6</v>
      </c>
      <c r="E108" s="117">
        <v>31.1</v>
      </c>
      <c r="F108" s="117">
        <v>14</v>
      </c>
      <c r="G108" s="29">
        <f t="shared" si="8"/>
        <v>0.31042128603104213</v>
      </c>
      <c r="H108" s="25">
        <f t="shared" si="9"/>
        <v>76.300000000000011</v>
      </c>
      <c r="I108" s="25">
        <f t="shared" si="10"/>
        <v>26.6</v>
      </c>
      <c r="J108" s="29">
        <f t="shared" si="11"/>
        <v>0.25850340136054423</v>
      </c>
      <c r="K108" s="113">
        <v>202</v>
      </c>
      <c r="L108" s="113">
        <v>31.5</v>
      </c>
      <c r="M108" s="117">
        <v>78.400000000000006</v>
      </c>
      <c r="N108" s="117">
        <v>11.1</v>
      </c>
      <c r="O108" s="29">
        <f t="shared" si="12"/>
        <v>0.12402234636871508</v>
      </c>
      <c r="P108" s="25">
        <f t="shared" si="13"/>
        <v>123.6</v>
      </c>
      <c r="Q108" s="25">
        <f t="shared" si="14"/>
        <v>20.399999999999999</v>
      </c>
      <c r="R108" s="29">
        <f t="shared" si="15"/>
        <v>0.14166666666666666</v>
      </c>
    </row>
    <row r="109" spans="1:18">
      <c r="A109" s="27">
        <v>40695</v>
      </c>
      <c r="B109" s="35" t="s">
        <v>296</v>
      </c>
      <c r="C109" s="113">
        <v>101.7</v>
      </c>
      <c r="D109" s="113">
        <v>38.799999999999997</v>
      </c>
      <c r="E109" s="117">
        <v>26.1</v>
      </c>
      <c r="F109" s="117">
        <v>13.5</v>
      </c>
      <c r="G109" s="29">
        <f t="shared" si="8"/>
        <v>0.34090909090909088</v>
      </c>
      <c r="H109" s="25">
        <f t="shared" si="9"/>
        <v>75.599999999999994</v>
      </c>
      <c r="I109" s="25">
        <f t="shared" si="10"/>
        <v>25.299999999999997</v>
      </c>
      <c r="J109" s="29">
        <f t="shared" si="11"/>
        <v>0.25074331020812685</v>
      </c>
      <c r="K109" s="113">
        <v>196.9</v>
      </c>
      <c r="L109" s="113">
        <v>25.2</v>
      </c>
      <c r="M109" s="117">
        <v>71.2</v>
      </c>
      <c r="N109" s="117">
        <v>10.1</v>
      </c>
      <c r="O109" s="29">
        <f t="shared" si="12"/>
        <v>0.12423124231242312</v>
      </c>
      <c r="P109" s="25">
        <f t="shared" si="13"/>
        <v>125.7</v>
      </c>
      <c r="Q109" s="25">
        <f t="shared" si="14"/>
        <v>15.1</v>
      </c>
      <c r="R109" s="29">
        <f t="shared" si="15"/>
        <v>0.10724431818181818</v>
      </c>
    </row>
    <row r="110" spans="1:18">
      <c r="A110" s="27">
        <v>40787</v>
      </c>
      <c r="B110" s="35" t="s">
        <v>297</v>
      </c>
      <c r="C110" s="113">
        <v>101.3</v>
      </c>
      <c r="D110" s="113">
        <v>31.1</v>
      </c>
      <c r="E110" s="117">
        <v>27.7</v>
      </c>
      <c r="F110" s="117">
        <v>8.9</v>
      </c>
      <c r="G110" s="29">
        <f t="shared" si="8"/>
        <v>0.24316939890710382</v>
      </c>
      <c r="H110" s="25">
        <f t="shared" si="9"/>
        <v>73.599999999999994</v>
      </c>
      <c r="I110" s="25">
        <f t="shared" si="10"/>
        <v>22.200000000000003</v>
      </c>
      <c r="J110" s="29">
        <f t="shared" si="11"/>
        <v>0.23173277661795411</v>
      </c>
      <c r="K110" s="113">
        <v>196.8</v>
      </c>
      <c r="L110" s="113">
        <v>28</v>
      </c>
      <c r="M110" s="117">
        <v>71.900000000000006</v>
      </c>
      <c r="N110" s="117">
        <v>11.8</v>
      </c>
      <c r="O110" s="29">
        <f t="shared" si="12"/>
        <v>0.14097968936678615</v>
      </c>
      <c r="P110" s="25">
        <f t="shared" si="13"/>
        <v>124.9</v>
      </c>
      <c r="Q110" s="25">
        <f t="shared" si="14"/>
        <v>16.2</v>
      </c>
      <c r="R110" s="29">
        <f t="shared" si="15"/>
        <v>0.11481218993621545</v>
      </c>
    </row>
    <row r="111" spans="1:18">
      <c r="A111" s="27">
        <v>40878</v>
      </c>
      <c r="B111" s="35" t="s">
        <v>298</v>
      </c>
      <c r="C111" s="113">
        <v>111.9</v>
      </c>
      <c r="D111" s="113">
        <v>35.700000000000003</v>
      </c>
      <c r="E111" s="117">
        <v>30.8</v>
      </c>
      <c r="F111" s="117">
        <v>11</v>
      </c>
      <c r="G111" s="29">
        <f t="shared" si="8"/>
        <v>0.26315789473684215</v>
      </c>
      <c r="H111" s="25">
        <f t="shared" si="9"/>
        <v>81.100000000000009</v>
      </c>
      <c r="I111" s="25">
        <f t="shared" si="10"/>
        <v>24.700000000000003</v>
      </c>
      <c r="J111" s="29">
        <f t="shared" si="11"/>
        <v>0.23345935727788281</v>
      </c>
      <c r="K111" s="113">
        <v>198.4</v>
      </c>
      <c r="L111" s="113">
        <v>27.1</v>
      </c>
      <c r="M111" s="117">
        <v>73.2</v>
      </c>
      <c r="N111" s="117">
        <v>11.6</v>
      </c>
      <c r="O111" s="29">
        <f t="shared" si="12"/>
        <v>0.13679245283018868</v>
      </c>
      <c r="P111" s="25">
        <f t="shared" si="13"/>
        <v>125.2</v>
      </c>
      <c r="Q111" s="25">
        <f t="shared" si="14"/>
        <v>15.500000000000002</v>
      </c>
      <c r="R111" s="29">
        <f t="shared" si="15"/>
        <v>0.11016346837242359</v>
      </c>
    </row>
    <row r="112" spans="1:18">
      <c r="A112" s="27">
        <v>40969</v>
      </c>
      <c r="B112" s="35" t="s">
        <v>299</v>
      </c>
      <c r="C112" s="113">
        <v>108.6</v>
      </c>
      <c r="D112" s="113">
        <v>33.9</v>
      </c>
      <c r="E112" s="117">
        <v>29.5</v>
      </c>
      <c r="F112" s="117">
        <v>11.7</v>
      </c>
      <c r="G112" s="29">
        <f t="shared" si="8"/>
        <v>0.28398058252427183</v>
      </c>
      <c r="H112" s="25">
        <f t="shared" si="9"/>
        <v>79.099999999999994</v>
      </c>
      <c r="I112" s="25">
        <f t="shared" si="10"/>
        <v>22.2</v>
      </c>
      <c r="J112" s="29">
        <f t="shared" si="11"/>
        <v>0.21915103652517276</v>
      </c>
      <c r="K112" s="113">
        <v>200.8</v>
      </c>
      <c r="L112" s="113">
        <v>35.799999999999997</v>
      </c>
      <c r="M112" s="117">
        <v>75.099999999999994</v>
      </c>
      <c r="N112" s="117">
        <v>13</v>
      </c>
      <c r="O112" s="29">
        <f t="shared" si="12"/>
        <v>0.14755959137343927</v>
      </c>
      <c r="P112" s="25">
        <f t="shared" si="13"/>
        <v>125.70000000000002</v>
      </c>
      <c r="Q112" s="25">
        <f t="shared" si="14"/>
        <v>22.799999999999997</v>
      </c>
      <c r="R112" s="29">
        <f t="shared" si="15"/>
        <v>0.15353535353535352</v>
      </c>
    </row>
    <row r="113" spans="1:19">
      <c r="A113" s="27">
        <v>41061</v>
      </c>
      <c r="B113" s="35" t="s">
        <v>300</v>
      </c>
      <c r="C113" s="113">
        <v>103.6</v>
      </c>
      <c r="D113" s="113">
        <v>32.799999999999997</v>
      </c>
      <c r="E113" s="117">
        <v>28.1</v>
      </c>
      <c r="F113" s="117">
        <v>12.7</v>
      </c>
      <c r="G113" s="29">
        <f t="shared" si="8"/>
        <v>0.31127450980392157</v>
      </c>
      <c r="H113" s="25">
        <f t="shared" si="9"/>
        <v>75.5</v>
      </c>
      <c r="I113" s="25">
        <f t="shared" si="10"/>
        <v>20.099999999999998</v>
      </c>
      <c r="J113" s="29">
        <f t="shared" si="11"/>
        <v>0.21025104602510458</v>
      </c>
      <c r="K113" s="113">
        <v>200.2</v>
      </c>
      <c r="L113" s="113">
        <v>27.5</v>
      </c>
      <c r="M113" s="117">
        <v>76.5</v>
      </c>
      <c r="N113" s="117">
        <v>9.1999999999999993</v>
      </c>
      <c r="O113" s="29">
        <f t="shared" si="12"/>
        <v>0.10735122520420069</v>
      </c>
      <c r="P113" s="25">
        <f t="shared" si="13"/>
        <v>123.69999999999999</v>
      </c>
      <c r="Q113" s="25">
        <f t="shared" si="14"/>
        <v>18.3</v>
      </c>
      <c r="R113" s="29">
        <f t="shared" si="15"/>
        <v>0.12887323943661971</v>
      </c>
    </row>
    <row r="114" spans="1:19">
      <c r="A114" s="27">
        <v>41153</v>
      </c>
      <c r="B114" s="35" t="s">
        <v>301</v>
      </c>
      <c r="C114" s="113">
        <v>100.3</v>
      </c>
      <c r="D114" s="113">
        <v>34.6</v>
      </c>
      <c r="E114" s="117">
        <v>28.6</v>
      </c>
      <c r="F114" s="117">
        <v>12.6</v>
      </c>
      <c r="G114" s="29">
        <f t="shared" si="8"/>
        <v>0.30582524271844658</v>
      </c>
      <c r="H114" s="25">
        <f t="shared" si="9"/>
        <v>71.699999999999989</v>
      </c>
      <c r="I114" s="25">
        <f t="shared" si="10"/>
        <v>22</v>
      </c>
      <c r="J114" s="29">
        <f t="shared" si="11"/>
        <v>0.23479188900747067</v>
      </c>
      <c r="K114" s="113">
        <v>198</v>
      </c>
      <c r="L114" s="113">
        <v>29.1</v>
      </c>
      <c r="M114" s="117">
        <v>68.400000000000006</v>
      </c>
      <c r="N114" s="117">
        <v>11.6</v>
      </c>
      <c r="O114" s="29">
        <f t="shared" si="12"/>
        <v>0.14499999999999999</v>
      </c>
      <c r="P114" s="25">
        <f t="shared" si="13"/>
        <v>129.6</v>
      </c>
      <c r="Q114" s="25">
        <f t="shared" si="14"/>
        <v>17.5</v>
      </c>
      <c r="R114" s="29">
        <f t="shared" si="15"/>
        <v>0.11896668932698845</v>
      </c>
    </row>
    <row r="115" spans="1:19">
      <c r="A115" s="27">
        <v>41244</v>
      </c>
      <c r="B115" s="35" t="s">
        <v>302</v>
      </c>
      <c r="C115" s="113">
        <v>93.5</v>
      </c>
      <c r="D115" s="113">
        <v>41.6</v>
      </c>
      <c r="E115" s="117">
        <v>26.8</v>
      </c>
      <c r="F115" s="117">
        <v>13.6</v>
      </c>
      <c r="G115" s="29">
        <f t="shared" si="8"/>
        <v>0.33663366336633666</v>
      </c>
      <c r="H115" s="25">
        <f t="shared" si="9"/>
        <v>66.7</v>
      </c>
      <c r="I115" s="25">
        <f t="shared" si="10"/>
        <v>28</v>
      </c>
      <c r="J115" s="29">
        <f t="shared" si="11"/>
        <v>0.29567053854276665</v>
      </c>
      <c r="K115" s="113">
        <v>200.5</v>
      </c>
      <c r="L115" s="113">
        <v>29.3</v>
      </c>
      <c r="M115" s="117">
        <v>68.599999999999994</v>
      </c>
      <c r="N115" s="117">
        <v>10.7</v>
      </c>
      <c r="O115" s="29">
        <f t="shared" si="12"/>
        <v>0.13493064312736444</v>
      </c>
      <c r="P115" s="25">
        <f t="shared" si="13"/>
        <v>131.9</v>
      </c>
      <c r="Q115" s="25">
        <f t="shared" si="14"/>
        <v>18.600000000000001</v>
      </c>
      <c r="R115" s="29">
        <f t="shared" si="15"/>
        <v>0.12358803986710964</v>
      </c>
    </row>
    <row r="116" spans="1:19">
      <c r="A116" s="27">
        <v>41334</v>
      </c>
      <c r="B116" s="35" t="s">
        <v>303</v>
      </c>
      <c r="C116" s="113">
        <v>100.3</v>
      </c>
      <c r="D116" s="113">
        <v>34.9</v>
      </c>
      <c r="E116" s="117">
        <v>29.2</v>
      </c>
      <c r="F116" s="117">
        <v>11.8</v>
      </c>
      <c r="G116" s="29">
        <f t="shared" si="8"/>
        <v>0.28780487804878052</v>
      </c>
      <c r="H116" s="25">
        <f t="shared" si="9"/>
        <v>71.099999999999994</v>
      </c>
      <c r="I116" s="25">
        <f t="shared" si="10"/>
        <v>23.099999999999998</v>
      </c>
      <c r="J116" s="29">
        <f t="shared" si="11"/>
        <v>0.24522292993630573</v>
      </c>
      <c r="K116" s="113">
        <v>205.2</v>
      </c>
      <c r="L116" s="113">
        <v>25.6</v>
      </c>
      <c r="M116" s="117">
        <v>74.2</v>
      </c>
      <c r="N116" s="117">
        <v>9.4</v>
      </c>
      <c r="O116" s="29">
        <f t="shared" si="12"/>
        <v>0.1124401913875598</v>
      </c>
      <c r="P116" s="25">
        <f t="shared" si="13"/>
        <v>131</v>
      </c>
      <c r="Q116" s="25">
        <f t="shared" si="14"/>
        <v>16.200000000000003</v>
      </c>
      <c r="R116" s="29">
        <f t="shared" si="15"/>
        <v>0.11005434782608699</v>
      </c>
    </row>
    <row r="117" spans="1:19">
      <c r="A117" s="27">
        <v>41426</v>
      </c>
      <c r="B117" s="35" t="s">
        <v>304</v>
      </c>
      <c r="C117" s="113">
        <v>97.5</v>
      </c>
      <c r="D117" s="113">
        <v>30.9</v>
      </c>
      <c r="E117" s="117">
        <v>26.6</v>
      </c>
      <c r="F117" s="117">
        <v>7.6</v>
      </c>
      <c r="G117" s="29">
        <f t="shared" si="8"/>
        <v>0.22222222222222218</v>
      </c>
      <c r="H117" s="25">
        <f t="shared" si="9"/>
        <v>70.900000000000006</v>
      </c>
      <c r="I117" s="25">
        <f t="shared" si="10"/>
        <v>23.299999999999997</v>
      </c>
      <c r="J117" s="29">
        <f t="shared" si="11"/>
        <v>0.24734607218683649</v>
      </c>
      <c r="K117" s="113">
        <v>200.4</v>
      </c>
      <c r="L117" s="113">
        <v>25.5</v>
      </c>
      <c r="M117" s="117">
        <v>67.400000000000006</v>
      </c>
      <c r="N117" s="117">
        <v>9</v>
      </c>
      <c r="O117" s="29">
        <f t="shared" si="12"/>
        <v>0.11780104712041883</v>
      </c>
      <c r="P117" s="25">
        <f t="shared" si="13"/>
        <v>133</v>
      </c>
      <c r="Q117" s="25">
        <f t="shared" si="14"/>
        <v>16.5</v>
      </c>
      <c r="R117" s="29">
        <f t="shared" si="15"/>
        <v>0.11036789297658862</v>
      </c>
    </row>
    <row r="118" spans="1:19">
      <c r="A118" s="27">
        <v>41518</v>
      </c>
      <c r="B118" s="35" t="s">
        <v>329</v>
      </c>
      <c r="C118" s="113">
        <v>99</v>
      </c>
      <c r="D118" s="113">
        <v>30.1</v>
      </c>
      <c r="E118" s="117">
        <v>29.2</v>
      </c>
      <c r="F118" s="117">
        <v>8.5</v>
      </c>
      <c r="G118" s="29">
        <f t="shared" si="8"/>
        <v>0.22546419098143233</v>
      </c>
      <c r="H118" s="25">
        <f t="shared" si="9"/>
        <v>69.8</v>
      </c>
      <c r="I118" s="25">
        <f t="shared" si="10"/>
        <v>21.6</v>
      </c>
      <c r="J118" s="29">
        <f t="shared" si="11"/>
        <v>0.23632385120350111</v>
      </c>
      <c r="K118" s="113">
        <v>200.3</v>
      </c>
      <c r="L118" s="113">
        <v>27.9</v>
      </c>
      <c r="M118" s="117">
        <v>70.099999999999994</v>
      </c>
      <c r="N118" s="117">
        <v>12.1</v>
      </c>
      <c r="O118" s="29">
        <f t="shared" si="12"/>
        <v>0.14720194647201948</v>
      </c>
      <c r="P118" s="25">
        <f t="shared" si="13"/>
        <v>130.20000000000002</v>
      </c>
      <c r="Q118" s="25">
        <f t="shared" si="14"/>
        <v>15.799999999999999</v>
      </c>
      <c r="R118" s="29">
        <f t="shared" si="15"/>
        <v>0.10821917808219175</v>
      </c>
    </row>
    <row r="119" spans="1:19">
      <c r="A119" s="27">
        <v>41609</v>
      </c>
      <c r="B119" s="35" t="s">
        <v>365</v>
      </c>
      <c r="C119" s="113">
        <v>112.6</v>
      </c>
      <c r="D119" s="113">
        <v>35.9</v>
      </c>
      <c r="E119" s="117">
        <v>29.8</v>
      </c>
      <c r="F119" s="117">
        <v>11.2</v>
      </c>
      <c r="G119" s="29">
        <f t="shared" ref="G119:G124" si="16">F119/SUM(E119:F119)</f>
        <v>0.27317073170731704</v>
      </c>
      <c r="H119" s="25">
        <f t="shared" ref="H119:I121" si="17">C119-E119</f>
        <v>82.8</v>
      </c>
      <c r="I119" s="25">
        <f t="shared" si="17"/>
        <v>24.7</v>
      </c>
      <c r="J119" s="29">
        <f t="shared" ref="J119:J124" si="18">I119/SUM(H119:I119)</f>
        <v>0.2297674418604651</v>
      </c>
      <c r="K119" s="113">
        <v>213</v>
      </c>
      <c r="L119" s="113">
        <v>26.9</v>
      </c>
      <c r="M119" s="117">
        <v>83.1</v>
      </c>
      <c r="N119" s="117">
        <v>10.8</v>
      </c>
      <c r="O119" s="29">
        <f t="shared" ref="O119:O124" si="19">N119/SUM(M119:N119)</f>
        <v>0.11501597444089459</v>
      </c>
      <c r="P119" s="25">
        <f t="shared" ref="P119:Q121" si="20">K119-M119</f>
        <v>129.9</v>
      </c>
      <c r="Q119" s="25">
        <f t="shared" si="20"/>
        <v>16.099999999999998</v>
      </c>
      <c r="R119" s="29">
        <f t="shared" ref="R119:R124" si="21">Q119/SUM(P119:Q119)</f>
        <v>0.11027397260273972</v>
      </c>
    </row>
    <row r="120" spans="1:19">
      <c r="A120" s="27">
        <v>41699</v>
      </c>
      <c r="B120" s="35" t="s">
        <v>366</v>
      </c>
      <c r="C120" s="113">
        <v>110.2</v>
      </c>
      <c r="D120" s="113">
        <v>32.200000000000003</v>
      </c>
      <c r="E120" s="117">
        <v>26.8</v>
      </c>
      <c r="F120" s="117">
        <v>10.5</v>
      </c>
      <c r="G120" s="73">
        <f t="shared" si="16"/>
        <v>0.28150134048257375</v>
      </c>
      <c r="H120" s="74">
        <f t="shared" si="17"/>
        <v>83.4</v>
      </c>
      <c r="I120" s="74">
        <f t="shared" si="17"/>
        <v>21.700000000000003</v>
      </c>
      <c r="J120" s="73">
        <f t="shared" si="18"/>
        <v>0.20647002854424359</v>
      </c>
      <c r="K120" s="113">
        <v>214.9</v>
      </c>
      <c r="L120" s="113">
        <v>33.299999999999997</v>
      </c>
      <c r="M120" s="117">
        <v>79.3</v>
      </c>
      <c r="N120" s="117">
        <v>14.4</v>
      </c>
      <c r="O120" s="73">
        <f t="shared" si="19"/>
        <v>0.1536819637139808</v>
      </c>
      <c r="P120" s="74">
        <f t="shared" si="20"/>
        <v>135.60000000000002</v>
      </c>
      <c r="Q120" s="74">
        <f t="shared" si="20"/>
        <v>18.899999999999999</v>
      </c>
      <c r="R120" s="73">
        <f t="shared" si="21"/>
        <v>0.1223300970873786</v>
      </c>
    </row>
    <row r="121" spans="1:19">
      <c r="A121" s="27">
        <v>41791</v>
      </c>
      <c r="B121" s="35" t="s">
        <v>368</v>
      </c>
      <c r="C121" s="113">
        <v>109.2</v>
      </c>
      <c r="D121" s="113">
        <v>28.4</v>
      </c>
      <c r="E121" s="117">
        <v>31.7</v>
      </c>
      <c r="F121" s="117">
        <v>9.8000000000000007</v>
      </c>
      <c r="G121" s="73">
        <f t="shared" si="16"/>
        <v>0.23614457831325303</v>
      </c>
      <c r="H121" s="93">
        <f t="shared" si="17"/>
        <v>77.5</v>
      </c>
      <c r="I121" s="93">
        <f t="shared" si="17"/>
        <v>18.599999999999998</v>
      </c>
      <c r="J121" s="73">
        <f t="shared" si="18"/>
        <v>0.19354838709677419</v>
      </c>
      <c r="K121" s="113">
        <v>208.9</v>
      </c>
      <c r="L121" s="113">
        <v>25.5</v>
      </c>
      <c r="M121" s="117">
        <v>77</v>
      </c>
      <c r="N121" s="117">
        <v>10.7</v>
      </c>
      <c r="O121" s="73">
        <f t="shared" si="19"/>
        <v>0.12200684150513112</v>
      </c>
      <c r="P121" s="93">
        <f t="shared" si="20"/>
        <v>131.9</v>
      </c>
      <c r="Q121" s="93">
        <f t="shared" si="20"/>
        <v>14.8</v>
      </c>
      <c r="R121" s="73">
        <f t="shared" si="21"/>
        <v>0.10088616223585548</v>
      </c>
    </row>
    <row r="122" spans="1:19">
      <c r="A122" s="27">
        <v>41883</v>
      </c>
      <c r="B122" s="35" t="s">
        <v>385</v>
      </c>
      <c r="C122" s="113">
        <v>106.8</v>
      </c>
      <c r="D122" s="113">
        <v>25.7</v>
      </c>
      <c r="E122" s="117">
        <v>28.3</v>
      </c>
      <c r="F122" s="117">
        <v>8.9</v>
      </c>
      <c r="G122" s="73">
        <f t="shared" si="16"/>
        <v>0.23924731182795697</v>
      </c>
      <c r="H122" s="93">
        <f t="shared" ref="H122" si="22">C122-E122</f>
        <v>78.5</v>
      </c>
      <c r="I122" s="93">
        <f t="shared" ref="I122" si="23">D122-F122</f>
        <v>16.799999999999997</v>
      </c>
      <c r="J122" s="73">
        <f t="shared" si="18"/>
        <v>0.1762854144805876</v>
      </c>
      <c r="K122" s="113">
        <v>211.9</v>
      </c>
      <c r="L122" s="113">
        <v>24.8</v>
      </c>
      <c r="M122" s="117">
        <v>82.3</v>
      </c>
      <c r="N122" s="117">
        <v>10.6</v>
      </c>
      <c r="O122" s="73">
        <f t="shared" si="19"/>
        <v>0.11410118406889129</v>
      </c>
      <c r="P122" s="93">
        <f t="shared" ref="P122" si="24">K122-M122</f>
        <v>129.60000000000002</v>
      </c>
      <c r="Q122" s="93">
        <f t="shared" ref="Q122" si="25">L122-N122</f>
        <v>14.200000000000001</v>
      </c>
      <c r="R122" s="73">
        <f t="shared" si="21"/>
        <v>9.8748261474269822E-2</v>
      </c>
    </row>
    <row r="123" spans="1:19">
      <c r="A123" s="27">
        <v>41974</v>
      </c>
      <c r="B123" s="35" t="s">
        <v>393</v>
      </c>
      <c r="C123" s="113">
        <v>124.4</v>
      </c>
      <c r="D123" s="113">
        <v>33.799999999999997</v>
      </c>
      <c r="E123" s="117">
        <v>34</v>
      </c>
      <c r="F123" s="117">
        <v>10.9</v>
      </c>
      <c r="G123" s="73">
        <f t="shared" si="16"/>
        <v>0.24276169265033409</v>
      </c>
      <c r="H123" s="93">
        <f t="shared" ref="H123" si="26">C123-E123</f>
        <v>90.4</v>
      </c>
      <c r="I123" s="93">
        <f t="shared" ref="I123" si="27">D123-F123</f>
        <v>22.9</v>
      </c>
      <c r="J123" s="73">
        <f t="shared" si="18"/>
        <v>0.20211827007943509</v>
      </c>
      <c r="K123" s="113">
        <v>229.2</v>
      </c>
      <c r="L123" s="113">
        <v>28.3</v>
      </c>
      <c r="M123" s="117">
        <v>86.7</v>
      </c>
      <c r="N123" s="117">
        <v>10.8</v>
      </c>
      <c r="O123" s="107">
        <f t="shared" si="19"/>
        <v>0.11076923076923077</v>
      </c>
      <c r="P123" s="93">
        <f t="shared" ref="P123" si="28">K123-M123</f>
        <v>142.5</v>
      </c>
      <c r="Q123" s="93">
        <f t="shared" ref="Q123" si="29">L123-N123</f>
        <v>17.5</v>
      </c>
      <c r="R123" s="73">
        <f t="shared" si="21"/>
        <v>0.109375</v>
      </c>
    </row>
    <row r="124" spans="1:19">
      <c r="A124" s="27">
        <v>42064</v>
      </c>
      <c r="B124" s="35" t="s">
        <v>402</v>
      </c>
      <c r="C124" s="113">
        <v>123.4</v>
      </c>
      <c r="D124" s="113">
        <v>33.700000000000003</v>
      </c>
      <c r="E124" s="117">
        <v>32.700000000000003</v>
      </c>
      <c r="F124" s="117">
        <v>10.9</v>
      </c>
      <c r="G124" s="73">
        <f t="shared" si="16"/>
        <v>0.25</v>
      </c>
      <c r="H124" s="113">
        <f t="shared" ref="H124" si="30">C124-E124</f>
        <v>90.7</v>
      </c>
      <c r="I124" s="113">
        <f t="shared" ref="I124" si="31">D124-F124</f>
        <v>22.800000000000004</v>
      </c>
      <c r="J124" s="73">
        <f t="shared" si="18"/>
        <v>0.20088105726872252</v>
      </c>
      <c r="K124" s="113">
        <v>228.5</v>
      </c>
      <c r="L124" s="113">
        <v>30.5</v>
      </c>
      <c r="M124" s="117">
        <v>86.5</v>
      </c>
      <c r="N124" s="117">
        <v>13.4</v>
      </c>
      <c r="O124" s="107">
        <f t="shared" si="19"/>
        <v>0.13413413413413414</v>
      </c>
      <c r="P124" s="113">
        <f t="shared" ref="P124" si="32">K124-M124</f>
        <v>142</v>
      </c>
      <c r="Q124" s="113">
        <f t="shared" ref="Q124" si="33">L124-N124</f>
        <v>17.100000000000001</v>
      </c>
      <c r="R124" s="73">
        <f t="shared" si="21"/>
        <v>0.10747957259585168</v>
      </c>
      <c r="S124" s="125">
        <v>42157</v>
      </c>
    </row>
    <row r="125" spans="1:19">
      <c r="A125" s="27">
        <v>42156</v>
      </c>
      <c r="B125" s="35" t="s">
        <v>419</v>
      </c>
      <c r="C125" s="113">
        <v>113.1</v>
      </c>
      <c r="D125" s="113">
        <v>28.8</v>
      </c>
      <c r="E125" s="117">
        <v>31.9</v>
      </c>
      <c r="F125" s="117">
        <v>9.8000000000000007</v>
      </c>
      <c r="G125" s="73">
        <f t="shared" ref="G125:G127" si="34">F125/SUM(E125:F125)</f>
        <v>0.23501199040767387</v>
      </c>
      <c r="H125" s="113">
        <f t="shared" ref="H125:H127" si="35">C125-E125</f>
        <v>81.199999999999989</v>
      </c>
      <c r="I125" s="113">
        <f t="shared" ref="I125:I127" si="36">D125-F125</f>
        <v>19</v>
      </c>
      <c r="J125" s="73">
        <f t="shared" ref="J125:J127" si="37">I125/SUM(H125:I125)</f>
        <v>0.18962075848303395</v>
      </c>
      <c r="K125" s="113">
        <v>227.5</v>
      </c>
      <c r="L125" s="113">
        <v>27</v>
      </c>
      <c r="M125" s="117">
        <v>79</v>
      </c>
      <c r="N125" s="117">
        <v>8.1</v>
      </c>
      <c r="O125" s="107">
        <f t="shared" ref="O125:O127" si="38">N125/SUM(M125:N125)</f>
        <v>9.2996555683122845E-2</v>
      </c>
      <c r="P125" s="113">
        <f t="shared" ref="P125:P127" si="39">K125-M125</f>
        <v>148.5</v>
      </c>
      <c r="Q125" s="113">
        <f t="shared" ref="Q125:Q127" si="40">L125-N125</f>
        <v>18.899999999999999</v>
      </c>
      <c r="R125" s="73">
        <f t="shared" ref="R125:R127" si="41">Q125/SUM(P125:Q125)</f>
        <v>0.1129032258064516</v>
      </c>
      <c r="S125" s="128">
        <v>42214</v>
      </c>
    </row>
    <row r="126" spans="1:19">
      <c r="A126" s="27">
        <v>42248</v>
      </c>
      <c r="B126" s="35" t="s">
        <v>427</v>
      </c>
      <c r="C126" s="113">
        <v>109.4</v>
      </c>
      <c r="D126" s="113">
        <v>30.4</v>
      </c>
      <c r="E126" s="117">
        <v>30.6</v>
      </c>
      <c r="F126" s="117">
        <v>10.199999999999999</v>
      </c>
      <c r="G126" s="73">
        <f t="shared" si="34"/>
        <v>0.25</v>
      </c>
      <c r="H126" s="113">
        <f t="shared" si="35"/>
        <v>78.800000000000011</v>
      </c>
      <c r="I126" s="113">
        <f t="shared" si="36"/>
        <v>20.2</v>
      </c>
      <c r="J126" s="73">
        <f t="shared" si="37"/>
        <v>0.20404040404040399</v>
      </c>
      <c r="K126" s="113">
        <v>223</v>
      </c>
      <c r="L126" s="113">
        <v>29.8</v>
      </c>
      <c r="M126" s="117">
        <v>74.099999999999994</v>
      </c>
      <c r="N126" s="117">
        <v>10.8</v>
      </c>
      <c r="O126" s="107">
        <f t="shared" si="38"/>
        <v>0.12720848056537104</v>
      </c>
      <c r="P126" s="113">
        <f t="shared" si="39"/>
        <v>148.9</v>
      </c>
      <c r="Q126" s="113">
        <f t="shared" si="40"/>
        <v>19</v>
      </c>
      <c r="R126" s="73">
        <f t="shared" si="41"/>
        <v>0.11316259678379988</v>
      </c>
    </row>
    <row r="127" spans="1:19">
      <c r="A127" s="27">
        <v>42339</v>
      </c>
      <c r="B127" s="35" t="s">
        <v>432</v>
      </c>
      <c r="C127" s="113">
        <v>119.2</v>
      </c>
      <c r="D127" s="113">
        <v>34.5</v>
      </c>
      <c r="E127" s="117">
        <v>39.6</v>
      </c>
      <c r="F127" s="117">
        <v>12.7</v>
      </c>
      <c r="G127" s="73">
        <f t="shared" si="34"/>
        <v>0.24282982791586999</v>
      </c>
      <c r="H127" s="113">
        <f t="shared" si="35"/>
        <v>79.599999999999994</v>
      </c>
      <c r="I127" s="113">
        <f t="shared" si="36"/>
        <v>21.8</v>
      </c>
      <c r="J127" s="73">
        <f t="shared" si="37"/>
        <v>0.21499013806706116</v>
      </c>
      <c r="K127" s="113">
        <v>237.2</v>
      </c>
      <c r="L127" s="113">
        <v>22.6</v>
      </c>
      <c r="M127" s="117">
        <v>88</v>
      </c>
      <c r="N127" s="117">
        <v>7.6</v>
      </c>
      <c r="O127" s="107">
        <f t="shared" si="38"/>
        <v>7.9497907949790794E-2</v>
      </c>
      <c r="P127" s="113">
        <f t="shared" si="39"/>
        <v>149.19999999999999</v>
      </c>
      <c r="Q127" s="113">
        <f t="shared" si="40"/>
        <v>15.000000000000002</v>
      </c>
      <c r="R127" s="73">
        <f t="shared" si="41"/>
        <v>9.1352009744214396E-2</v>
      </c>
      <c r="S127" s="125">
        <v>42433</v>
      </c>
    </row>
    <row r="128" spans="1:19">
      <c r="A128" s="27">
        <v>42430</v>
      </c>
      <c r="C128" s="139" t="s">
        <v>436</v>
      </c>
      <c r="D128" s="139" t="s">
        <v>436</v>
      </c>
      <c r="E128" s="139" t="s">
        <v>436</v>
      </c>
      <c r="F128" s="139" t="s">
        <v>436</v>
      </c>
      <c r="G128" s="139" t="s">
        <v>436</v>
      </c>
      <c r="H128" s="139" t="s">
        <v>436</v>
      </c>
      <c r="I128" s="139" t="s">
        <v>436</v>
      </c>
      <c r="J128" s="139" t="s">
        <v>436</v>
      </c>
      <c r="K128" s="139" t="s">
        <v>436</v>
      </c>
      <c r="L128" s="139" t="s">
        <v>436</v>
      </c>
      <c r="M128" s="139" t="s">
        <v>436</v>
      </c>
      <c r="N128" s="139" t="s">
        <v>436</v>
      </c>
      <c r="O128" s="139" t="s">
        <v>436</v>
      </c>
      <c r="P128" s="139" t="s">
        <v>436</v>
      </c>
      <c r="Q128" s="139" t="s">
        <v>436</v>
      </c>
      <c r="R128" s="139" t="s">
        <v>436</v>
      </c>
      <c r="S128" s="125">
        <v>42502</v>
      </c>
    </row>
    <row r="130" spans="2:12">
      <c r="C130" s="132" t="s">
        <v>599</v>
      </c>
    </row>
    <row r="131" spans="2:12">
      <c r="C131" s="115"/>
    </row>
    <row r="143" spans="2:12" ht="15" customHeight="1">
      <c r="B143" s="201" t="s">
        <v>328</v>
      </c>
      <c r="C143" s="201"/>
      <c r="D143" s="201"/>
      <c r="E143" s="201"/>
      <c r="F143" s="201"/>
      <c r="G143" s="201"/>
      <c r="H143" s="201"/>
      <c r="I143" s="201"/>
      <c r="J143" s="201"/>
      <c r="K143" s="201"/>
      <c r="L143" s="201"/>
    </row>
    <row r="144" spans="2:12" ht="15" customHeight="1">
      <c r="B144" s="200" t="s">
        <v>327</v>
      </c>
      <c r="C144" s="200"/>
      <c r="D144" s="200"/>
      <c r="E144" s="200"/>
      <c r="F144" s="200"/>
      <c r="G144" s="200"/>
      <c r="H144" s="200"/>
      <c r="I144" s="200"/>
      <c r="J144" s="200"/>
      <c r="K144" s="200"/>
      <c r="L144" s="200"/>
    </row>
    <row r="145" spans="2:12" ht="15" customHeight="1">
      <c r="B145" s="200" t="s">
        <v>326</v>
      </c>
      <c r="C145" s="200"/>
      <c r="D145" s="200"/>
      <c r="E145" s="200"/>
      <c r="F145" s="200"/>
      <c r="G145" s="200"/>
      <c r="H145" s="200"/>
      <c r="I145" s="200"/>
      <c r="J145" s="200"/>
      <c r="K145" s="200"/>
      <c r="L145" s="200"/>
    </row>
    <row r="146" spans="2:12">
      <c r="B146" s="200"/>
      <c r="C146" s="200"/>
      <c r="D146" s="200"/>
      <c r="E146" s="200"/>
      <c r="F146" s="200"/>
      <c r="G146" s="200"/>
      <c r="H146" s="200"/>
      <c r="I146" s="200"/>
      <c r="J146" s="200"/>
      <c r="K146" s="200"/>
      <c r="L146" s="200"/>
    </row>
    <row r="147" spans="2:12" ht="15" customHeight="1">
      <c r="B147" s="201" t="s">
        <v>325</v>
      </c>
      <c r="C147" s="201"/>
      <c r="D147" s="201"/>
      <c r="E147" s="201"/>
      <c r="F147" s="201"/>
      <c r="G147" s="201"/>
      <c r="H147" s="201"/>
      <c r="I147" s="201"/>
      <c r="J147" s="201"/>
      <c r="K147" s="201"/>
      <c r="L147" s="201"/>
    </row>
    <row r="148" spans="2:12">
      <c r="B148" s="200"/>
      <c r="C148" s="200"/>
      <c r="D148" s="200"/>
      <c r="E148" s="200"/>
      <c r="F148" s="200"/>
      <c r="G148" s="200"/>
      <c r="H148" s="200"/>
      <c r="I148" s="200"/>
      <c r="J148" s="200"/>
      <c r="K148" s="200"/>
      <c r="L148" s="200"/>
    </row>
    <row r="149" spans="2:12" ht="15" customHeight="1">
      <c r="B149" s="200" t="s">
        <v>324</v>
      </c>
      <c r="C149" s="200"/>
      <c r="D149" s="200"/>
      <c r="E149" s="200"/>
      <c r="F149" s="200"/>
      <c r="G149" s="200"/>
      <c r="H149" s="200"/>
      <c r="I149" s="200"/>
      <c r="J149" s="200"/>
      <c r="K149" s="200"/>
      <c r="L149" s="200"/>
    </row>
    <row r="150" spans="2:12" ht="15" customHeight="1">
      <c r="B150" s="200" t="s">
        <v>323</v>
      </c>
      <c r="C150" s="200"/>
      <c r="D150" s="200"/>
      <c r="E150" s="200"/>
      <c r="F150" s="200"/>
      <c r="G150" s="200"/>
      <c r="H150" s="200"/>
      <c r="I150" s="200"/>
      <c r="J150" s="200"/>
      <c r="K150" s="200"/>
      <c r="L150" s="200"/>
    </row>
    <row r="151" spans="2:12" ht="15" customHeight="1">
      <c r="B151" s="200" t="s">
        <v>322</v>
      </c>
      <c r="C151" s="200"/>
      <c r="D151" s="200"/>
      <c r="E151" s="200"/>
      <c r="F151" s="200"/>
      <c r="G151" s="200"/>
      <c r="H151" s="200"/>
      <c r="I151" s="200"/>
      <c r="J151" s="200"/>
      <c r="K151" s="200"/>
      <c r="L151" s="200"/>
    </row>
    <row r="152" spans="2:12" ht="15" customHeight="1">
      <c r="B152" s="200" t="s">
        <v>321</v>
      </c>
      <c r="C152" s="200"/>
      <c r="D152" s="200"/>
      <c r="E152" s="200"/>
      <c r="F152" s="200"/>
      <c r="G152" s="200"/>
      <c r="H152" s="200"/>
      <c r="I152" s="200"/>
      <c r="J152" s="200"/>
      <c r="K152" s="200"/>
      <c r="L152" s="200"/>
    </row>
    <row r="153" spans="2:12" ht="15" customHeight="1">
      <c r="B153" s="200" t="s">
        <v>320</v>
      </c>
      <c r="C153" s="200"/>
      <c r="D153" s="200"/>
      <c r="E153" s="200"/>
      <c r="F153" s="200"/>
      <c r="G153" s="200"/>
      <c r="H153" s="200"/>
      <c r="I153" s="200"/>
      <c r="J153" s="200"/>
      <c r="K153" s="200"/>
      <c r="L153" s="200"/>
    </row>
    <row r="154" spans="2:12" ht="15" customHeight="1">
      <c r="B154" s="200" t="s">
        <v>319</v>
      </c>
      <c r="C154" s="200"/>
      <c r="D154" s="200"/>
      <c r="E154" s="200"/>
      <c r="F154" s="200"/>
      <c r="G154" s="200"/>
      <c r="H154" s="200"/>
      <c r="I154" s="200"/>
      <c r="J154" s="200"/>
      <c r="K154" s="200"/>
      <c r="L154" s="200"/>
    </row>
    <row r="155" spans="2:12" ht="15" customHeight="1">
      <c r="B155" s="200" t="s">
        <v>318</v>
      </c>
      <c r="C155" s="200"/>
      <c r="D155" s="200"/>
      <c r="E155" s="200"/>
      <c r="F155" s="200"/>
      <c r="G155" s="200"/>
      <c r="H155" s="200"/>
      <c r="I155" s="200"/>
      <c r="J155" s="200"/>
      <c r="K155" s="200"/>
      <c r="L155" s="200"/>
    </row>
    <row r="156" spans="2:12">
      <c r="B156" s="200"/>
      <c r="C156" s="200"/>
      <c r="D156" s="200"/>
      <c r="E156" s="200"/>
      <c r="F156" s="200"/>
      <c r="G156" s="200"/>
      <c r="H156" s="200"/>
      <c r="I156" s="200"/>
      <c r="J156" s="200"/>
      <c r="K156" s="200"/>
      <c r="L156" s="200"/>
    </row>
    <row r="157" spans="2:12" ht="15" customHeight="1">
      <c r="B157" s="200" t="s">
        <v>317</v>
      </c>
      <c r="C157" s="200"/>
      <c r="D157" s="200"/>
      <c r="E157" s="200"/>
      <c r="F157" s="200"/>
      <c r="G157" s="200"/>
      <c r="H157" s="200"/>
      <c r="I157" s="200"/>
      <c r="J157" s="200"/>
      <c r="K157" s="200"/>
      <c r="L157" s="200"/>
    </row>
    <row r="158" spans="2:12">
      <c r="B158" s="200"/>
      <c r="C158" s="200"/>
      <c r="D158" s="200"/>
      <c r="E158" s="200"/>
      <c r="F158" s="200"/>
      <c r="G158" s="200"/>
      <c r="H158" s="200"/>
      <c r="I158" s="200"/>
      <c r="J158" s="200"/>
      <c r="K158" s="200"/>
      <c r="L158" s="200"/>
    </row>
    <row r="159" spans="2:12" ht="15" customHeight="1">
      <c r="B159" s="200" t="s">
        <v>316</v>
      </c>
      <c r="C159" s="200"/>
      <c r="D159" s="200"/>
      <c r="E159" s="200"/>
      <c r="F159" s="200"/>
      <c r="G159" s="200"/>
      <c r="H159" s="200"/>
      <c r="I159" s="200"/>
      <c r="J159" s="200"/>
      <c r="K159" s="200"/>
      <c r="L159" s="200"/>
    </row>
    <row r="160" spans="2:12" ht="15" customHeight="1">
      <c r="B160" s="200" t="s">
        <v>315</v>
      </c>
      <c r="C160" s="200"/>
      <c r="D160" s="200"/>
      <c r="E160" s="200"/>
      <c r="F160" s="200"/>
      <c r="G160" s="200"/>
      <c r="H160" s="200"/>
      <c r="I160" s="200"/>
      <c r="J160" s="200"/>
      <c r="K160" s="200"/>
      <c r="L160" s="200"/>
    </row>
    <row r="161" spans="2:12">
      <c r="B161" s="200"/>
      <c r="C161" s="200"/>
      <c r="D161" s="200"/>
      <c r="E161" s="200"/>
      <c r="F161" s="200"/>
      <c r="G161" s="200"/>
      <c r="H161" s="200"/>
      <c r="I161" s="200"/>
      <c r="J161" s="200"/>
      <c r="K161" s="200"/>
      <c r="L161" s="200"/>
    </row>
    <row r="162" spans="2:12" ht="15" customHeight="1">
      <c r="B162" s="200"/>
      <c r="C162" s="200"/>
      <c r="D162" s="200"/>
      <c r="E162" s="200"/>
      <c r="F162" s="200"/>
      <c r="G162" s="200"/>
      <c r="H162" s="200"/>
      <c r="I162" s="200"/>
      <c r="J162" s="200"/>
      <c r="K162" s="200"/>
      <c r="L162" s="200"/>
    </row>
    <row r="163" spans="2:12" ht="15" customHeight="1">
      <c r="B163" s="200"/>
      <c r="C163" s="200"/>
      <c r="D163" s="200"/>
      <c r="E163" s="200"/>
      <c r="F163" s="200"/>
      <c r="G163" s="200"/>
      <c r="H163" s="200"/>
      <c r="I163" s="200"/>
      <c r="J163" s="200"/>
      <c r="K163" s="200"/>
      <c r="L163" s="200"/>
    </row>
    <row r="164" spans="2:12" ht="15" customHeight="1">
      <c r="B164" s="200"/>
      <c r="C164" s="200"/>
      <c r="D164" s="200"/>
      <c r="E164" s="200"/>
      <c r="F164" s="200"/>
      <c r="G164" s="200"/>
      <c r="H164" s="200"/>
      <c r="I164" s="200"/>
      <c r="J164" s="200"/>
      <c r="K164" s="200"/>
      <c r="L164" s="200"/>
    </row>
    <row r="165" spans="2:12">
      <c r="B165" s="200"/>
      <c r="C165" s="200"/>
      <c r="D165" s="200"/>
      <c r="E165" s="200"/>
      <c r="F165" s="200"/>
      <c r="G165" s="200"/>
      <c r="H165" s="200"/>
      <c r="I165" s="200"/>
      <c r="J165" s="200"/>
      <c r="K165" s="200"/>
      <c r="L165" s="200"/>
    </row>
    <row r="166" spans="2:12" ht="15" customHeight="1">
      <c r="B166" s="200" t="s">
        <v>27</v>
      </c>
      <c r="C166" s="200"/>
      <c r="D166" s="200"/>
      <c r="E166" s="200"/>
      <c r="F166" s="200"/>
      <c r="G166" s="200"/>
      <c r="H166" s="200"/>
      <c r="I166" s="200"/>
      <c r="J166" s="200"/>
      <c r="K166" s="200"/>
      <c r="L166" s="200"/>
    </row>
    <row r="167" spans="2:12" ht="15" customHeight="1">
      <c r="B167" s="52" t="s">
        <v>314</v>
      </c>
      <c r="C167" s="52"/>
      <c r="D167" s="52"/>
      <c r="E167" s="52"/>
      <c r="F167" s="52"/>
      <c r="G167" s="52"/>
      <c r="H167" s="52"/>
      <c r="I167" s="52"/>
      <c r="J167" s="52"/>
      <c r="K167" s="52"/>
      <c r="L167" s="52"/>
    </row>
    <row r="168" spans="2:12" ht="15" customHeight="1">
      <c r="B168" s="52" t="s">
        <v>313</v>
      </c>
      <c r="C168" s="52"/>
      <c r="D168" s="52"/>
      <c r="E168" s="52"/>
      <c r="F168" s="52"/>
      <c r="G168" s="52"/>
      <c r="H168" s="52"/>
      <c r="I168" s="52"/>
      <c r="J168" s="52"/>
      <c r="K168" s="52"/>
      <c r="L168" s="52"/>
    </row>
    <row r="169" spans="2:12" ht="15" customHeight="1">
      <c r="B169" s="53" t="s">
        <v>312</v>
      </c>
      <c r="C169" s="53"/>
      <c r="D169" s="53"/>
      <c r="E169" s="53"/>
      <c r="F169" s="53"/>
      <c r="G169" s="53"/>
      <c r="H169" s="53"/>
      <c r="I169" s="53"/>
      <c r="J169" s="53"/>
      <c r="K169" s="53"/>
      <c r="L169" s="53"/>
    </row>
  </sheetData>
  <mergeCells count="24">
    <mergeCell ref="B143:L143"/>
    <mergeCell ref="B154:L154"/>
    <mergeCell ref="B155:L155"/>
    <mergeCell ref="B144:L144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66:L166"/>
    <mergeCell ref="B156:L156"/>
    <mergeCell ref="B157:L157"/>
    <mergeCell ref="B158:L158"/>
    <mergeCell ref="B159:L159"/>
    <mergeCell ref="B160:L160"/>
    <mergeCell ref="B161:L161"/>
    <mergeCell ref="B162:L162"/>
    <mergeCell ref="B163:L163"/>
    <mergeCell ref="B164:L164"/>
    <mergeCell ref="B165:L165"/>
  </mergeCells>
  <hyperlinks>
    <hyperlink ref="B169" r:id="rId1" display="mailto:info@stats.govt.nz" xr:uid="{00000000-0004-0000-1100-000000000000}"/>
  </hyperlinks>
  <pageMargins left="0.75" right="0.75" top="1" bottom="1" header="0.5" footer="0.5"/>
  <pageSetup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9"/>
  <dimension ref="A1:M88"/>
  <sheetViews>
    <sheetView zoomScaleNormal="100" workbookViewId="0">
      <pane xSplit="1" ySplit="4" topLeftCell="B61" activePane="bottomRight" state="frozen"/>
      <selection pane="topRight" activeCell="B1" sqref="B1"/>
      <selection pane="bottomLeft" activeCell="A5" sqref="A5"/>
      <selection pane="bottomRight" activeCell="I69" sqref="I69"/>
    </sheetView>
  </sheetViews>
  <sheetFormatPr defaultRowHeight="14.5"/>
  <cols>
    <col min="2" max="2" width="9.1796875" style="15"/>
    <col min="3" max="3" width="10.7265625" bestFit="1" customWidth="1"/>
    <col min="7" max="7" width="11.81640625" customWidth="1"/>
  </cols>
  <sheetData>
    <row r="1" spans="1:13">
      <c r="A1" s="26" t="s">
        <v>306</v>
      </c>
    </row>
    <row r="2" spans="1:13">
      <c r="A2" s="5" t="s">
        <v>305</v>
      </c>
    </row>
    <row r="3" spans="1:13">
      <c r="D3" s="113" t="s">
        <v>404</v>
      </c>
    </row>
    <row r="4" spans="1:13">
      <c r="B4" s="15" t="s">
        <v>311</v>
      </c>
    </row>
    <row r="5" spans="1:13">
      <c r="A5" s="14">
        <v>36951</v>
      </c>
      <c r="B5" s="123">
        <v>-0.3029</v>
      </c>
      <c r="C5" s="29"/>
      <c r="D5" s="113" t="s">
        <v>404</v>
      </c>
    </row>
    <row r="6" spans="1:13">
      <c r="A6" s="14">
        <v>37043</v>
      </c>
      <c r="B6" s="123">
        <v>-0.33169999999999999</v>
      </c>
      <c r="C6" s="29"/>
    </row>
    <row r="7" spans="1:13">
      <c r="A7" s="14">
        <v>37135</v>
      </c>
      <c r="B7" s="123">
        <v>-0.23449999999999999</v>
      </c>
      <c r="C7" s="29"/>
    </row>
    <row r="8" spans="1:13">
      <c r="A8" s="14">
        <v>37226</v>
      </c>
      <c r="B8" s="123">
        <v>-8.7300000000000003E-2</v>
      </c>
      <c r="C8" s="29"/>
    </row>
    <row r="9" spans="1:13">
      <c r="A9" s="14">
        <v>37316</v>
      </c>
      <c r="B9" s="123">
        <v>-0.17149999999999999</v>
      </c>
      <c r="C9" s="29"/>
    </row>
    <row r="10" spans="1:13">
      <c r="A10" s="14">
        <v>37408</v>
      </c>
      <c r="B10" s="123">
        <v>-0.32280000000000003</v>
      </c>
      <c r="C10" s="29"/>
      <c r="M10" s="159"/>
    </row>
    <row r="11" spans="1:13">
      <c r="A11" s="14">
        <v>37500</v>
      </c>
      <c r="B11" s="123">
        <v>-0.35880000000000001</v>
      </c>
      <c r="C11" s="29"/>
    </row>
    <row r="12" spans="1:13">
      <c r="A12" s="14">
        <v>37591</v>
      </c>
      <c r="B12" s="123">
        <v>-0.4325</v>
      </c>
      <c r="C12" s="29"/>
    </row>
    <row r="13" spans="1:13">
      <c r="A13" s="14">
        <v>37681</v>
      </c>
      <c r="B13" s="123">
        <v>-0.40720000000000001</v>
      </c>
      <c r="C13" s="29"/>
      <c r="E13" t="s">
        <v>404</v>
      </c>
      <c r="M13" s="159" t="s">
        <v>577</v>
      </c>
    </row>
    <row r="14" spans="1:13">
      <c r="A14" s="14">
        <v>37773</v>
      </c>
      <c r="B14" s="123">
        <v>-0.3503</v>
      </c>
      <c r="C14" s="29"/>
    </row>
    <row r="15" spans="1:13">
      <c r="A15" s="14">
        <v>37865</v>
      </c>
      <c r="B15" s="123">
        <v>-0.4032</v>
      </c>
      <c r="C15" s="29"/>
    </row>
    <row r="16" spans="1:13">
      <c r="A16" s="14">
        <v>37956</v>
      </c>
      <c r="B16" s="123">
        <v>-0.53780000000000006</v>
      </c>
      <c r="C16" s="29"/>
    </row>
    <row r="17" spans="1:13">
      <c r="A17" s="14">
        <v>38047</v>
      </c>
      <c r="B17" s="123">
        <v>-0.4803</v>
      </c>
      <c r="C17" s="29"/>
    </row>
    <row r="18" spans="1:13">
      <c r="A18" s="14">
        <v>38139</v>
      </c>
      <c r="B18" s="123">
        <v>-0.52959999999999996</v>
      </c>
      <c r="C18" s="29"/>
    </row>
    <row r="19" spans="1:13">
      <c r="A19" s="14">
        <v>38231</v>
      </c>
      <c r="B19" s="123">
        <v>-0.56520000000000004</v>
      </c>
      <c r="C19" s="29"/>
    </row>
    <row r="20" spans="1:13">
      <c r="A20" s="14">
        <v>38322</v>
      </c>
      <c r="B20" s="123">
        <v>-0.67980000000000007</v>
      </c>
      <c r="C20" s="29"/>
    </row>
    <row r="21" spans="1:13">
      <c r="A21" s="14">
        <v>38412</v>
      </c>
      <c r="B21" s="123">
        <v>-0.67079999999999995</v>
      </c>
      <c r="C21" s="29"/>
    </row>
    <row r="22" spans="1:13">
      <c r="A22" s="14">
        <v>38504</v>
      </c>
      <c r="B22" s="123">
        <v>-0.46799999999999997</v>
      </c>
      <c r="C22" s="29"/>
    </row>
    <row r="23" spans="1:13">
      <c r="A23" s="14">
        <v>38596</v>
      </c>
      <c r="B23" s="123">
        <v>-0.41110000000000002</v>
      </c>
      <c r="C23" s="29"/>
    </row>
    <row r="24" spans="1:13">
      <c r="A24" s="14">
        <v>38687</v>
      </c>
      <c r="B24" s="123">
        <v>-0.2268</v>
      </c>
      <c r="C24" s="29"/>
    </row>
    <row r="25" spans="1:13">
      <c r="A25" s="14">
        <v>38777</v>
      </c>
      <c r="B25" s="123">
        <v>-0.24640000000000001</v>
      </c>
      <c r="C25" s="29"/>
    </row>
    <row r="26" spans="1:13">
      <c r="A26" s="14">
        <v>38869</v>
      </c>
      <c r="B26" s="123">
        <v>-0.18420000000000003</v>
      </c>
      <c r="C26" s="29"/>
    </row>
    <row r="27" spans="1:13">
      <c r="A27" s="14">
        <v>38961</v>
      </c>
      <c r="B27" s="123">
        <v>-0.12759999999999999</v>
      </c>
      <c r="C27" s="29"/>
    </row>
    <row r="28" spans="1:13">
      <c r="A28" s="14">
        <v>39052</v>
      </c>
      <c r="B28" s="123">
        <v>-0.23760000000000001</v>
      </c>
      <c r="C28" s="29"/>
    </row>
    <row r="29" spans="1:13">
      <c r="A29" s="14">
        <v>39142</v>
      </c>
      <c r="B29" s="123">
        <v>-0.34159999999999996</v>
      </c>
      <c r="C29" s="29"/>
    </row>
    <row r="30" spans="1:13">
      <c r="A30" s="14">
        <v>39234</v>
      </c>
      <c r="B30" s="123">
        <v>-0.37290000000000001</v>
      </c>
      <c r="C30" s="29"/>
      <c r="E30" t="s">
        <v>390</v>
      </c>
      <c r="M30" s="93" t="s">
        <v>390</v>
      </c>
    </row>
    <row r="31" spans="1:13">
      <c r="A31" s="14">
        <v>39326</v>
      </c>
      <c r="B31" s="123">
        <v>-0.38079999999999997</v>
      </c>
      <c r="C31" s="29"/>
      <c r="E31" s="113" t="s">
        <v>404</v>
      </c>
      <c r="M31" s="113" t="s">
        <v>404</v>
      </c>
    </row>
    <row r="32" spans="1:13">
      <c r="A32" s="14">
        <v>39417</v>
      </c>
      <c r="B32" s="123">
        <v>-0.42299999999999999</v>
      </c>
      <c r="C32" s="29"/>
    </row>
    <row r="33" spans="1:9">
      <c r="A33" s="14">
        <v>39508</v>
      </c>
      <c r="B33" s="123">
        <v>-0.25</v>
      </c>
      <c r="C33" s="29"/>
      <c r="E33" s="113" t="s">
        <v>448</v>
      </c>
      <c r="I33" s="194" t="s">
        <v>448</v>
      </c>
    </row>
    <row r="34" spans="1:9">
      <c r="A34" s="14">
        <v>39600</v>
      </c>
      <c r="B34" s="123">
        <v>-0.1072</v>
      </c>
      <c r="C34" s="29"/>
      <c r="E34" s="113" t="s">
        <v>448</v>
      </c>
      <c r="I34" s="194" t="s">
        <v>448</v>
      </c>
    </row>
    <row r="35" spans="1:9">
      <c r="A35" s="14">
        <v>39692</v>
      </c>
      <c r="B35" s="123">
        <v>-5.2999999999999999E-2</v>
      </c>
      <c r="C35" s="29"/>
      <c r="E35" s="113" t="s">
        <v>448</v>
      </c>
      <c r="I35" s="194" t="s">
        <v>448</v>
      </c>
    </row>
    <row r="36" spans="1:9">
      <c r="A36" s="14">
        <v>39783</v>
      </c>
      <c r="B36" s="123">
        <v>0.32919999999999999</v>
      </c>
      <c r="C36" s="29"/>
      <c r="E36" s="113" t="s">
        <v>448</v>
      </c>
      <c r="I36" s="194" t="s">
        <v>448</v>
      </c>
    </row>
    <row r="37" spans="1:9">
      <c r="A37" s="14">
        <v>39873</v>
      </c>
      <c r="B37" s="123">
        <v>0.46590000000000004</v>
      </c>
      <c r="C37" s="29"/>
      <c r="E37" s="113" t="s">
        <v>448</v>
      </c>
      <c r="I37" s="194" t="s">
        <v>448</v>
      </c>
    </row>
    <row r="38" spans="1:9">
      <c r="A38" s="14">
        <v>39965</v>
      </c>
      <c r="B38" s="123">
        <v>0.57609999999999995</v>
      </c>
      <c r="C38" s="29"/>
      <c r="E38" s="113" t="s">
        <v>448</v>
      </c>
      <c r="I38" s="194" t="s">
        <v>448</v>
      </c>
    </row>
    <row r="39" spans="1:9">
      <c r="A39" s="14">
        <v>40057</v>
      </c>
      <c r="B39" s="123">
        <v>0.26269999999999999</v>
      </c>
      <c r="C39" s="29"/>
      <c r="E39" s="113" t="s">
        <v>448</v>
      </c>
      <c r="I39" s="194" t="s">
        <v>448</v>
      </c>
    </row>
    <row r="40" spans="1:9">
      <c r="A40" s="14">
        <v>40148</v>
      </c>
      <c r="B40" s="123">
        <v>0.1116</v>
      </c>
      <c r="C40" s="29"/>
      <c r="E40" s="113" t="s">
        <v>448</v>
      </c>
      <c r="I40" s="194" t="s">
        <v>448</v>
      </c>
    </row>
    <row r="41" spans="1:9">
      <c r="A41" s="14">
        <v>40238</v>
      </c>
      <c r="B41" s="123">
        <v>2.7699999999999999E-2</v>
      </c>
      <c r="C41" s="29"/>
      <c r="E41" s="113" t="s">
        <v>448</v>
      </c>
      <c r="I41" s="194" t="s">
        <v>448</v>
      </c>
    </row>
    <row r="42" spans="1:9">
      <c r="A42" s="14">
        <v>40330</v>
      </c>
      <c r="B42" s="123">
        <v>-8.9800000000000005E-2</v>
      </c>
      <c r="C42" s="29"/>
      <c r="E42" s="113" t="s">
        <v>448</v>
      </c>
      <c r="I42" s="194" t="s">
        <v>448</v>
      </c>
    </row>
    <row r="43" spans="1:9">
      <c r="A43" s="14">
        <v>40422</v>
      </c>
      <c r="B43" s="123">
        <v>-1.3999999999999999E-2</v>
      </c>
      <c r="C43" s="29"/>
      <c r="E43" s="113" t="s">
        <v>448</v>
      </c>
      <c r="I43" s="194" t="s">
        <v>448</v>
      </c>
    </row>
    <row r="44" spans="1:9">
      <c r="A44" s="14">
        <v>40513</v>
      </c>
      <c r="B44" s="123">
        <v>-0.1537</v>
      </c>
      <c r="C44" s="29"/>
      <c r="E44" s="113" t="s">
        <v>448</v>
      </c>
      <c r="I44" s="194" t="s">
        <v>448</v>
      </c>
    </row>
    <row r="45" spans="1:9">
      <c r="A45" s="14">
        <v>40603</v>
      </c>
      <c r="B45" s="123">
        <v>-0.17530000000000001</v>
      </c>
      <c r="C45" s="29"/>
      <c r="E45" s="113" t="s">
        <v>448</v>
      </c>
      <c r="I45" s="194" t="s">
        <v>448</v>
      </c>
    </row>
    <row r="46" spans="1:9">
      <c r="A46" s="14">
        <v>40695</v>
      </c>
      <c r="B46" s="123">
        <v>-0.2109</v>
      </c>
      <c r="C46" s="29"/>
      <c r="E46" s="113" t="s">
        <v>448</v>
      </c>
      <c r="I46" s="194" t="s">
        <v>448</v>
      </c>
    </row>
    <row r="47" spans="1:9">
      <c r="A47" s="14">
        <v>40787</v>
      </c>
      <c r="B47" s="123">
        <v>-0.19370000000000001</v>
      </c>
      <c r="C47" s="29"/>
      <c r="E47" s="113" t="s">
        <v>448</v>
      </c>
      <c r="I47" s="194" t="s">
        <v>448</v>
      </c>
    </row>
    <row r="48" spans="1:9">
      <c r="A48" s="14">
        <v>40878</v>
      </c>
      <c r="B48" s="123">
        <v>-0.155</v>
      </c>
      <c r="C48" s="29"/>
      <c r="E48" s="113" t="s">
        <v>448</v>
      </c>
      <c r="I48" s="194" t="s">
        <v>448</v>
      </c>
    </row>
    <row r="49" spans="1:10">
      <c r="A49" s="14">
        <v>40969</v>
      </c>
      <c r="B49" s="123">
        <v>-0.16649999999999998</v>
      </c>
      <c r="C49" s="29"/>
      <c r="E49" s="113" t="s">
        <v>448</v>
      </c>
      <c r="I49" s="194" t="s">
        <v>448</v>
      </c>
    </row>
    <row r="50" spans="1:10">
      <c r="A50" s="14">
        <v>41061</v>
      </c>
      <c r="B50" s="123">
        <v>-0.2011</v>
      </c>
      <c r="C50" s="29"/>
      <c r="E50" s="113" t="s">
        <v>448</v>
      </c>
      <c r="I50" s="194" t="s">
        <v>448</v>
      </c>
    </row>
    <row r="51" spans="1:10">
      <c r="A51" s="14">
        <v>41153</v>
      </c>
      <c r="B51" s="123">
        <v>-0.19120000000000001</v>
      </c>
      <c r="C51" s="29"/>
      <c r="E51" s="113" t="s">
        <v>448</v>
      </c>
      <c r="I51" s="194" t="s">
        <v>448</v>
      </c>
    </row>
    <row r="52" spans="1:10">
      <c r="A52" s="14">
        <v>41244</v>
      </c>
      <c r="B52" s="123">
        <v>-6.6600000000000006E-2</v>
      </c>
      <c r="C52" s="29"/>
      <c r="E52" s="113" t="s">
        <v>448</v>
      </c>
      <c r="I52" s="194" t="s">
        <v>448</v>
      </c>
    </row>
    <row r="53" spans="1:10">
      <c r="A53" s="14">
        <v>41334</v>
      </c>
      <c r="B53" s="123">
        <v>-0.23769999999999999</v>
      </c>
      <c r="C53" s="29"/>
      <c r="E53" s="113" t="s">
        <v>448</v>
      </c>
      <c r="I53" s="194" t="s">
        <v>448</v>
      </c>
    </row>
    <row r="54" spans="1:10">
      <c r="A54" s="14">
        <v>41426</v>
      </c>
      <c r="B54" s="123">
        <v>-0.30820000000000003</v>
      </c>
      <c r="C54" s="29"/>
      <c r="E54" s="113" t="s">
        <v>448</v>
      </c>
      <c r="H54" s="50"/>
      <c r="I54" s="194" t="s">
        <v>448</v>
      </c>
      <c r="J54" s="50"/>
    </row>
    <row r="55" spans="1:10">
      <c r="A55" s="14">
        <v>41518</v>
      </c>
      <c r="B55" s="123">
        <v>-0.28899999999999998</v>
      </c>
      <c r="C55" s="29"/>
      <c r="E55" s="113" t="s">
        <v>448</v>
      </c>
      <c r="I55" s="194" t="s">
        <v>448</v>
      </c>
    </row>
    <row r="56" spans="1:10">
      <c r="A56" s="14">
        <v>41609</v>
      </c>
      <c r="B56" s="123">
        <v>-0.28960000000000002</v>
      </c>
      <c r="E56" s="113" t="s">
        <v>448</v>
      </c>
      <c r="I56" s="194" t="s">
        <v>448</v>
      </c>
    </row>
    <row r="57" spans="1:10">
      <c r="A57" s="14">
        <v>41699</v>
      </c>
      <c r="B57" s="123">
        <v>-0.3468</v>
      </c>
      <c r="E57" s="113" t="s">
        <v>448</v>
      </c>
      <c r="I57" s="194" t="s">
        <v>448</v>
      </c>
    </row>
    <row r="58" spans="1:10">
      <c r="A58" s="14">
        <v>41791</v>
      </c>
      <c r="B58" s="123">
        <v>-0.3342</v>
      </c>
      <c r="E58" s="113" t="s">
        <v>448</v>
      </c>
      <c r="I58" s="194" t="s">
        <v>448</v>
      </c>
    </row>
    <row r="59" spans="1:10">
      <c r="A59" s="14">
        <v>41883</v>
      </c>
      <c r="B59" s="123">
        <v>-0.2984</v>
      </c>
      <c r="E59" s="113" t="s">
        <v>448</v>
      </c>
      <c r="I59" s="194" t="s">
        <v>448</v>
      </c>
    </row>
    <row r="60" spans="1:10">
      <c r="A60" s="14">
        <v>41974</v>
      </c>
      <c r="B60" s="123">
        <v>-0.3967</v>
      </c>
      <c r="D60" s="93" t="s">
        <v>373</v>
      </c>
      <c r="I60" s="194" t="s">
        <v>448</v>
      </c>
    </row>
    <row r="61" spans="1:10">
      <c r="A61" s="14">
        <v>42064</v>
      </c>
      <c r="B61" s="123">
        <v>-0.45530000000000004</v>
      </c>
      <c r="C61" s="125">
        <v>42135</v>
      </c>
      <c r="D61" s="113" t="s">
        <v>404</v>
      </c>
      <c r="I61" s="194" t="s">
        <v>448</v>
      </c>
    </row>
    <row r="62" spans="1:10">
      <c r="A62" s="14">
        <v>42156</v>
      </c>
      <c r="B62" s="123">
        <v>-0.32450000000000001</v>
      </c>
      <c r="C62" s="125">
        <v>42192</v>
      </c>
      <c r="I62" s="113" t="s">
        <v>448</v>
      </c>
    </row>
    <row r="63" spans="1:10">
      <c r="A63" s="14">
        <v>42248</v>
      </c>
      <c r="B63" s="123">
        <v>-0.32</v>
      </c>
      <c r="C63" s="125">
        <v>42297</v>
      </c>
      <c r="I63" s="113" t="s">
        <v>448</v>
      </c>
    </row>
    <row r="64" spans="1:10">
      <c r="A64" s="14">
        <v>42339</v>
      </c>
      <c r="B64" s="123">
        <v>-0.40689999999999998</v>
      </c>
      <c r="C64" s="125">
        <v>42390</v>
      </c>
      <c r="I64" s="113" t="s">
        <v>448</v>
      </c>
    </row>
    <row r="65" spans="1:9">
      <c r="A65" s="14">
        <v>42430</v>
      </c>
      <c r="B65" s="123">
        <v>-0.38060000000000005</v>
      </c>
      <c r="C65" s="125">
        <v>42530</v>
      </c>
      <c r="I65" s="113" t="s">
        <v>448</v>
      </c>
    </row>
    <row r="66" spans="1:9">
      <c r="A66" s="14">
        <v>42522</v>
      </c>
      <c r="B66" s="123">
        <v>-0.43479999999999996</v>
      </c>
      <c r="C66" s="125">
        <v>42614</v>
      </c>
      <c r="I66" s="113" t="s">
        <v>448</v>
      </c>
    </row>
    <row r="67" spans="1:9">
      <c r="A67" s="14">
        <v>42614</v>
      </c>
      <c r="B67" s="123">
        <v>-0.45640000000000003</v>
      </c>
      <c r="C67" s="125">
        <v>42676</v>
      </c>
      <c r="D67" s="148" t="s">
        <v>467</v>
      </c>
      <c r="I67" s="113" t="s">
        <v>448</v>
      </c>
    </row>
    <row r="68" spans="1:9">
      <c r="A68" s="14">
        <v>42705</v>
      </c>
      <c r="B68" s="123">
        <v>-0.38880000000000003</v>
      </c>
      <c r="C68" s="125">
        <v>42766</v>
      </c>
      <c r="D68" s="148" t="s">
        <v>467</v>
      </c>
      <c r="I68" s="113"/>
    </row>
    <row r="69" spans="1:9">
      <c r="A69" s="14">
        <v>42795</v>
      </c>
      <c r="B69" s="123">
        <v>-0.501</v>
      </c>
      <c r="C69" s="125">
        <v>42831</v>
      </c>
      <c r="I69" s="113" t="s">
        <v>448</v>
      </c>
    </row>
    <row r="70" spans="1:9">
      <c r="A70" s="14">
        <v>42887</v>
      </c>
      <c r="B70" s="123">
        <v>-0.53520000000000001</v>
      </c>
      <c r="C70" s="125">
        <v>42928</v>
      </c>
      <c r="I70" s="113" t="s">
        <v>448</v>
      </c>
    </row>
    <row r="71" spans="1:9">
      <c r="A71" s="14">
        <v>42979</v>
      </c>
      <c r="B71" s="123">
        <v>-0.58550000000000002</v>
      </c>
      <c r="C71" s="125">
        <v>43014</v>
      </c>
      <c r="I71" s="194" t="s">
        <v>448</v>
      </c>
    </row>
    <row r="72" spans="1:9">
      <c r="A72" s="14">
        <v>43070</v>
      </c>
      <c r="B72" s="123">
        <v>-0.57679999999999998</v>
      </c>
      <c r="C72" s="125">
        <v>43132</v>
      </c>
      <c r="F72" t="s">
        <v>634</v>
      </c>
      <c r="I72" s="194" t="s">
        <v>448</v>
      </c>
    </row>
    <row r="73" spans="1:9">
      <c r="A73" s="14">
        <v>43160</v>
      </c>
      <c r="B73" s="123">
        <v>-0.45619999999999999</v>
      </c>
      <c r="C73" s="125">
        <v>43200</v>
      </c>
      <c r="E73" s="134">
        <v>43160</v>
      </c>
      <c r="F73" s="123">
        <v>-0.45619999999999999</v>
      </c>
      <c r="G73" s="125">
        <v>43200</v>
      </c>
      <c r="I73" s="194" t="s">
        <v>448</v>
      </c>
    </row>
    <row r="74" spans="1:9">
      <c r="A74" s="14">
        <v>43252</v>
      </c>
      <c r="B74" s="123">
        <v>-0.47670000000000001</v>
      </c>
      <c r="C74" s="125">
        <v>43290</v>
      </c>
      <c r="E74" s="134">
        <v>43252</v>
      </c>
      <c r="F74" s="165">
        <v>-0.47670000000000001</v>
      </c>
      <c r="G74" s="125">
        <v>43284</v>
      </c>
      <c r="I74" s="194" t="s">
        <v>448</v>
      </c>
    </row>
    <row r="75" spans="1:9">
      <c r="A75" s="14">
        <v>43344</v>
      </c>
      <c r="B75" s="123">
        <v>-0.46649999999999997</v>
      </c>
      <c r="C75" s="125">
        <v>43375</v>
      </c>
      <c r="D75" s="132" t="s">
        <v>653</v>
      </c>
      <c r="G75" s="125"/>
      <c r="I75" s="194" t="s">
        <v>448</v>
      </c>
    </row>
    <row r="76" spans="1:9">
      <c r="A76" s="14">
        <v>43435</v>
      </c>
      <c r="B76" s="123">
        <v>-0.65159999999999996</v>
      </c>
      <c r="C76" s="125">
        <v>43497</v>
      </c>
      <c r="D76" s="132" t="s">
        <v>653</v>
      </c>
      <c r="G76" s="125"/>
      <c r="I76" s="194" t="s">
        <v>448</v>
      </c>
    </row>
    <row r="77" spans="1:9">
      <c r="A77" s="14">
        <v>43525</v>
      </c>
      <c r="B77" s="123">
        <v>-0.41859999999999997</v>
      </c>
      <c r="C77" s="125">
        <v>43557</v>
      </c>
      <c r="D77" s="132" t="s">
        <v>653</v>
      </c>
      <c r="G77" s="125"/>
      <c r="I77" s="194" t="s">
        <v>448</v>
      </c>
    </row>
    <row r="78" spans="1:9">
      <c r="A78" s="14">
        <v>43617</v>
      </c>
      <c r="B78" s="123">
        <v>-0.40360000000000001</v>
      </c>
      <c r="C78" s="125">
        <v>43656</v>
      </c>
      <c r="D78" s="132" t="s">
        <v>653</v>
      </c>
      <c r="G78" s="125"/>
      <c r="I78" s="194" t="s">
        <v>448</v>
      </c>
    </row>
    <row r="79" spans="1:9">
      <c r="A79" s="14">
        <v>43709</v>
      </c>
      <c r="B79" s="123">
        <v>-0.33020000000000005</v>
      </c>
      <c r="C79" s="125">
        <v>43739</v>
      </c>
      <c r="D79" s="132" t="s">
        <v>653</v>
      </c>
      <c r="G79" s="125"/>
      <c r="I79" s="194" t="s">
        <v>448</v>
      </c>
    </row>
    <row r="80" spans="1:9">
      <c r="A80" s="14">
        <v>43800</v>
      </c>
      <c r="B80" s="123">
        <v>-0.4299</v>
      </c>
      <c r="C80" s="125">
        <v>43851</v>
      </c>
      <c r="D80" s="132" t="s">
        <v>653</v>
      </c>
      <c r="G80" s="125"/>
      <c r="I80" s="194" t="s">
        <v>448</v>
      </c>
    </row>
    <row r="81" spans="1:9">
      <c r="A81" s="14">
        <v>43891</v>
      </c>
      <c r="B81" s="123">
        <v>-0.50869999999999993</v>
      </c>
      <c r="C81" s="125">
        <v>43954</v>
      </c>
      <c r="D81" s="194"/>
      <c r="E81" s="194" t="s">
        <v>448</v>
      </c>
      <c r="I81" s="194" t="s">
        <v>448</v>
      </c>
    </row>
    <row r="82" spans="1:9">
      <c r="A82" s="14">
        <v>43983</v>
      </c>
      <c r="B82" s="123">
        <v>0.15410000000000001</v>
      </c>
      <c r="C82" s="125">
        <v>44019</v>
      </c>
      <c r="D82" s="194"/>
      <c r="E82" s="194" t="s">
        <v>448</v>
      </c>
      <c r="I82" s="194" t="s">
        <v>448</v>
      </c>
    </row>
    <row r="83" spans="1:9">
      <c r="A83" s="14">
        <v>44075</v>
      </c>
      <c r="B83" s="123">
        <v>-0.27729999999999999</v>
      </c>
      <c r="C83" s="125">
        <v>44134</v>
      </c>
      <c r="D83" s="194"/>
      <c r="E83" s="194" t="s">
        <v>448</v>
      </c>
      <c r="I83" s="194" t="s">
        <v>448</v>
      </c>
    </row>
    <row r="84" spans="1:9">
      <c r="A84" s="14">
        <v>44166</v>
      </c>
      <c r="B84" s="123">
        <v>-0.4289</v>
      </c>
      <c r="C84" s="125">
        <v>44216</v>
      </c>
      <c r="D84" s="194" t="s">
        <v>448</v>
      </c>
      <c r="E84" s="194" t="s">
        <v>448</v>
      </c>
      <c r="F84" s="194" t="s">
        <v>448</v>
      </c>
      <c r="G84" s="194" t="s">
        <v>448</v>
      </c>
      <c r="H84" s="194" t="s">
        <v>448</v>
      </c>
      <c r="I84" s="194" t="s">
        <v>448</v>
      </c>
    </row>
    <row r="85" spans="1:9">
      <c r="A85" s="14">
        <v>44256</v>
      </c>
      <c r="B85" s="123">
        <v>-0.65079999999999993</v>
      </c>
      <c r="C85" s="125">
        <v>44299</v>
      </c>
      <c r="D85" s="194"/>
      <c r="E85" s="194" t="s">
        <v>448</v>
      </c>
      <c r="I85" s="194" t="s">
        <v>448</v>
      </c>
    </row>
    <row r="86" spans="1:9">
      <c r="A86" s="14"/>
      <c r="B86" s="151"/>
      <c r="C86" s="125">
        <v>44390</v>
      </c>
      <c r="D86" s="194"/>
      <c r="E86" s="194" t="s">
        <v>448</v>
      </c>
      <c r="I86" s="194" t="s">
        <v>448</v>
      </c>
    </row>
    <row r="87" spans="1:9">
      <c r="C87" s="125"/>
    </row>
    <row r="88" spans="1:9">
      <c r="C88" s="125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>
    <tabColor rgb="FF7030A0"/>
  </sheetPr>
  <dimension ref="A1:S157"/>
  <sheetViews>
    <sheetView tabSelected="1" zoomScaleNormal="100" workbookViewId="0">
      <pane xSplit="1" ySplit="7" topLeftCell="B109" activePane="bottomRight" state="frozen"/>
      <selection pane="topRight" activeCell="B1" sqref="B1"/>
      <selection pane="bottomLeft" activeCell="A7" sqref="A7"/>
      <selection pane="bottomRight" activeCell="S81" sqref="S81"/>
    </sheetView>
  </sheetViews>
  <sheetFormatPr defaultRowHeight="14.5"/>
  <cols>
    <col min="3" max="3" width="9.1796875" style="15"/>
    <col min="4" max="5" width="10.7265625" bestFit="1" customWidth="1"/>
    <col min="6" max="6" width="11.1796875" customWidth="1"/>
    <col min="10" max="10" width="10.7265625" bestFit="1" customWidth="1"/>
  </cols>
  <sheetData>
    <row r="1" spans="1:16">
      <c r="A1" t="s">
        <v>371</v>
      </c>
    </row>
    <row r="2" spans="1:16">
      <c r="A2" t="s">
        <v>372</v>
      </c>
      <c r="F2" t="s">
        <v>1</v>
      </c>
    </row>
    <row r="3" spans="1:16" s="113" customFormat="1">
      <c r="B3" s="115" t="s">
        <v>465</v>
      </c>
      <c r="C3" s="115" t="s">
        <v>465</v>
      </c>
    </row>
    <row r="4" spans="1:16">
      <c r="B4" t="s">
        <v>411</v>
      </c>
      <c r="C4" s="15" t="s">
        <v>412</v>
      </c>
      <c r="F4" s="115" t="s">
        <v>447</v>
      </c>
    </row>
    <row r="5" spans="1:16">
      <c r="B5" t="s">
        <v>378</v>
      </c>
      <c r="C5" s="15" t="s">
        <v>377</v>
      </c>
      <c r="F5" s="111" t="s">
        <v>398</v>
      </c>
      <c r="H5" s="113" t="s">
        <v>435</v>
      </c>
    </row>
    <row r="6" spans="1:16">
      <c r="B6" s="25" t="s">
        <v>30</v>
      </c>
      <c r="F6" s="111" t="s">
        <v>399</v>
      </c>
    </row>
    <row r="7" spans="1:16">
      <c r="A7" t="s">
        <v>28</v>
      </c>
      <c r="B7" t="s">
        <v>29</v>
      </c>
      <c r="C7" s="15" t="s">
        <v>31</v>
      </c>
      <c r="D7" s="101" t="s">
        <v>411</v>
      </c>
      <c r="E7" s="101" t="s">
        <v>412</v>
      </c>
      <c r="F7" s="111" t="s">
        <v>31</v>
      </c>
      <c r="G7" s="113"/>
      <c r="K7" s="82">
        <v>1987</v>
      </c>
      <c r="L7" s="56">
        <v>-20.5</v>
      </c>
      <c r="M7" s="73">
        <v>-0.20499999999999999</v>
      </c>
      <c r="N7" s="94">
        <v>-20.5</v>
      </c>
      <c r="O7" s="92">
        <f>N7/100</f>
        <v>-0.20499999999999999</v>
      </c>
      <c r="P7" t="b">
        <f>M7=O7</f>
        <v>1</v>
      </c>
    </row>
    <row r="8" spans="1:16">
      <c r="A8" s="27">
        <v>32568</v>
      </c>
      <c r="B8">
        <v>107.5</v>
      </c>
      <c r="C8" s="153">
        <v>-0.10890000000000001</v>
      </c>
      <c r="E8" s="56"/>
      <c r="F8" s="112">
        <v>-10.89</v>
      </c>
      <c r="G8" s="114"/>
      <c r="H8" s="25"/>
      <c r="K8" s="82">
        <v>1987</v>
      </c>
      <c r="L8" s="56">
        <v>-14.98</v>
      </c>
      <c r="M8" s="73">
        <v>-0.14980000000000002</v>
      </c>
      <c r="N8" s="94">
        <v>-14.98</v>
      </c>
      <c r="O8" s="92">
        <f t="shared" ref="O8:O71" si="0">N8/100</f>
        <v>-0.14980000000000002</v>
      </c>
      <c r="P8" s="93" t="b">
        <f t="shared" ref="P8:P71" si="1">M8=O8</f>
        <v>1</v>
      </c>
    </row>
    <row r="9" spans="1:16">
      <c r="A9" s="27">
        <v>32660</v>
      </c>
      <c r="B9">
        <v>106.5</v>
      </c>
      <c r="C9" s="153">
        <v>0.2165</v>
      </c>
      <c r="E9" s="56"/>
      <c r="F9" s="112">
        <v>21.65</v>
      </c>
      <c r="G9" s="114"/>
      <c r="H9" s="32"/>
      <c r="K9" s="82">
        <v>1987</v>
      </c>
      <c r="L9" s="56">
        <v>-11.44</v>
      </c>
      <c r="M9" s="73">
        <v>-0.1144</v>
      </c>
      <c r="N9" s="94">
        <v>-11.44</v>
      </c>
      <c r="O9" s="92">
        <f t="shared" si="0"/>
        <v>-0.1144</v>
      </c>
      <c r="P9" s="93" t="b">
        <f t="shared" si="1"/>
        <v>1</v>
      </c>
    </row>
    <row r="10" spans="1:16">
      <c r="A10" s="27">
        <v>32752</v>
      </c>
      <c r="B10">
        <v>117.7</v>
      </c>
      <c r="C10" s="153">
        <v>0.63190000000000002</v>
      </c>
      <c r="E10" s="56"/>
      <c r="F10" s="112">
        <v>63.19</v>
      </c>
      <c r="G10" s="114"/>
      <c r="H10" s="32"/>
      <c r="K10" s="82">
        <v>1987</v>
      </c>
      <c r="L10" s="56">
        <v>-59.78</v>
      </c>
      <c r="M10" s="73">
        <v>-0.5978</v>
      </c>
      <c r="N10" s="94">
        <v>-59.78</v>
      </c>
      <c r="O10" s="92">
        <f t="shared" si="0"/>
        <v>-0.5978</v>
      </c>
      <c r="P10" s="93" t="b">
        <f t="shared" si="1"/>
        <v>1</v>
      </c>
    </row>
    <row r="11" spans="1:16">
      <c r="A11" s="27">
        <v>32843</v>
      </c>
      <c r="B11">
        <v>103.2</v>
      </c>
      <c r="C11" s="153">
        <v>7.2900000000000006E-2</v>
      </c>
      <c r="E11" s="56"/>
      <c r="F11" s="112">
        <v>7.29</v>
      </c>
      <c r="G11" s="114"/>
      <c r="H11" s="32"/>
      <c r="K11" s="82">
        <v>1988</v>
      </c>
      <c r="L11" s="56">
        <v>-46.19</v>
      </c>
      <c r="M11" s="73">
        <v>-0.46189999999999998</v>
      </c>
      <c r="N11" s="94">
        <v>-46.19</v>
      </c>
      <c r="O11" s="92">
        <f t="shared" si="0"/>
        <v>-0.46189999999999998</v>
      </c>
      <c r="P11" s="93" t="b">
        <f t="shared" si="1"/>
        <v>1</v>
      </c>
    </row>
    <row r="12" spans="1:16">
      <c r="A12" s="27">
        <v>32933</v>
      </c>
      <c r="B12">
        <v>101.7</v>
      </c>
      <c r="C12" s="153">
        <v>-5.4699999999999999E-2</v>
      </c>
      <c r="E12" s="56"/>
      <c r="F12" s="112">
        <v>-5.47</v>
      </c>
      <c r="G12" s="114"/>
      <c r="H12" s="140" t="s">
        <v>443</v>
      </c>
      <c r="K12" s="82">
        <v>1988</v>
      </c>
      <c r="L12" s="56">
        <v>-22.44</v>
      </c>
      <c r="M12" s="73">
        <v>-0.22440000000000002</v>
      </c>
      <c r="N12" s="94">
        <v>-22.44</v>
      </c>
      <c r="O12" s="92">
        <f t="shared" si="0"/>
        <v>-0.22440000000000002</v>
      </c>
      <c r="P12" s="93" t="b">
        <f t="shared" si="1"/>
        <v>1</v>
      </c>
    </row>
    <row r="13" spans="1:16">
      <c r="A13" s="27">
        <v>33025</v>
      </c>
      <c r="B13">
        <v>104.1</v>
      </c>
      <c r="C13" s="153">
        <v>-6.0899999999999996E-2</v>
      </c>
      <c r="E13" s="56"/>
      <c r="F13" s="112">
        <v>-6.09</v>
      </c>
      <c r="G13" s="114"/>
      <c r="H13" s="140" t="s">
        <v>443</v>
      </c>
      <c r="K13" s="82">
        <v>1988</v>
      </c>
      <c r="L13" s="56">
        <v>5.86</v>
      </c>
      <c r="M13" s="73">
        <v>5.8600000000000006E-2</v>
      </c>
      <c r="N13" s="94">
        <v>5.86</v>
      </c>
      <c r="O13" s="92">
        <f t="shared" si="0"/>
        <v>5.8600000000000006E-2</v>
      </c>
      <c r="P13" s="93" t="b">
        <f t="shared" si="1"/>
        <v>1</v>
      </c>
    </row>
    <row r="14" spans="1:16">
      <c r="A14" s="27">
        <v>33117</v>
      </c>
      <c r="B14">
        <v>101.3</v>
      </c>
      <c r="C14" s="153">
        <v>-0.2447</v>
      </c>
      <c r="E14" s="56"/>
      <c r="F14" s="112">
        <v>-24.47</v>
      </c>
      <c r="G14" s="114"/>
      <c r="H14" s="140" t="s">
        <v>443</v>
      </c>
      <c r="K14" s="82">
        <v>1988</v>
      </c>
      <c r="L14" s="56">
        <v>5.18</v>
      </c>
      <c r="M14" s="73">
        <v>5.1799999999999999E-2</v>
      </c>
      <c r="N14" s="94">
        <v>5.18</v>
      </c>
      <c r="O14" s="92">
        <f t="shared" si="0"/>
        <v>5.1799999999999999E-2</v>
      </c>
      <c r="P14" s="93" t="b">
        <f t="shared" si="1"/>
        <v>1</v>
      </c>
    </row>
    <row r="15" spans="1:16">
      <c r="A15" s="27">
        <v>33208</v>
      </c>
      <c r="B15">
        <v>84.3</v>
      </c>
      <c r="C15" s="153">
        <v>-0.43680000000000002</v>
      </c>
      <c r="E15" s="56"/>
      <c r="F15" s="112">
        <v>-43.68</v>
      </c>
      <c r="G15" s="114"/>
      <c r="H15" s="140" t="s">
        <v>443</v>
      </c>
      <c r="K15" s="82">
        <v>1989</v>
      </c>
      <c r="L15" s="56">
        <v>-10.89</v>
      </c>
      <c r="M15" s="73">
        <v>-0.10890000000000001</v>
      </c>
      <c r="N15" s="94">
        <v>-10.89</v>
      </c>
      <c r="O15" s="92">
        <f t="shared" si="0"/>
        <v>-0.10890000000000001</v>
      </c>
      <c r="P15" s="93" t="b">
        <f t="shared" si="1"/>
        <v>1</v>
      </c>
    </row>
    <row r="16" spans="1:16">
      <c r="A16" s="27">
        <v>33298</v>
      </c>
      <c r="B16">
        <v>83.8</v>
      </c>
      <c r="C16" s="153">
        <v>-0.49209999999999998</v>
      </c>
      <c r="E16" s="56"/>
      <c r="F16" s="112">
        <v>-49.21</v>
      </c>
      <c r="G16" s="114"/>
      <c r="H16" s="140" t="s">
        <v>443</v>
      </c>
      <c r="K16" s="82">
        <v>1989</v>
      </c>
      <c r="L16" s="56">
        <v>21.65</v>
      </c>
      <c r="M16" s="73">
        <v>0.2165</v>
      </c>
      <c r="N16" s="94">
        <v>21.65</v>
      </c>
      <c r="O16" s="92">
        <f t="shared" si="0"/>
        <v>0.2165</v>
      </c>
      <c r="P16" s="93" t="b">
        <f t="shared" si="1"/>
        <v>1</v>
      </c>
    </row>
    <row r="17" spans="1:16">
      <c r="A17" s="27">
        <v>33390</v>
      </c>
      <c r="B17">
        <v>89.2</v>
      </c>
      <c r="C17" s="153">
        <v>-9.4999999999999998E-3</v>
      </c>
      <c r="E17" s="56"/>
      <c r="F17" s="112">
        <v>-0.95</v>
      </c>
      <c r="G17" s="114"/>
      <c r="H17" s="140" t="s">
        <v>443</v>
      </c>
      <c r="K17" s="82">
        <v>1989</v>
      </c>
      <c r="L17" s="56">
        <v>63.19</v>
      </c>
      <c r="M17" s="73">
        <v>0.63190000000000002</v>
      </c>
      <c r="N17" s="94">
        <v>63.19</v>
      </c>
      <c r="O17" s="92">
        <f t="shared" si="0"/>
        <v>0.63190000000000002</v>
      </c>
      <c r="P17" s="93" t="b">
        <f t="shared" si="1"/>
        <v>1</v>
      </c>
    </row>
    <row r="18" spans="1:16">
      <c r="A18" s="27">
        <v>33482</v>
      </c>
      <c r="B18">
        <v>87.5</v>
      </c>
      <c r="C18" s="153">
        <v>-5.7500000000000002E-2</v>
      </c>
      <c r="E18" s="56"/>
      <c r="F18" s="112">
        <v>-5.75</v>
      </c>
      <c r="G18" s="114"/>
      <c r="H18" s="140" t="s">
        <v>443</v>
      </c>
      <c r="K18" s="82">
        <v>1989</v>
      </c>
      <c r="L18" s="56">
        <v>7.29</v>
      </c>
      <c r="M18" s="73">
        <v>7.2900000000000006E-2</v>
      </c>
      <c r="N18" s="94">
        <v>7.29</v>
      </c>
      <c r="O18" s="92">
        <f t="shared" si="0"/>
        <v>7.2900000000000006E-2</v>
      </c>
      <c r="P18" s="93" t="b">
        <f t="shared" si="1"/>
        <v>1</v>
      </c>
    </row>
    <row r="19" spans="1:16">
      <c r="A19" s="27">
        <v>33573</v>
      </c>
      <c r="B19">
        <v>90.6</v>
      </c>
      <c r="C19" s="153">
        <v>-5.4900000000000004E-2</v>
      </c>
      <c r="E19" s="56"/>
      <c r="F19" s="112">
        <v>-5.49</v>
      </c>
      <c r="G19" s="114"/>
      <c r="H19" s="140" t="s">
        <v>443</v>
      </c>
      <c r="K19" s="82">
        <v>1990</v>
      </c>
      <c r="L19" s="56">
        <v>-5.47</v>
      </c>
      <c r="M19" s="73">
        <v>-5.4699999999999999E-2</v>
      </c>
      <c r="N19" s="94">
        <v>-5.47</v>
      </c>
      <c r="O19" s="92">
        <f t="shared" si="0"/>
        <v>-5.4699999999999999E-2</v>
      </c>
      <c r="P19" s="93" t="b">
        <f t="shared" si="1"/>
        <v>1</v>
      </c>
    </row>
    <row r="20" spans="1:16">
      <c r="A20" s="27">
        <v>33664</v>
      </c>
      <c r="B20">
        <v>112</v>
      </c>
      <c r="C20" s="153">
        <v>0.42859999999999998</v>
      </c>
      <c r="E20" s="56"/>
      <c r="F20" s="112">
        <v>42.86</v>
      </c>
      <c r="G20" s="114"/>
      <c r="H20" s="140" t="s">
        <v>443</v>
      </c>
      <c r="K20" s="82">
        <v>1990</v>
      </c>
      <c r="L20" s="56">
        <v>-6.09</v>
      </c>
      <c r="M20" s="73">
        <v>-6.0899999999999996E-2</v>
      </c>
      <c r="N20" s="94">
        <v>-6.09</v>
      </c>
      <c r="O20" s="92">
        <f t="shared" si="0"/>
        <v>-6.0899999999999996E-2</v>
      </c>
      <c r="P20" s="93" t="b">
        <f t="shared" si="1"/>
        <v>1</v>
      </c>
    </row>
    <row r="21" spans="1:16">
      <c r="A21" s="27">
        <v>33756</v>
      </c>
      <c r="B21">
        <v>108.1</v>
      </c>
      <c r="C21" s="153">
        <v>0.50549999999999995</v>
      </c>
      <c r="E21" s="56"/>
      <c r="F21" s="112">
        <v>50.55</v>
      </c>
      <c r="G21" s="114"/>
      <c r="H21" s="140" t="s">
        <v>443</v>
      </c>
      <c r="K21" s="82">
        <v>1990</v>
      </c>
      <c r="L21" s="56">
        <v>-24.47</v>
      </c>
      <c r="M21" s="73">
        <v>-0.2447</v>
      </c>
      <c r="N21" s="94">
        <v>-24.47</v>
      </c>
      <c r="O21" s="92">
        <f t="shared" si="0"/>
        <v>-0.2447</v>
      </c>
      <c r="P21" s="93" t="b">
        <f t="shared" si="1"/>
        <v>1</v>
      </c>
    </row>
    <row r="22" spans="1:16">
      <c r="A22" s="27">
        <v>33848</v>
      </c>
      <c r="B22">
        <v>109.8</v>
      </c>
      <c r="C22" s="153">
        <v>0.49420000000000003</v>
      </c>
      <c r="E22" s="56"/>
      <c r="F22" s="112">
        <v>49.42</v>
      </c>
      <c r="G22" s="114"/>
      <c r="H22" s="140" t="s">
        <v>443</v>
      </c>
      <c r="K22" s="82">
        <v>1990</v>
      </c>
      <c r="L22" s="56">
        <v>-43.68</v>
      </c>
      <c r="M22" s="73">
        <v>-0.43680000000000002</v>
      </c>
      <c r="N22" s="94">
        <v>-43.68</v>
      </c>
      <c r="O22" s="92">
        <f t="shared" si="0"/>
        <v>-0.43680000000000002</v>
      </c>
      <c r="P22" s="93" t="b">
        <f t="shared" si="1"/>
        <v>1</v>
      </c>
    </row>
    <row r="23" spans="1:16">
      <c r="A23" s="27">
        <v>33939</v>
      </c>
      <c r="B23">
        <v>110.6</v>
      </c>
      <c r="C23" s="153">
        <v>0.6542</v>
      </c>
      <c r="E23" s="56"/>
      <c r="F23" s="112">
        <v>65.42</v>
      </c>
      <c r="G23" s="114"/>
      <c r="H23" s="140" t="s">
        <v>443</v>
      </c>
      <c r="K23" s="82">
        <v>1991</v>
      </c>
      <c r="L23" s="56">
        <v>-49.21</v>
      </c>
      <c r="M23" s="73">
        <v>-0.49209999999999998</v>
      </c>
      <c r="N23" s="94">
        <v>-49.21</v>
      </c>
      <c r="O23" s="92">
        <f t="shared" si="0"/>
        <v>-0.49209999999999998</v>
      </c>
      <c r="P23" s="93" t="b">
        <f t="shared" si="1"/>
        <v>1</v>
      </c>
    </row>
    <row r="24" spans="1:16">
      <c r="A24" s="27">
        <v>34029</v>
      </c>
      <c r="B24">
        <v>112.2</v>
      </c>
      <c r="C24" s="153">
        <v>0.5373</v>
      </c>
      <c r="E24" s="56"/>
      <c r="F24" s="112">
        <v>53.73</v>
      </c>
      <c r="G24" s="114"/>
      <c r="H24" s="140" t="s">
        <v>443</v>
      </c>
      <c r="K24" s="82">
        <v>1991</v>
      </c>
      <c r="L24" s="56">
        <v>-0.95</v>
      </c>
      <c r="M24" s="73">
        <v>-9.4999999999999998E-3</v>
      </c>
      <c r="N24" s="94">
        <v>-0.95</v>
      </c>
      <c r="O24" s="92">
        <f t="shared" si="0"/>
        <v>-9.4999999999999998E-3</v>
      </c>
      <c r="P24" s="93" t="b">
        <f t="shared" si="1"/>
        <v>1</v>
      </c>
    </row>
    <row r="25" spans="1:16">
      <c r="A25" s="27">
        <v>34121</v>
      </c>
      <c r="B25">
        <v>121.4</v>
      </c>
      <c r="C25" s="153">
        <v>0.57789999999999997</v>
      </c>
      <c r="E25" s="56"/>
      <c r="F25" s="112">
        <v>57.79</v>
      </c>
      <c r="G25" s="114"/>
      <c r="H25" s="140" t="s">
        <v>443</v>
      </c>
      <c r="K25" s="82">
        <v>1991</v>
      </c>
      <c r="L25" s="56">
        <v>-5.75</v>
      </c>
      <c r="M25" s="73">
        <v>-5.7500000000000002E-2</v>
      </c>
      <c r="N25" s="94">
        <v>-5.75</v>
      </c>
      <c r="O25" s="92">
        <f t="shared" si="0"/>
        <v>-5.7500000000000002E-2</v>
      </c>
      <c r="P25" s="93" t="b">
        <f t="shared" si="1"/>
        <v>1</v>
      </c>
    </row>
    <row r="26" spans="1:16">
      <c r="A26" s="27">
        <v>34213</v>
      </c>
      <c r="B26">
        <v>131.80000000000001</v>
      </c>
      <c r="C26" s="153">
        <v>0.68180000000000007</v>
      </c>
      <c r="E26" s="56"/>
      <c r="F26" s="112">
        <v>68.180000000000007</v>
      </c>
      <c r="G26" s="114"/>
      <c r="H26" s="140" t="s">
        <v>443</v>
      </c>
      <c r="K26" s="82">
        <v>1991</v>
      </c>
      <c r="L26" s="56">
        <v>-5.49</v>
      </c>
      <c r="M26" s="73">
        <v>-5.4900000000000004E-2</v>
      </c>
      <c r="N26" s="94">
        <v>-5.49</v>
      </c>
      <c r="O26" s="92">
        <f t="shared" si="0"/>
        <v>-5.4900000000000004E-2</v>
      </c>
      <c r="P26" s="93" t="b">
        <f t="shared" si="1"/>
        <v>1</v>
      </c>
    </row>
    <row r="27" spans="1:16">
      <c r="A27" s="27">
        <v>34304</v>
      </c>
      <c r="B27">
        <v>130.30000000000001</v>
      </c>
      <c r="C27" s="153">
        <v>0.58040000000000003</v>
      </c>
      <c r="E27" s="56"/>
      <c r="F27" s="112">
        <v>58.04</v>
      </c>
      <c r="G27" s="114"/>
      <c r="H27" s="140" t="s">
        <v>443</v>
      </c>
      <c r="K27" s="82">
        <v>1992</v>
      </c>
      <c r="L27" s="56">
        <v>42.86</v>
      </c>
      <c r="M27" s="73">
        <v>0.42859999999999998</v>
      </c>
      <c r="N27" s="94">
        <v>42.86</v>
      </c>
      <c r="O27" s="92">
        <f t="shared" si="0"/>
        <v>0.42859999999999998</v>
      </c>
      <c r="P27" s="93" t="b">
        <f t="shared" si="1"/>
        <v>1</v>
      </c>
    </row>
    <row r="28" spans="1:16">
      <c r="A28" s="27">
        <v>34394</v>
      </c>
      <c r="B28">
        <v>135.80000000000001</v>
      </c>
      <c r="C28" s="153">
        <v>0.71930000000000005</v>
      </c>
      <c r="E28" s="56"/>
      <c r="F28" s="112">
        <v>71.930000000000007</v>
      </c>
      <c r="G28" s="114"/>
      <c r="H28" s="140" t="s">
        <v>443</v>
      </c>
      <c r="K28" s="82">
        <v>1992</v>
      </c>
      <c r="L28" s="56">
        <v>50.55</v>
      </c>
      <c r="M28" s="73">
        <v>0.50549999999999995</v>
      </c>
      <c r="N28" s="94">
        <v>50.55</v>
      </c>
      <c r="O28" s="92">
        <f t="shared" si="0"/>
        <v>0.50549999999999995</v>
      </c>
      <c r="P28" s="93" t="b">
        <f t="shared" si="1"/>
        <v>1</v>
      </c>
    </row>
    <row r="29" spans="1:16">
      <c r="A29" s="27">
        <v>34486</v>
      </c>
      <c r="B29">
        <v>136.9</v>
      </c>
      <c r="C29" s="153">
        <v>0.64260000000000006</v>
      </c>
      <c r="E29" s="56"/>
      <c r="F29" s="112">
        <v>64.260000000000005</v>
      </c>
      <c r="G29" s="114"/>
      <c r="H29" s="140" t="s">
        <v>443</v>
      </c>
      <c r="K29" s="82">
        <v>1992</v>
      </c>
      <c r="L29" s="56">
        <v>49.42</v>
      </c>
      <c r="M29" s="73">
        <v>0.49420000000000003</v>
      </c>
      <c r="N29" s="94">
        <v>49.42</v>
      </c>
      <c r="O29" s="92">
        <f t="shared" si="0"/>
        <v>0.49420000000000003</v>
      </c>
      <c r="P29" s="93" t="b">
        <f t="shared" si="1"/>
        <v>1</v>
      </c>
    </row>
    <row r="30" spans="1:16">
      <c r="A30" s="27">
        <v>34578</v>
      </c>
      <c r="B30">
        <v>136.1</v>
      </c>
      <c r="C30" s="153">
        <v>0.48259999999999997</v>
      </c>
      <c r="E30" s="56"/>
      <c r="F30" s="112">
        <v>48.26</v>
      </c>
      <c r="G30" s="114"/>
      <c r="H30" s="140" t="s">
        <v>443</v>
      </c>
      <c r="K30" s="82">
        <v>1992</v>
      </c>
      <c r="L30" s="56">
        <v>65.42</v>
      </c>
      <c r="M30" s="73">
        <v>0.6542</v>
      </c>
      <c r="N30" s="94">
        <v>65.42</v>
      </c>
      <c r="O30" s="92">
        <f t="shared" si="0"/>
        <v>0.6542</v>
      </c>
      <c r="P30" s="93" t="b">
        <f t="shared" si="1"/>
        <v>1</v>
      </c>
    </row>
    <row r="31" spans="1:16">
      <c r="A31" s="27">
        <v>34669</v>
      </c>
      <c r="B31">
        <v>137.9</v>
      </c>
      <c r="C31" s="153">
        <v>0.2727</v>
      </c>
      <c r="E31" s="56"/>
      <c r="F31" s="112">
        <v>27.27</v>
      </c>
      <c r="G31" s="114"/>
      <c r="H31" s="140" t="s">
        <v>443</v>
      </c>
      <c r="K31" s="82">
        <v>1993</v>
      </c>
      <c r="L31" s="56">
        <v>53.73</v>
      </c>
      <c r="M31" s="73">
        <v>0.5373</v>
      </c>
      <c r="N31" s="94">
        <v>53.73</v>
      </c>
      <c r="O31" s="92">
        <f t="shared" si="0"/>
        <v>0.5373</v>
      </c>
      <c r="P31" s="93" t="b">
        <f t="shared" si="1"/>
        <v>1</v>
      </c>
    </row>
    <row r="32" spans="1:16">
      <c r="A32" s="27">
        <v>34759</v>
      </c>
      <c r="B32">
        <v>126.6</v>
      </c>
      <c r="C32" s="153">
        <v>1.78E-2</v>
      </c>
      <c r="E32" s="56"/>
      <c r="F32" s="112">
        <v>1.78</v>
      </c>
      <c r="G32" s="114"/>
      <c r="H32" s="140" t="s">
        <v>443</v>
      </c>
      <c r="K32" s="82">
        <v>1993</v>
      </c>
      <c r="L32" s="56">
        <v>57.79</v>
      </c>
      <c r="M32" s="73">
        <v>0.57789999999999997</v>
      </c>
      <c r="N32" s="94">
        <v>57.79</v>
      </c>
      <c r="O32" s="92">
        <f t="shared" si="0"/>
        <v>0.57789999999999997</v>
      </c>
      <c r="P32" s="93" t="b">
        <f t="shared" si="1"/>
        <v>1</v>
      </c>
    </row>
    <row r="33" spans="1:16">
      <c r="A33" s="27">
        <v>34851</v>
      </c>
      <c r="B33">
        <v>133.5</v>
      </c>
      <c r="C33" s="153">
        <v>-3.0600000000000002E-2</v>
      </c>
      <c r="E33" s="56"/>
      <c r="F33" s="112">
        <v>-3.06</v>
      </c>
      <c r="G33" s="114"/>
      <c r="H33" s="140" t="s">
        <v>443</v>
      </c>
      <c r="K33" s="82">
        <v>1993</v>
      </c>
      <c r="L33" s="56">
        <v>68.180000000000007</v>
      </c>
      <c r="M33" s="73">
        <v>0.68180000000000007</v>
      </c>
      <c r="N33" s="94">
        <v>68.180000000000007</v>
      </c>
      <c r="O33" s="92">
        <f t="shared" si="0"/>
        <v>0.68180000000000007</v>
      </c>
      <c r="P33" s="93" t="b">
        <f t="shared" si="1"/>
        <v>1</v>
      </c>
    </row>
    <row r="34" spans="1:16">
      <c r="A34" s="27">
        <v>34943</v>
      </c>
      <c r="B34">
        <v>134.5</v>
      </c>
      <c r="C34" s="153">
        <v>0.10339999999999999</v>
      </c>
      <c r="E34" s="56"/>
      <c r="F34" s="112">
        <v>10.34</v>
      </c>
      <c r="G34" s="114"/>
      <c r="H34" s="140" t="s">
        <v>443</v>
      </c>
      <c r="K34" s="82">
        <v>1993</v>
      </c>
      <c r="L34" s="56">
        <v>58.04</v>
      </c>
      <c r="M34" s="73">
        <v>0.58040000000000003</v>
      </c>
      <c r="N34" s="94">
        <v>58.04</v>
      </c>
      <c r="O34" s="92">
        <f t="shared" si="0"/>
        <v>0.58040000000000003</v>
      </c>
      <c r="P34" s="93" t="b">
        <f t="shared" si="1"/>
        <v>1</v>
      </c>
    </row>
    <row r="35" spans="1:16">
      <c r="A35" s="27">
        <v>35034</v>
      </c>
      <c r="B35">
        <v>129.19999999999999</v>
      </c>
      <c r="C35" s="153">
        <v>0.20280000000000001</v>
      </c>
      <c r="E35" s="56"/>
      <c r="F35" s="112">
        <v>20.28</v>
      </c>
      <c r="G35" s="114"/>
      <c r="H35" s="140" t="s">
        <v>443</v>
      </c>
      <c r="K35" s="82">
        <v>1994</v>
      </c>
      <c r="L35" s="56">
        <v>71.930000000000007</v>
      </c>
      <c r="M35" s="73">
        <v>0.71930000000000005</v>
      </c>
      <c r="N35" s="94">
        <v>71.930000000000007</v>
      </c>
      <c r="O35" s="92">
        <f t="shared" si="0"/>
        <v>0.71930000000000005</v>
      </c>
      <c r="P35" s="93" t="b">
        <f t="shared" si="1"/>
        <v>1</v>
      </c>
    </row>
    <row r="36" spans="1:16">
      <c r="A36" s="27">
        <v>35125</v>
      </c>
      <c r="B36">
        <v>140.1</v>
      </c>
      <c r="C36" s="153">
        <v>-3.8E-3</v>
      </c>
      <c r="E36" s="56"/>
      <c r="F36" s="112">
        <v>-0.38</v>
      </c>
      <c r="G36" s="114"/>
      <c r="H36" s="140" t="s">
        <v>443</v>
      </c>
      <c r="K36" s="82">
        <v>1994</v>
      </c>
      <c r="L36" s="56">
        <v>64.260000000000005</v>
      </c>
      <c r="M36" s="73">
        <v>0.64260000000000006</v>
      </c>
      <c r="N36" s="94">
        <v>64.260000000000005</v>
      </c>
      <c r="O36" s="92">
        <f t="shared" si="0"/>
        <v>0.64260000000000006</v>
      </c>
      <c r="P36" s="93" t="b">
        <f t="shared" si="1"/>
        <v>1</v>
      </c>
    </row>
    <row r="37" spans="1:16">
      <c r="A37" s="27">
        <v>35217</v>
      </c>
      <c r="B37">
        <v>116.4</v>
      </c>
      <c r="C37" s="153">
        <v>-0.29710000000000003</v>
      </c>
      <c r="E37" s="56"/>
      <c r="F37" s="112">
        <v>-29.71</v>
      </c>
      <c r="G37" s="114"/>
      <c r="H37" s="140" t="s">
        <v>443</v>
      </c>
      <c r="K37" s="82">
        <v>1994</v>
      </c>
      <c r="L37" s="56">
        <v>48.26</v>
      </c>
      <c r="M37" s="73">
        <v>0.48259999999999997</v>
      </c>
      <c r="N37" s="94">
        <v>48.26</v>
      </c>
      <c r="O37" s="92">
        <f t="shared" si="0"/>
        <v>0.48259999999999997</v>
      </c>
      <c r="P37" s="93" t="b">
        <f t="shared" si="1"/>
        <v>1</v>
      </c>
    </row>
    <row r="38" spans="1:16">
      <c r="A38" s="27">
        <v>35309</v>
      </c>
      <c r="B38">
        <v>127.4</v>
      </c>
      <c r="C38" s="153">
        <v>5.9299999999999999E-2</v>
      </c>
      <c r="E38" s="56"/>
      <c r="F38" s="112">
        <v>5.93</v>
      </c>
      <c r="G38" s="114"/>
      <c r="H38" s="140" t="s">
        <v>443</v>
      </c>
      <c r="K38" s="82">
        <v>1994</v>
      </c>
      <c r="L38" s="56">
        <v>27.27</v>
      </c>
      <c r="M38" s="73">
        <v>0.2727</v>
      </c>
      <c r="N38" s="94">
        <v>27.27</v>
      </c>
      <c r="O38" s="92">
        <f t="shared" si="0"/>
        <v>0.2727</v>
      </c>
      <c r="P38" s="93" t="b">
        <f t="shared" si="1"/>
        <v>1</v>
      </c>
    </row>
    <row r="39" spans="1:16">
      <c r="A39" s="27">
        <v>35400</v>
      </c>
      <c r="B39">
        <v>130.6</v>
      </c>
      <c r="C39" s="153">
        <v>5.9800000000000006E-2</v>
      </c>
      <c r="E39" s="56"/>
      <c r="F39" s="112">
        <v>5.98</v>
      </c>
      <c r="G39" s="114"/>
      <c r="H39" s="140" t="s">
        <v>443</v>
      </c>
      <c r="K39" s="82">
        <v>1995</v>
      </c>
      <c r="L39" s="56">
        <v>1.78</v>
      </c>
      <c r="M39" s="73">
        <v>1.78E-2</v>
      </c>
      <c r="N39" s="94">
        <v>1.78</v>
      </c>
      <c r="O39" s="92">
        <f t="shared" si="0"/>
        <v>1.78E-2</v>
      </c>
      <c r="P39" s="93" t="b">
        <f t="shared" si="1"/>
        <v>1</v>
      </c>
    </row>
    <row r="40" spans="1:16">
      <c r="A40" s="27">
        <v>35490</v>
      </c>
      <c r="B40">
        <v>125.3</v>
      </c>
      <c r="C40" s="153">
        <v>-5.0000000000000001E-3</v>
      </c>
      <c r="E40" s="56"/>
      <c r="F40" s="112">
        <v>-0.5</v>
      </c>
      <c r="G40" s="114"/>
      <c r="H40" s="140" t="s">
        <v>443</v>
      </c>
      <c r="K40" s="82">
        <v>1995</v>
      </c>
      <c r="L40" s="56">
        <v>-3.06</v>
      </c>
      <c r="M40" s="73">
        <v>-3.0600000000000002E-2</v>
      </c>
      <c r="N40" s="94">
        <v>-3.06</v>
      </c>
      <c r="O40" s="92">
        <f t="shared" si="0"/>
        <v>-3.0600000000000002E-2</v>
      </c>
      <c r="P40" s="93" t="b">
        <f t="shared" si="1"/>
        <v>1</v>
      </c>
    </row>
    <row r="41" spans="1:16">
      <c r="A41" s="27">
        <v>35582</v>
      </c>
      <c r="B41">
        <v>117.5</v>
      </c>
      <c r="C41" s="153">
        <v>-0.27779999999999999</v>
      </c>
      <c r="E41" s="56"/>
      <c r="F41" s="112">
        <v>-27.78</v>
      </c>
      <c r="G41" s="114"/>
      <c r="H41" s="140" t="s">
        <v>443</v>
      </c>
      <c r="K41" s="82">
        <v>1995</v>
      </c>
      <c r="L41" s="56">
        <v>10.34</v>
      </c>
      <c r="M41" s="73">
        <v>0.10339999999999999</v>
      </c>
      <c r="N41" s="94">
        <v>10.34</v>
      </c>
      <c r="O41" s="92">
        <f t="shared" si="0"/>
        <v>0.10339999999999999</v>
      </c>
      <c r="P41" s="93" t="b">
        <f t="shared" si="1"/>
        <v>1</v>
      </c>
    </row>
    <row r="42" spans="1:16">
      <c r="A42" s="27">
        <v>35674</v>
      </c>
      <c r="B42">
        <v>115.9</v>
      </c>
      <c r="C42" s="153">
        <v>0.1368</v>
      </c>
      <c r="E42" s="56"/>
      <c r="F42" s="112">
        <v>13.68</v>
      </c>
      <c r="G42" s="114"/>
      <c r="H42" s="140" t="s">
        <v>443</v>
      </c>
      <c r="K42" s="82">
        <v>1995</v>
      </c>
      <c r="L42" s="56">
        <v>19.39</v>
      </c>
      <c r="M42" s="73">
        <v>0.19390000000000002</v>
      </c>
      <c r="N42" s="94">
        <v>19.39</v>
      </c>
      <c r="O42" s="92">
        <f t="shared" si="0"/>
        <v>0.19390000000000002</v>
      </c>
      <c r="P42" s="93" t="b">
        <f t="shared" si="1"/>
        <v>1</v>
      </c>
    </row>
    <row r="43" spans="1:16">
      <c r="A43" s="27">
        <v>35765</v>
      </c>
      <c r="B43">
        <v>112.1</v>
      </c>
      <c r="C43" s="153">
        <v>-0.27710000000000001</v>
      </c>
      <c r="E43" s="56"/>
      <c r="F43" s="112">
        <v>-27.71</v>
      </c>
      <c r="G43" s="114"/>
      <c r="H43" s="140" t="s">
        <v>443</v>
      </c>
      <c r="K43" s="82">
        <v>1996</v>
      </c>
      <c r="L43" s="56">
        <v>3.38</v>
      </c>
      <c r="M43" s="73">
        <v>3.3799999999999997E-2</v>
      </c>
      <c r="N43" s="94">
        <v>3.38</v>
      </c>
      <c r="O43" s="92">
        <f t="shared" si="0"/>
        <v>3.3799999999999997E-2</v>
      </c>
      <c r="P43" s="93" t="b">
        <f t="shared" si="1"/>
        <v>1</v>
      </c>
    </row>
    <row r="44" spans="1:16">
      <c r="A44" s="27">
        <v>35855</v>
      </c>
      <c r="B44">
        <v>107.6</v>
      </c>
      <c r="C44" s="153">
        <v>-0.39960000000000001</v>
      </c>
      <c r="E44" s="56"/>
      <c r="F44" s="112">
        <v>-39.96</v>
      </c>
      <c r="G44" s="114"/>
      <c r="H44" s="140" t="s">
        <v>443</v>
      </c>
      <c r="K44" s="82">
        <v>1996</v>
      </c>
      <c r="L44" s="56">
        <v>-33.119999999999997</v>
      </c>
      <c r="M44" s="73">
        <v>-0.33119999999999999</v>
      </c>
      <c r="N44" s="94">
        <v>-33.119999999999997</v>
      </c>
      <c r="O44" s="92">
        <f t="shared" si="0"/>
        <v>-0.33119999999999999</v>
      </c>
      <c r="P44" s="93" t="b">
        <f t="shared" si="1"/>
        <v>1</v>
      </c>
    </row>
    <row r="45" spans="1:16">
      <c r="A45" s="27">
        <v>35947</v>
      </c>
      <c r="B45">
        <v>98.5</v>
      </c>
      <c r="C45" s="153">
        <v>-0.48430000000000001</v>
      </c>
      <c r="E45" s="56"/>
      <c r="F45" s="112">
        <v>-48.43</v>
      </c>
      <c r="G45" s="114"/>
      <c r="H45" s="140" t="s">
        <v>443</v>
      </c>
      <c r="K45" s="82">
        <v>1996</v>
      </c>
      <c r="L45" s="56">
        <v>-2.97</v>
      </c>
      <c r="M45" s="73">
        <v>-2.9700000000000001E-2</v>
      </c>
      <c r="N45" s="94">
        <v>-2.97</v>
      </c>
      <c r="O45" s="92">
        <f t="shared" si="0"/>
        <v>-2.9700000000000001E-2</v>
      </c>
      <c r="P45" s="93" t="b">
        <f t="shared" si="1"/>
        <v>1</v>
      </c>
    </row>
    <row r="46" spans="1:16">
      <c r="A46" s="27">
        <v>36039</v>
      </c>
      <c r="B46">
        <v>105.2</v>
      </c>
      <c r="C46" s="153">
        <v>-0.22030000000000002</v>
      </c>
      <c r="E46" s="56"/>
      <c r="F46" s="112">
        <v>-22.03</v>
      </c>
      <c r="G46" s="114"/>
      <c r="H46" s="140" t="s">
        <v>443</v>
      </c>
      <c r="K46" s="82">
        <v>1996</v>
      </c>
      <c r="L46" s="56">
        <v>5.03</v>
      </c>
      <c r="M46" s="73">
        <v>5.0300000000000004E-2</v>
      </c>
      <c r="N46" s="94">
        <v>5.03</v>
      </c>
      <c r="O46" s="92">
        <f t="shared" si="0"/>
        <v>5.0300000000000004E-2</v>
      </c>
      <c r="P46" s="93" t="b">
        <f t="shared" si="1"/>
        <v>1</v>
      </c>
    </row>
    <row r="47" spans="1:16">
      <c r="A47" s="27">
        <v>36130</v>
      </c>
      <c r="B47">
        <v>112.2</v>
      </c>
      <c r="C47" s="153">
        <v>0.40289999999999998</v>
      </c>
      <c r="E47" s="56"/>
      <c r="F47" s="112">
        <v>40.29</v>
      </c>
      <c r="G47" s="114"/>
      <c r="H47" s="140" t="s">
        <v>443</v>
      </c>
      <c r="K47" s="82">
        <v>1997</v>
      </c>
      <c r="L47" s="56">
        <v>0.79</v>
      </c>
      <c r="M47" s="73">
        <v>7.9000000000000008E-3</v>
      </c>
      <c r="N47" s="94">
        <v>0.79</v>
      </c>
      <c r="O47" s="92">
        <f t="shared" si="0"/>
        <v>7.9000000000000008E-3</v>
      </c>
      <c r="P47" s="93" t="b">
        <f t="shared" si="1"/>
        <v>1</v>
      </c>
    </row>
    <row r="48" spans="1:16">
      <c r="A48" s="27">
        <v>36220</v>
      </c>
      <c r="B48">
        <v>121.6</v>
      </c>
      <c r="C48" s="153">
        <v>0.54469999999999996</v>
      </c>
      <c r="E48" s="56"/>
      <c r="F48" s="112">
        <v>54.47</v>
      </c>
      <c r="G48" s="114"/>
      <c r="H48" s="140" t="s">
        <v>443</v>
      </c>
      <c r="K48" s="82">
        <v>1997</v>
      </c>
      <c r="L48" s="56">
        <v>-18.399999999999999</v>
      </c>
      <c r="M48" s="73">
        <v>-0.184</v>
      </c>
      <c r="N48" s="94">
        <v>-18.399999999999999</v>
      </c>
      <c r="O48" s="92">
        <f t="shared" si="0"/>
        <v>-0.184</v>
      </c>
      <c r="P48" s="93" t="b">
        <f t="shared" si="1"/>
        <v>1</v>
      </c>
    </row>
    <row r="49" spans="1:16">
      <c r="A49" s="27">
        <v>36312</v>
      </c>
      <c r="B49">
        <v>118.2</v>
      </c>
      <c r="C49" s="153">
        <v>0.45069999999999999</v>
      </c>
      <c r="E49" s="56"/>
      <c r="F49" s="112">
        <v>45.07</v>
      </c>
      <c r="G49" s="114"/>
      <c r="H49" s="140" t="s">
        <v>443</v>
      </c>
      <c r="K49" s="82">
        <v>1997</v>
      </c>
      <c r="L49" s="56">
        <v>10.69</v>
      </c>
      <c r="M49" s="73">
        <v>0.1069</v>
      </c>
      <c r="N49" s="94">
        <v>10.69</v>
      </c>
      <c r="O49" s="92">
        <f t="shared" si="0"/>
        <v>0.1069</v>
      </c>
      <c r="P49" s="93" t="b">
        <f t="shared" si="1"/>
        <v>1</v>
      </c>
    </row>
    <row r="50" spans="1:16">
      <c r="A50" s="27">
        <v>36404</v>
      </c>
      <c r="B50">
        <v>125.3</v>
      </c>
      <c r="C50" s="153">
        <v>0.1888</v>
      </c>
      <c r="E50" s="56"/>
      <c r="F50" s="112">
        <v>18.88</v>
      </c>
      <c r="G50" s="114"/>
      <c r="H50" s="140" t="s">
        <v>443</v>
      </c>
      <c r="K50" s="82">
        <v>1997</v>
      </c>
      <c r="L50" s="56">
        <v>-22.11</v>
      </c>
      <c r="M50" s="73">
        <v>-0.22109999999999999</v>
      </c>
      <c r="N50" s="94">
        <v>-22.11</v>
      </c>
      <c r="O50" s="92">
        <f t="shared" si="0"/>
        <v>-0.22109999999999999</v>
      </c>
      <c r="P50" s="93" t="b">
        <f t="shared" si="1"/>
        <v>1</v>
      </c>
    </row>
    <row r="51" spans="1:16">
      <c r="A51" s="27">
        <v>36495</v>
      </c>
      <c r="B51">
        <v>124.1</v>
      </c>
      <c r="C51" s="153">
        <v>0.31209999999999999</v>
      </c>
      <c r="E51" s="56"/>
      <c r="F51" s="112">
        <v>31.21</v>
      </c>
      <c r="G51" s="114"/>
      <c r="H51" s="140" t="s">
        <v>443</v>
      </c>
      <c r="K51" s="82">
        <v>1998</v>
      </c>
      <c r="L51" s="56">
        <v>-38.46</v>
      </c>
      <c r="M51" s="73">
        <v>-0.3846</v>
      </c>
      <c r="N51" s="94">
        <v>-38.46</v>
      </c>
      <c r="O51" s="92">
        <f t="shared" si="0"/>
        <v>-0.3846</v>
      </c>
      <c r="P51" s="93" t="b">
        <f t="shared" si="1"/>
        <v>1</v>
      </c>
    </row>
    <row r="52" spans="1:16">
      <c r="A52" s="27">
        <v>36586</v>
      </c>
      <c r="B52">
        <v>127.7</v>
      </c>
      <c r="C52" s="153">
        <v>9.1999999999999998E-2</v>
      </c>
      <c r="E52" s="56"/>
      <c r="F52" s="112">
        <v>9.1999999999999993</v>
      </c>
      <c r="G52" s="114"/>
      <c r="H52" s="140" t="s">
        <v>443</v>
      </c>
      <c r="K52" s="82">
        <v>1998</v>
      </c>
      <c r="L52" s="56">
        <v>-52.71</v>
      </c>
      <c r="M52" s="73">
        <v>-0.52710000000000001</v>
      </c>
      <c r="N52" s="94">
        <v>-52.71</v>
      </c>
      <c r="O52" s="92">
        <f t="shared" si="0"/>
        <v>-0.52710000000000001</v>
      </c>
      <c r="P52" s="93" t="b">
        <f t="shared" si="1"/>
        <v>1</v>
      </c>
    </row>
    <row r="53" spans="1:16">
      <c r="A53" s="27">
        <v>36678</v>
      </c>
      <c r="B53">
        <v>98.3</v>
      </c>
      <c r="C53" s="153">
        <v>-0.45150000000000001</v>
      </c>
      <c r="E53" s="56"/>
      <c r="F53" s="112">
        <v>-45.15</v>
      </c>
      <c r="G53" s="114"/>
      <c r="H53" s="140" t="s">
        <v>443</v>
      </c>
      <c r="K53" s="82">
        <v>1998</v>
      </c>
      <c r="L53" s="56">
        <v>-22.16</v>
      </c>
      <c r="M53" s="73">
        <v>-0.22159999999999999</v>
      </c>
      <c r="N53" s="94">
        <v>-22.16</v>
      </c>
      <c r="O53" s="92">
        <f t="shared" si="0"/>
        <v>-0.22159999999999999</v>
      </c>
      <c r="P53" s="93" t="b">
        <f t="shared" si="1"/>
        <v>1</v>
      </c>
    </row>
    <row r="54" spans="1:16">
      <c r="A54" s="27">
        <v>36770</v>
      </c>
      <c r="B54">
        <v>96.7</v>
      </c>
      <c r="C54" s="153">
        <v>-0.42899999999999999</v>
      </c>
      <c r="E54" s="56"/>
      <c r="F54" s="112">
        <v>-42.9</v>
      </c>
      <c r="G54" s="114"/>
      <c r="H54" s="140" t="s">
        <v>443</v>
      </c>
      <c r="K54" s="82">
        <v>1998</v>
      </c>
      <c r="L54" s="56">
        <v>28.45</v>
      </c>
      <c r="M54" s="73">
        <v>0.28449999999999998</v>
      </c>
      <c r="N54" s="94">
        <v>28.45</v>
      </c>
      <c r="O54" s="92">
        <f t="shared" si="0"/>
        <v>0.28449999999999998</v>
      </c>
      <c r="P54" s="93" t="b">
        <f t="shared" si="1"/>
        <v>1</v>
      </c>
    </row>
    <row r="55" spans="1:16">
      <c r="A55" s="27">
        <v>36861</v>
      </c>
      <c r="B55">
        <v>119.4</v>
      </c>
      <c r="C55" s="153">
        <v>0.39759999999999995</v>
      </c>
      <c r="E55" s="56"/>
      <c r="F55" s="112">
        <v>39.76</v>
      </c>
      <c r="G55" s="114"/>
      <c r="H55" s="140" t="s">
        <v>443</v>
      </c>
      <c r="K55" s="82">
        <v>1999</v>
      </c>
      <c r="L55" s="56">
        <v>52.02</v>
      </c>
      <c r="M55" s="73">
        <v>0.5202</v>
      </c>
      <c r="N55" s="94">
        <v>52.02</v>
      </c>
      <c r="O55" s="92">
        <f t="shared" si="0"/>
        <v>0.5202</v>
      </c>
      <c r="P55" s="93" t="b">
        <f t="shared" si="1"/>
        <v>1</v>
      </c>
    </row>
    <row r="56" spans="1:16">
      <c r="A56" s="27">
        <v>36951</v>
      </c>
      <c r="B56">
        <v>123.2</v>
      </c>
      <c r="C56" s="153">
        <v>-9.7999999999999997E-3</v>
      </c>
      <c r="E56" s="56"/>
      <c r="F56" s="112">
        <v>-0.98</v>
      </c>
      <c r="G56" s="114"/>
      <c r="H56" s="140" t="s">
        <v>443</v>
      </c>
      <c r="K56" s="82">
        <v>1999</v>
      </c>
      <c r="L56" s="56">
        <v>38.25</v>
      </c>
      <c r="M56" s="73">
        <v>0.38250000000000001</v>
      </c>
      <c r="N56" s="94">
        <v>38.25</v>
      </c>
      <c r="O56" s="92">
        <f t="shared" si="0"/>
        <v>0.38250000000000001</v>
      </c>
      <c r="P56" s="93" t="b">
        <f t="shared" si="1"/>
        <v>1</v>
      </c>
    </row>
    <row r="57" spans="1:16">
      <c r="A57" s="27">
        <v>37043</v>
      </c>
      <c r="B57">
        <v>118.8</v>
      </c>
      <c r="C57" s="153">
        <v>2.6800000000000001E-2</v>
      </c>
      <c r="E57" s="56"/>
      <c r="F57" s="112">
        <v>2.68</v>
      </c>
      <c r="G57" s="114"/>
      <c r="H57" s="140" t="s">
        <v>443</v>
      </c>
      <c r="K57" s="82">
        <v>1999</v>
      </c>
      <c r="L57" s="56">
        <v>20.21</v>
      </c>
      <c r="M57" s="73">
        <v>0.2021</v>
      </c>
      <c r="N57" s="94">
        <v>20.21</v>
      </c>
      <c r="O57" s="92">
        <f t="shared" si="0"/>
        <v>0.2021</v>
      </c>
      <c r="P57" s="93" t="b">
        <f t="shared" si="1"/>
        <v>1</v>
      </c>
    </row>
    <row r="58" spans="1:16">
      <c r="A58" s="27">
        <v>37135</v>
      </c>
      <c r="B58">
        <v>120.8</v>
      </c>
      <c r="C58" s="153">
        <v>-0.3725</v>
      </c>
      <c r="E58" s="56"/>
      <c r="F58" s="112">
        <v>-37.25</v>
      </c>
      <c r="G58" s="114"/>
      <c r="H58" s="140" t="s">
        <v>443</v>
      </c>
      <c r="K58" s="82">
        <v>1999</v>
      </c>
      <c r="L58" s="56">
        <v>26.4</v>
      </c>
      <c r="M58" s="73">
        <v>0.26400000000000001</v>
      </c>
      <c r="N58" s="94">
        <v>26.4</v>
      </c>
      <c r="O58" s="92">
        <f t="shared" si="0"/>
        <v>0.26400000000000001</v>
      </c>
      <c r="P58" s="93" t="b">
        <f t="shared" si="1"/>
        <v>1</v>
      </c>
    </row>
    <row r="59" spans="1:16">
      <c r="A59" s="27">
        <v>37226</v>
      </c>
      <c r="B59">
        <v>125.9</v>
      </c>
      <c r="C59" s="153">
        <v>-9.9299999999999999E-2</v>
      </c>
      <c r="E59" s="56"/>
      <c r="F59" s="112">
        <v>-9.93</v>
      </c>
      <c r="G59" s="114"/>
      <c r="H59" s="140" t="s">
        <v>443</v>
      </c>
      <c r="K59" s="82">
        <v>2000</v>
      </c>
      <c r="L59" s="56">
        <v>6.49</v>
      </c>
      <c r="M59" s="73">
        <v>6.4899999999999999E-2</v>
      </c>
      <c r="N59" s="94">
        <v>6.49</v>
      </c>
      <c r="O59" s="92">
        <f t="shared" si="0"/>
        <v>6.4899999999999999E-2</v>
      </c>
      <c r="P59" s="93" t="b">
        <f t="shared" si="1"/>
        <v>1</v>
      </c>
    </row>
    <row r="60" spans="1:16">
      <c r="A60" s="27">
        <v>37316</v>
      </c>
      <c r="B60">
        <v>124.5</v>
      </c>
      <c r="C60" s="153">
        <v>0.34960000000000002</v>
      </c>
      <c r="E60" s="56"/>
      <c r="F60" s="112">
        <v>34.96</v>
      </c>
      <c r="G60" s="114"/>
      <c r="H60" s="140" t="s">
        <v>443</v>
      </c>
      <c r="K60" s="82">
        <v>2000</v>
      </c>
      <c r="L60" s="56">
        <v>-41.34</v>
      </c>
      <c r="M60" s="73">
        <v>-0.41340000000000005</v>
      </c>
      <c r="N60" s="94">
        <v>-41.34</v>
      </c>
      <c r="O60" s="92">
        <f t="shared" si="0"/>
        <v>-0.41340000000000005</v>
      </c>
      <c r="P60" s="93" t="b">
        <f t="shared" si="1"/>
        <v>1</v>
      </c>
    </row>
    <row r="61" spans="1:16">
      <c r="A61" s="27">
        <v>37408</v>
      </c>
      <c r="B61">
        <v>123.9</v>
      </c>
      <c r="C61" s="153">
        <v>0.1177</v>
      </c>
      <c r="E61" s="56"/>
      <c r="F61" s="112">
        <v>11.77</v>
      </c>
      <c r="G61" s="114"/>
      <c r="H61" s="140" t="s">
        <v>443</v>
      </c>
      <c r="K61" s="82">
        <v>2000</v>
      </c>
      <c r="L61" s="56">
        <v>-49.24</v>
      </c>
      <c r="M61" s="73">
        <v>-0.4924</v>
      </c>
      <c r="N61" s="94">
        <v>-49.24</v>
      </c>
      <c r="O61" s="92">
        <f t="shared" si="0"/>
        <v>-0.4924</v>
      </c>
      <c r="P61" s="93" t="b">
        <f t="shared" si="1"/>
        <v>1</v>
      </c>
    </row>
    <row r="62" spans="1:16">
      <c r="A62" s="27">
        <v>37500</v>
      </c>
      <c r="B62">
        <v>126.4</v>
      </c>
      <c r="C62" s="153">
        <v>-2.8999999999999998E-2</v>
      </c>
      <c r="E62" s="56"/>
      <c r="F62" s="112">
        <v>-2.9</v>
      </c>
      <c r="G62" s="114"/>
      <c r="H62" s="140" t="s">
        <v>443</v>
      </c>
      <c r="K62" s="82">
        <v>2000</v>
      </c>
      <c r="L62" s="56">
        <v>32.15</v>
      </c>
      <c r="M62" s="73">
        <v>0.32150000000000001</v>
      </c>
      <c r="N62" s="94">
        <v>32.15</v>
      </c>
      <c r="O62" s="92">
        <f t="shared" si="0"/>
        <v>0.32150000000000001</v>
      </c>
      <c r="P62" s="93" t="b">
        <f t="shared" si="1"/>
        <v>1</v>
      </c>
    </row>
    <row r="63" spans="1:16">
      <c r="A63" s="27">
        <v>37591</v>
      </c>
      <c r="B63">
        <v>125.1</v>
      </c>
      <c r="C63" s="153">
        <v>-9.1999999999999998E-3</v>
      </c>
      <c r="E63" s="56"/>
      <c r="F63" s="112">
        <v>-0.92</v>
      </c>
      <c r="G63" s="114"/>
      <c r="H63" s="140" t="s">
        <v>443</v>
      </c>
      <c r="K63" s="82">
        <v>2001</v>
      </c>
      <c r="L63" s="56">
        <v>-3.42</v>
      </c>
      <c r="M63" s="73">
        <v>-3.4200000000000001E-2</v>
      </c>
      <c r="N63" s="94">
        <v>-3.42</v>
      </c>
      <c r="O63" s="92">
        <f t="shared" si="0"/>
        <v>-3.4200000000000001E-2</v>
      </c>
      <c r="P63" s="93" t="b">
        <f t="shared" si="1"/>
        <v>1</v>
      </c>
    </row>
    <row r="64" spans="1:16">
      <c r="A64" s="27">
        <v>37681</v>
      </c>
      <c r="B64">
        <v>112.5</v>
      </c>
      <c r="C64" s="153">
        <v>-0.3528</v>
      </c>
      <c r="E64" s="56"/>
      <c r="F64" s="112">
        <v>-35.28</v>
      </c>
      <c r="G64" s="114"/>
      <c r="H64" s="140" t="s">
        <v>443</v>
      </c>
      <c r="K64" s="82">
        <v>2001</v>
      </c>
      <c r="L64" s="56">
        <v>-4.87</v>
      </c>
      <c r="M64" s="73">
        <v>-4.87E-2</v>
      </c>
      <c r="N64" s="94">
        <v>-4.87</v>
      </c>
      <c r="O64" s="92">
        <f t="shared" si="0"/>
        <v>-4.87E-2</v>
      </c>
      <c r="P64" s="93" t="b">
        <f t="shared" si="1"/>
        <v>1</v>
      </c>
    </row>
    <row r="65" spans="1:16">
      <c r="A65" s="27">
        <v>37773</v>
      </c>
      <c r="B65">
        <v>129.30000000000001</v>
      </c>
      <c r="C65" s="153">
        <v>-0.1946</v>
      </c>
      <c r="E65" s="56"/>
      <c r="F65" s="112">
        <v>-19.46</v>
      </c>
      <c r="G65" s="114"/>
      <c r="H65" s="140" t="s">
        <v>443</v>
      </c>
      <c r="K65" s="82">
        <v>2001</v>
      </c>
      <c r="L65" s="56">
        <v>-45.37</v>
      </c>
      <c r="M65" s="73">
        <v>-0.45369999999999999</v>
      </c>
      <c r="N65" s="94">
        <v>-45.37</v>
      </c>
      <c r="O65" s="92">
        <f t="shared" si="0"/>
        <v>-0.45369999999999999</v>
      </c>
      <c r="P65" s="93" t="b">
        <f t="shared" si="1"/>
        <v>1</v>
      </c>
    </row>
    <row r="66" spans="1:16">
      <c r="A66" s="27">
        <v>37865</v>
      </c>
      <c r="B66">
        <v>128</v>
      </c>
      <c r="C66" s="153">
        <v>-1.29E-2</v>
      </c>
      <c r="E66" s="56"/>
      <c r="F66" s="112">
        <v>-1.29</v>
      </c>
      <c r="G66" s="114"/>
      <c r="H66" s="140" t="s">
        <v>443</v>
      </c>
      <c r="K66" s="82">
        <v>2001</v>
      </c>
      <c r="L66" s="56">
        <v>-12.08</v>
      </c>
      <c r="M66" s="73">
        <v>-0.1208</v>
      </c>
      <c r="N66" s="94">
        <v>-12.08</v>
      </c>
      <c r="O66" s="92">
        <f t="shared" si="0"/>
        <v>-0.1208</v>
      </c>
      <c r="P66" s="93" t="b">
        <f t="shared" si="1"/>
        <v>1</v>
      </c>
    </row>
    <row r="67" spans="1:16">
      <c r="A67" s="27">
        <v>37956</v>
      </c>
      <c r="B67">
        <v>130.4</v>
      </c>
      <c r="C67" s="153">
        <v>3.9300000000000002E-2</v>
      </c>
      <c r="E67" s="56"/>
      <c r="F67" s="112">
        <v>3.93</v>
      </c>
      <c r="G67" s="114"/>
      <c r="H67" s="140" t="s">
        <v>443</v>
      </c>
      <c r="K67" s="82">
        <v>2002</v>
      </c>
      <c r="L67" s="56">
        <v>34.46</v>
      </c>
      <c r="M67" s="73">
        <v>0.34460000000000002</v>
      </c>
      <c r="N67" s="94">
        <v>34.46</v>
      </c>
      <c r="O67" s="92">
        <f t="shared" si="0"/>
        <v>0.34460000000000002</v>
      </c>
      <c r="P67" s="93" t="b">
        <f t="shared" si="1"/>
        <v>1</v>
      </c>
    </row>
    <row r="68" spans="1:16">
      <c r="A68" s="27">
        <v>38047</v>
      </c>
      <c r="B68">
        <v>128.19999999999999</v>
      </c>
      <c r="C68" s="153">
        <v>-0.25309999999999999</v>
      </c>
      <c r="E68" s="56"/>
      <c r="F68" s="112">
        <v>-25.31</v>
      </c>
      <c r="G68" s="114"/>
      <c r="H68" s="140" t="s">
        <v>443</v>
      </c>
      <c r="K68" s="82">
        <v>2002</v>
      </c>
      <c r="L68" s="56">
        <v>2.1800000000000002</v>
      </c>
      <c r="M68" s="73">
        <v>2.18E-2</v>
      </c>
      <c r="N68" s="94">
        <v>2.1800000000000002</v>
      </c>
      <c r="O68" s="92">
        <f t="shared" si="0"/>
        <v>2.18E-2</v>
      </c>
      <c r="P68" s="93" t="b">
        <f t="shared" si="1"/>
        <v>1</v>
      </c>
    </row>
    <row r="69" spans="1:16">
      <c r="A69" s="27">
        <v>38139</v>
      </c>
      <c r="B69">
        <v>125.3</v>
      </c>
      <c r="C69" s="153">
        <v>-0.21340000000000001</v>
      </c>
      <c r="E69" s="56"/>
      <c r="F69" s="112">
        <v>-21.34</v>
      </c>
      <c r="G69" s="114"/>
      <c r="H69" s="140" t="s">
        <v>443</v>
      </c>
      <c r="K69" s="82">
        <v>2002</v>
      </c>
      <c r="L69" s="56">
        <v>-4.49</v>
      </c>
      <c r="M69" s="73">
        <v>-4.4900000000000002E-2</v>
      </c>
      <c r="N69" s="94">
        <v>-4.49</v>
      </c>
      <c r="O69" s="92">
        <f t="shared" si="0"/>
        <v>-4.4900000000000002E-2</v>
      </c>
      <c r="P69" s="93" t="b">
        <f t="shared" si="1"/>
        <v>1</v>
      </c>
    </row>
    <row r="70" spans="1:16">
      <c r="A70" s="27">
        <v>38231</v>
      </c>
      <c r="B70">
        <v>124.8</v>
      </c>
      <c r="C70" s="153">
        <v>-0.16690000000000002</v>
      </c>
      <c r="E70" s="56"/>
      <c r="F70" s="112">
        <v>-16.690000000000001</v>
      </c>
      <c r="G70" s="114"/>
      <c r="H70" s="140" t="s">
        <v>443</v>
      </c>
      <c r="K70" s="82">
        <v>2002</v>
      </c>
      <c r="L70" s="56">
        <v>-1.08</v>
      </c>
      <c r="M70" s="73">
        <v>-1.0800000000000001E-2</v>
      </c>
      <c r="N70" s="94">
        <v>-1.08</v>
      </c>
      <c r="O70" s="92">
        <f t="shared" si="0"/>
        <v>-1.0800000000000001E-2</v>
      </c>
      <c r="P70" s="93" t="b">
        <f t="shared" si="1"/>
        <v>1</v>
      </c>
    </row>
    <row r="71" spans="1:16">
      <c r="A71" s="27">
        <v>38322</v>
      </c>
      <c r="B71">
        <v>134.30000000000001</v>
      </c>
      <c r="C71" s="153">
        <v>3.0800000000000001E-2</v>
      </c>
      <c r="E71" s="56"/>
      <c r="F71" s="112">
        <v>3.08</v>
      </c>
      <c r="G71" s="114"/>
      <c r="H71" s="140" t="s">
        <v>443</v>
      </c>
      <c r="K71" s="82">
        <v>2003</v>
      </c>
      <c r="L71" s="56">
        <v>-37.67</v>
      </c>
      <c r="M71" s="73">
        <v>-0.37670000000000003</v>
      </c>
      <c r="N71" s="94">
        <v>-37.67</v>
      </c>
      <c r="O71" s="92">
        <f t="shared" si="0"/>
        <v>-0.37670000000000003</v>
      </c>
      <c r="P71" s="93" t="b">
        <f t="shared" si="1"/>
        <v>1</v>
      </c>
    </row>
    <row r="72" spans="1:16">
      <c r="A72" s="27">
        <v>38412</v>
      </c>
      <c r="B72">
        <v>133.30000000000001</v>
      </c>
      <c r="C72" s="153">
        <v>-0.26600000000000001</v>
      </c>
      <c r="E72" s="56"/>
      <c r="F72" s="112">
        <v>-26.6</v>
      </c>
      <c r="G72" s="114"/>
      <c r="H72" s="140" t="s">
        <v>443</v>
      </c>
      <c r="K72" s="82">
        <v>2003</v>
      </c>
      <c r="L72" s="56">
        <v>-22.53</v>
      </c>
      <c r="M72" s="73">
        <v>-0.2253</v>
      </c>
      <c r="N72" s="94">
        <v>-22.53</v>
      </c>
      <c r="O72" s="92">
        <f t="shared" ref="O72:O116" si="2">N72/100</f>
        <v>-0.2253</v>
      </c>
      <c r="P72" s="93" t="b">
        <f t="shared" ref="P72:P116" si="3">M72=O72</f>
        <v>1</v>
      </c>
    </row>
    <row r="73" spans="1:16">
      <c r="A73" s="27">
        <v>38504</v>
      </c>
      <c r="B73">
        <v>118.2</v>
      </c>
      <c r="C73" s="153">
        <v>-0.3553</v>
      </c>
      <c r="E73" s="56"/>
      <c r="F73" s="112">
        <v>-35.53</v>
      </c>
      <c r="G73" s="114"/>
      <c r="H73" s="140" t="s">
        <v>443</v>
      </c>
      <c r="K73" s="82">
        <v>2003</v>
      </c>
      <c r="L73" s="56">
        <v>1.65</v>
      </c>
      <c r="M73" s="73">
        <v>1.6500000000000001E-2</v>
      </c>
      <c r="N73" s="94">
        <v>1.65</v>
      </c>
      <c r="O73" s="92">
        <f t="shared" si="2"/>
        <v>1.6500000000000001E-2</v>
      </c>
      <c r="P73" s="93" t="b">
        <f t="shared" si="3"/>
        <v>1</v>
      </c>
    </row>
    <row r="74" spans="1:16">
      <c r="A74" s="27">
        <v>38596</v>
      </c>
      <c r="B74">
        <v>118.9</v>
      </c>
      <c r="C74" s="153">
        <v>-0.3155</v>
      </c>
      <c r="E74" s="56"/>
      <c r="F74" s="112">
        <v>-31.55</v>
      </c>
      <c r="G74" s="114"/>
      <c r="H74" s="140" t="s">
        <v>443</v>
      </c>
      <c r="K74" s="82">
        <v>2003</v>
      </c>
      <c r="L74" s="56">
        <v>1.74</v>
      </c>
      <c r="M74" s="73">
        <v>1.7399999999999999E-2</v>
      </c>
      <c r="N74" s="94">
        <v>1.74</v>
      </c>
      <c r="O74" s="92">
        <f t="shared" si="2"/>
        <v>1.7399999999999999E-2</v>
      </c>
      <c r="P74" s="93" t="b">
        <f t="shared" si="3"/>
        <v>1</v>
      </c>
    </row>
    <row r="75" spans="1:16">
      <c r="A75" s="27">
        <v>38687</v>
      </c>
      <c r="B75">
        <v>110.6</v>
      </c>
      <c r="C75" s="153">
        <v>-0.57579999999999998</v>
      </c>
      <c r="E75" s="56"/>
      <c r="F75" s="112">
        <v>-57.58</v>
      </c>
      <c r="G75" s="114"/>
      <c r="H75" s="140" t="s">
        <v>443</v>
      </c>
      <c r="K75" s="82">
        <v>2004</v>
      </c>
      <c r="L75" s="56">
        <v>-26.42</v>
      </c>
      <c r="M75" s="73">
        <v>-0.26419999999999999</v>
      </c>
      <c r="N75" s="94">
        <v>-26.42</v>
      </c>
      <c r="O75" s="92">
        <f t="shared" si="2"/>
        <v>-0.26419999999999999</v>
      </c>
      <c r="P75" s="93" t="b">
        <f t="shared" si="3"/>
        <v>1</v>
      </c>
    </row>
    <row r="76" spans="1:16">
      <c r="A76" s="27">
        <v>38777</v>
      </c>
      <c r="B76">
        <v>110.8</v>
      </c>
      <c r="C76" s="153">
        <v>-0.51900000000000002</v>
      </c>
      <c r="E76" s="56"/>
      <c r="F76" s="112">
        <v>-51.9</v>
      </c>
      <c r="G76" s="114"/>
      <c r="H76" s="140" t="s">
        <v>443</v>
      </c>
      <c r="K76" s="82">
        <v>2004</v>
      </c>
      <c r="L76" s="56">
        <v>-20.6</v>
      </c>
      <c r="M76" s="73">
        <v>-0.20600000000000002</v>
      </c>
      <c r="N76" s="94">
        <v>-20.6</v>
      </c>
      <c r="O76" s="92">
        <f t="shared" si="2"/>
        <v>-0.20600000000000002</v>
      </c>
      <c r="P76" s="93" t="b">
        <f t="shared" si="3"/>
        <v>1</v>
      </c>
    </row>
    <row r="77" spans="1:16">
      <c r="A77" s="27">
        <v>38869</v>
      </c>
      <c r="B77">
        <v>107.2</v>
      </c>
      <c r="C77" s="153">
        <v>-0.3639</v>
      </c>
      <c r="E77" s="56"/>
      <c r="F77" s="112">
        <v>-36.39</v>
      </c>
      <c r="G77" s="114"/>
      <c r="H77" s="140" t="s">
        <v>443</v>
      </c>
      <c r="K77" s="82">
        <v>2004</v>
      </c>
      <c r="L77" s="56">
        <v>-14.43</v>
      </c>
      <c r="M77" s="73">
        <v>-0.14429999999999998</v>
      </c>
      <c r="N77" s="94">
        <v>-14.43</v>
      </c>
      <c r="O77" s="92">
        <f t="shared" si="2"/>
        <v>-0.14429999999999998</v>
      </c>
      <c r="P77" s="93" t="b">
        <f t="shared" si="3"/>
        <v>1</v>
      </c>
    </row>
    <row r="78" spans="1:16">
      <c r="A78" s="27">
        <v>38961</v>
      </c>
      <c r="B78">
        <v>109.9</v>
      </c>
      <c r="C78" s="153">
        <v>-0.20569999999999999</v>
      </c>
      <c r="E78" s="56"/>
      <c r="F78" s="112">
        <v>-20.57</v>
      </c>
      <c r="G78" s="114"/>
      <c r="H78" s="32"/>
      <c r="K78" s="82">
        <v>2004</v>
      </c>
      <c r="L78" s="56">
        <v>-3.61</v>
      </c>
      <c r="M78" s="73">
        <v>-3.61E-2</v>
      </c>
      <c r="N78" s="94">
        <v>-3.61</v>
      </c>
      <c r="O78" s="92">
        <f t="shared" si="2"/>
        <v>-3.61E-2</v>
      </c>
      <c r="P78" s="93" t="b">
        <f t="shared" si="3"/>
        <v>1</v>
      </c>
    </row>
    <row r="79" spans="1:16">
      <c r="A79" s="27">
        <v>39052</v>
      </c>
      <c r="B79">
        <v>124.8</v>
      </c>
      <c r="C79" s="153">
        <v>0.11550000000000001</v>
      </c>
      <c r="E79" s="56"/>
      <c r="F79" s="112">
        <v>11.55</v>
      </c>
      <c r="G79" s="114"/>
      <c r="H79" s="32"/>
      <c r="K79" s="82">
        <v>2005</v>
      </c>
      <c r="L79" s="56">
        <v>-25.68</v>
      </c>
      <c r="M79" s="73">
        <v>-0.25679999999999997</v>
      </c>
      <c r="N79" s="94">
        <v>-25.68</v>
      </c>
      <c r="O79" s="92">
        <f t="shared" si="2"/>
        <v>-0.25679999999999997</v>
      </c>
      <c r="P79" s="93" t="b">
        <f t="shared" si="3"/>
        <v>1</v>
      </c>
    </row>
    <row r="80" spans="1:16">
      <c r="A80" s="27">
        <v>39142</v>
      </c>
      <c r="B80">
        <v>120.4</v>
      </c>
      <c r="C80" s="153">
        <v>-0.1047</v>
      </c>
      <c r="E80" s="56"/>
      <c r="F80" s="112">
        <v>-10.47</v>
      </c>
      <c r="G80" s="114"/>
      <c r="H80" s="32"/>
      <c r="K80" s="82">
        <v>2005</v>
      </c>
      <c r="L80" s="56">
        <v>-29.72</v>
      </c>
      <c r="M80" s="73">
        <v>-0.29719999999999996</v>
      </c>
      <c r="N80" s="94">
        <v>-29.72</v>
      </c>
      <c r="O80" s="92">
        <f t="shared" si="2"/>
        <v>-0.29719999999999996</v>
      </c>
      <c r="P80" s="93" t="b">
        <f t="shared" si="3"/>
        <v>1</v>
      </c>
    </row>
    <row r="81" spans="1:16">
      <c r="A81" s="27">
        <v>39234</v>
      </c>
      <c r="B81">
        <v>112.6</v>
      </c>
      <c r="C81" s="153">
        <v>-0.23760000000000001</v>
      </c>
      <c r="E81" s="56"/>
      <c r="F81" s="112">
        <v>-23.76</v>
      </c>
      <c r="G81" s="114"/>
      <c r="H81" s="32"/>
      <c r="K81" s="82">
        <v>2005</v>
      </c>
      <c r="L81" s="56">
        <v>-31.39</v>
      </c>
      <c r="M81" s="73">
        <v>-0.31390000000000001</v>
      </c>
      <c r="N81" s="94">
        <v>-31.39</v>
      </c>
      <c r="O81" s="92">
        <f t="shared" si="2"/>
        <v>-0.31390000000000001</v>
      </c>
      <c r="P81" s="93" t="b">
        <f t="shared" si="3"/>
        <v>1</v>
      </c>
    </row>
    <row r="82" spans="1:16">
      <c r="A82" s="27">
        <v>39326</v>
      </c>
      <c r="B82">
        <v>114.8</v>
      </c>
      <c r="C82" s="153">
        <v>-0.2717</v>
      </c>
      <c r="E82" s="56"/>
      <c r="F82" s="112">
        <v>-27.17</v>
      </c>
      <c r="G82" s="114"/>
      <c r="H82" s="32"/>
      <c r="K82" s="82">
        <v>2005</v>
      </c>
      <c r="L82" s="56">
        <v>-55.34</v>
      </c>
      <c r="M82" s="73">
        <v>-0.5534</v>
      </c>
      <c r="N82" s="94">
        <v>-55.34</v>
      </c>
      <c r="O82" s="92">
        <f t="shared" si="2"/>
        <v>-0.5534</v>
      </c>
      <c r="P82" s="93" t="b">
        <f t="shared" si="3"/>
        <v>1</v>
      </c>
    </row>
    <row r="83" spans="1:16">
      <c r="A83" s="27">
        <v>39417</v>
      </c>
      <c r="B83">
        <v>110.3</v>
      </c>
      <c r="C83" s="153">
        <v>-0.25819999999999999</v>
      </c>
      <c r="E83" s="56"/>
      <c r="F83" s="112">
        <v>-25.82</v>
      </c>
      <c r="G83" s="114"/>
      <c r="H83" s="32"/>
      <c r="K83" s="82">
        <v>2006</v>
      </c>
      <c r="L83" s="56">
        <v>-51.43</v>
      </c>
      <c r="M83" s="73">
        <v>-0.51429999999999998</v>
      </c>
      <c r="N83" s="94">
        <v>-51.43</v>
      </c>
      <c r="O83" s="92">
        <f t="shared" si="2"/>
        <v>-0.51429999999999998</v>
      </c>
      <c r="P83" s="93" t="b">
        <f t="shared" si="3"/>
        <v>1</v>
      </c>
    </row>
    <row r="84" spans="1:16">
      <c r="A84" s="27">
        <v>39508</v>
      </c>
      <c r="B84">
        <v>99.8</v>
      </c>
      <c r="C84" s="153">
        <v>-0.79349999999999998</v>
      </c>
      <c r="E84" s="56"/>
      <c r="F84" s="112">
        <v>-79.349999999999994</v>
      </c>
      <c r="G84" s="114"/>
      <c r="H84" s="32"/>
      <c r="K84" s="82">
        <v>2006</v>
      </c>
      <c r="L84" s="56">
        <v>-37.18</v>
      </c>
      <c r="M84" s="73">
        <v>-0.37180000000000002</v>
      </c>
      <c r="N84" s="94">
        <v>-37.18</v>
      </c>
      <c r="O84" s="92">
        <f t="shared" si="2"/>
        <v>-0.37180000000000002</v>
      </c>
      <c r="P84" s="93" t="b">
        <f t="shared" si="3"/>
        <v>1</v>
      </c>
    </row>
    <row r="85" spans="1:16">
      <c r="A85" s="27">
        <v>39600</v>
      </c>
      <c r="B85">
        <v>80.8</v>
      </c>
      <c r="C85" s="153">
        <v>-0.67390000000000005</v>
      </c>
      <c r="E85" s="56"/>
      <c r="F85" s="112">
        <v>-67.39</v>
      </c>
      <c r="G85" s="114"/>
      <c r="H85" s="32"/>
      <c r="K85" s="82">
        <v>2006</v>
      </c>
      <c r="L85" s="56">
        <v>-16.190000000000001</v>
      </c>
      <c r="M85" s="73">
        <v>-0.16190000000000002</v>
      </c>
      <c r="N85" s="94">
        <v>-16.190000000000001</v>
      </c>
      <c r="O85" s="92">
        <f t="shared" si="2"/>
        <v>-0.16190000000000002</v>
      </c>
      <c r="P85" s="93" t="b">
        <f t="shared" si="3"/>
        <v>1</v>
      </c>
    </row>
    <row r="86" spans="1:16">
      <c r="A86" s="27">
        <v>39692</v>
      </c>
      <c r="B86">
        <v>101.3</v>
      </c>
      <c r="C86" s="153">
        <v>-0.24170000000000003</v>
      </c>
      <c r="E86" s="56"/>
      <c r="F86" s="112">
        <v>-24.17</v>
      </c>
      <c r="G86" s="114"/>
      <c r="H86" s="32"/>
      <c r="K86" s="82">
        <v>2006</v>
      </c>
      <c r="L86" s="56">
        <v>12.59</v>
      </c>
      <c r="M86" s="73">
        <v>0.12590000000000001</v>
      </c>
      <c r="N86" s="94">
        <v>12.59</v>
      </c>
      <c r="O86" s="92">
        <f t="shared" si="2"/>
        <v>0.12590000000000001</v>
      </c>
      <c r="P86" s="93" t="b">
        <f t="shared" si="3"/>
        <v>1</v>
      </c>
    </row>
    <row r="87" spans="1:16">
      <c r="A87" s="27">
        <v>39783</v>
      </c>
      <c r="B87">
        <v>102.3</v>
      </c>
      <c r="C87" s="153">
        <v>-0.70579999999999998</v>
      </c>
      <c r="E87" s="56"/>
      <c r="F87" s="112">
        <v>-70.58</v>
      </c>
      <c r="G87" s="114"/>
      <c r="H87" s="32"/>
      <c r="K87" s="82">
        <v>2007</v>
      </c>
      <c r="L87" s="56">
        <v>-11.25</v>
      </c>
      <c r="M87" s="73">
        <v>-0.1125</v>
      </c>
      <c r="N87" s="94">
        <v>-11.25</v>
      </c>
      <c r="O87" s="92">
        <f t="shared" si="2"/>
        <v>-0.1125</v>
      </c>
      <c r="P87" s="93" t="b">
        <f t="shared" si="3"/>
        <v>1</v>
      </c>
    </row>
    <row r="88" spans="1:16">
      <c r="A88" s="27">
        <v>39873</v>
      </c>
      <c r="B88">
        <v>95.4</v>
      </c>
      <c r="C88" s="153">
        <v>-0.57700000000000007</v>
      </c>
      <c r="E88" s="56"/>
      <c r="F88" s="112">
        <v>-57.7</v>
      </c>
      <c r="G88" s="114"/>
      <c r="H88" s="32"/>
      <c r="K88" s="82">
        <v>2007</v>
      </c>
      <c r="L88" s="56">
        <v>-30.55</v>
      </c>
      <c r="M88" s="73">
        <v>-0.30549999999999999</v>
      </c>
      <c r="N88" s="94">
        <v>-30.55</v>
      </c>
      <c r="O88" s="92">
        <f t="shared" si="2"/>
        <v>-0.30549999999999999</v>
      </c>
      <c r="P88" s="93" t="b">
        <f t="shared" si="3"/>
        <v>1</v>
      </c>
    </row>
    <row r="89" spans="1:16">
      <c r="A89" s="27">
        <v>39965</v>
      </c>
      <c r="B89">
        <v>108.6</v>
      </c>
      <c r="C89" s="153">
        <v>-0.1406</v>
      </c>
      <c r="E89" s="56"/>
      <c r="F89" s="112">
        <v>-14.06</v>
      </c>
      <c r="G89" s="114"/>
      <c r="H89" s="32"/>
      <c r="K89" s="82">
        <v>2007</v>
      </c>
      <c r="L89" s="56">
        <v>-24.19</v>
      </c>
      <c r="M89" s="73">
        <v>-0.2419</v>
      </c>
      <c r="N89" s="94">
        <v>-24.19</v>
      </c>
      <c r="O89" s="92">
        <f t="shared" si="2"/>
        <v>-0.2419</v>
      </c>
      <c r="P89" s="93" t="b">
        <f t="shared" si="3"/>
        <v>1</v>
      </c>
    </row>
    <row r="90" spans="1:16">
      <c r="A90" s="27">
        <v>40057</v>
      </c>
      <c r="B90">
        <v>122.7</v>
      </c>
      <c r="C90" s="153">
        <v>0.44900000000000001</v>
      </c>
      <c r="E90" s="56"/>
      <c r="F90" s="112">
        <v>44.9</v>
      </c>
      <c r="G90" s="114"/>
      <c r="H90" s="32"/>
      <c r="K90" s="82">
        <v>2007</v>
      </c>
      <c r="L90" s="56">
        <v>-24.77</v>
      </c>
      <c r="M90" s="73">
        <v>-0.2477</v>
      </c>
      <c r="N90" s="94">
        <v>-24.77</v>
      </c>
      <c r="O90" s="92">
        <f t="shared" si="2"/>
        <v>-0.2477</v>
      </c>
      <c r="P90" s="93" t="b">
        <f t="shared" si="3"/>
        <v>1</v>
      </c>
    </row>
    <row r="91" spans="1:16">
      <c r="A91" s="27">
        <v>40148</v>
      </c>
      <c r="B91">
        <v>121.5</v>
      </c>
      <c r="C91" s="153">
        <v>0.39219999999999999</v>
      </c>
      <c r="E91" s="56"/>
      <c r="F91" s="112">
        <v>39.22</v>
      </c>
      <c r="G91" s="114"/>
      <c r="H91" s="32"/>
      <c r="K91" s="82">
        <v>2008</v>
      </c>
      <c r="L91" s="56">
        <v>-71.25</v>
      </c>
      <c r="M91" s="73">
        <v>-0.71250000000000002</v>
      </c>
      <c r="N91" s="94">
        <v>-71.25</v>
      </c>
      <c r="O91" s="92">
        <f t="shared" si="2"/>
        <v>-0.71250000000000002</v>
      </c>
      <c r="P91" s="93" t="b">
        <f t="shared" si="3"/>
        <v>1</v>
      </c>
    </row>
    <row r="92" spans="1:16">
      <c r="A92" s="27">
        <v>40238</v>
      </c>
      <c r="B92">
        <v>119.5</v>
      </c>
      <c r="C92" s="153">
        <v>0.37040000000000001</v>
      </c>
      <c r="E92" s="56"/>
      <c r="F92" s="112">
        <v>37.04</v>
      </c>
      <c r="G92" s="114"/>
      <c r="H92" s="32"/>
      <c r="K92" s="82">
        <v>2008</v>
      </c>
      <c r="L92" s="56">
        <v>-65.430000000000007</v>
      </c>
      <c r="M92" s="73">
        <v>-0.6543000000000001</v>
      </c>
      <c r="N92" s="94">
        <v>-65.430000000000007</v>
      </c>
      <c r="O92" s="92">
        <f t="shared" si="2"/>
        <v>-0.6543000000000001</v>
      </c>
      <c r="P92" s="93" t="b">
        <f t="shared" si="3"/>
        <v>1</v>
      </c>
    </row>
    <row r="93" spans="1:16">
      <c r="A93" s="27">
        <v>40330</v>
      </c>
      <c r="B93">
        <v>126.8</v>
      </c>
      <c r="C93" s="153">
        <v>0.3155</v>
      </c>
      <c r="E93" s="56"/>
      <c r="F93" s="112">
        <v>31.55</v>
      </c>
      <c r="G93" s="114"/>
      <c r="H93" s="32"/>
      <c r="K93" s="82">
        <v>2008</v>
      </c>
      <c r="L93" s="56">
        <v>-23.71</v>
      </c>
      <c r="M93" s="73">
        <v>-0.23710000000000001</v>
      </c>
      <c r="N93" s="94">
        <v>-23.71</v>
      </c>
      <c r="O93" s="92">
        <f t="shared" si="2"/>
        <v>-0.23710000000000001</v>
      </c>
      <c r="P93" s="93" t="b">
        <f t="shared" si="3"/>
        <v>1</v>
      </c>
    </row>
    <row r="94" spans="1:16">
      <c r="A94" s="27">
        <v>40422</v>
      </c>
      <c r="B94">
        <v>117.3</v>
      </c>
      <c r="C94" s="153">
        <v>0.1452</v>
      </c>
      <c r="E94" s="56"/>
      <c r="F94" s="112">
        <v>14.52</v>
      </c>
      <c r="G94" s="114"/>
      <c r="H94" s="32"/>
      <c r="K94" s="82">
        <v>2008</v>
      </c>
      <c r="L94" s="56">
        <v>-68.900000000000006</v>
      </c>
      <c r="M94" s="73">
        <v>-0.68900000000000006</v>
      </c>
      <c r="N94" s="94">
        <v>-68.900000000000006</v>
      </c>
      <c r="O94" s="92">
        <f t="shared" si="2"/>
        <v>-0.68900000000000006</v>
      </c>
      <c r="P94" s="93" t="b">
        <f t="shared" si="3"/>
        <v>1</v>
      </c>
    </row>
    <row r="95" spans="1:16">
      <c r="A95" s="27">
        <v>40513</v>
      </c>
      <c r="B95">
        <v>109.5</v>
      </c>
      <c r="C95" s="153">
        <v>0.2712</v>
      </c>
      <c r="E95" s="56"/>
      <c r="F95" s="112">
        <v>27.12</v>
      </c>
      <c r="G95" s="114"/>
      <c r="H95" s="32"/>
      <c r="K95" s="82">
        <v>2009</v>
      </c>
      <c r="L95" s="56">
        <v>-57.16</v>
      </c>
      <c r="M95" s="73">
        <v>-0.5716</v>
      </c>
      <c r="N95" s="94">
        <v>-57.16</v>
      </c>
      <c r="O95" s="92">
        <f t="shared" si="2"/>
        <v>-0.5716</v>
      </c>
      <c r="P95" s="93" t="b">
        <f t="shared" si="3"/>
        <v>1</v>
      </c>
    </row>
    <row r="96" spans="1:16">
      <c r="A96" s="27">
        <v>40603</v>
      </c>
      <c r="B96">
        <v>101.6</v>
      </c>
      <c r="C96" s="153">
        <v>-0.19219999999999998</v>
      </c>
      <c r="E96" s="56"/>
      <c r="F96" s="112">
        <v>-19.22</v>
      </c>
      <c r="G96" s="114"/>
      <c r="H96" s="32"/>
      <c r="K96" s="82">
        <v>2009</v>
      </c>
      <c r="L96" s="56">
        <v>-16.920000000000002</v>
      </c>
      <c r="M96" s="73">
        <v>-0.16920000000000002</v>
      </c>
      <c r="N96" s="94">
        <v>-16.920000000000002</v>
      </c>
      <c r="O96" s="92">
        <f t="shared" si="2"/>
        <v>-0.16920000000000002</v>
      </c>
      <c r="P96" s="93" t="b">
        <f t="shared" si="3"/>
        <v>1</v>
      </c>
    </row>
    <row r="97" spans="1:16">
      <c r="A97" s="27">
        <v>40695</v>
      </c>
      <c r="B97">
        <v>115.4</v>
      </c>
      <c r="C97" s="153">
        <v>0.4551</v>
      </c>
      <c r="E97" s="56"/>
      <c r="F97" s="112">
        <v>45.51</v>
      </c>
      <c r="G97" s="114"/>
      <c r="H97" s="36" t="s">
        <v>454</v>
      </c>
      <c r="I97" s="36"/>
      <c r="J97" s="36"/>
      <c r="K97" s="82">
        <v>2009</v>
      </c>
      <c r="L97" s="56">
        <v>45.74</v>
      </c>
      <c r="M97" s="73">
        <v>0.45740000000000003</v>
      </c>
      <c r="N97" s="94">
        <v>45.74</v>
      </c>
      <c r="O97" s="92">
        <f t="shared" si="2"/>
        <v>0.45740000000000003</v>
      </c>
      <c r="P97" s="93" t="b">
        <f t="shared" si="3"/>
        <v>1</v>
      </c>
    </row>
    <row r="98" spans="1:16">
      <c r="A98" s="27">
        <v>40787</v>
      </c>
      <c r="B98">
        <v>111.4</v>
      </c>
      <c r="C98" s="153">
        <v>0.3508</v>
      </c>
      <c r="E98" s="56"/>
      <c r="F98" s="112">
        <v>35.08</v>
      </c>
      <c r="G98" s="114"/>
      <c r="H98" s="32"/>
      <c r="K98" s="82">
        <v>2009</v>
      </c>
      <c r="L98" s="56">
        <v>37.5</v>
      </c>
      <c r="M98" s="73">
        <v>0.375</v>
      </c>
      <c r="N98" s="94">
        <v>37.5</v>
      </c>
      <c r="O98" s="92">
        <f t="shared" si="2"/>
        <v>0.375</v>
      </c>
      <c r="P98" s="93" t="b">
        <f t="shared" si="3"/>
        <v>1</v>
      </c>
    </row>
    <row r="99" spans="1:16">
      <c r="A99" s="27">
        <v>40878</v>
      </c>
      <c r="B99">
        <v>104</v>
      </c>
      <c r="C99" s="153">
        <v>8.5699999999999998E-2</v>
      </c>
      <c r="E99" s="56"/>
      <c r="F99" s="112">
        <v>8.57</v>
      </c>
      <c r="G99" s="114"/>
      <c r="H99" s="32"/>
      <c r="K99" s="82">
        <v>2010</v>
      </c>
      <c r="L99" s="56">
        <v>33.03</v>
      </c>
      <c r="M99" s="73">
        <v>0.33030000000000004</v>
      </c>
      <c r="N99" s="94">
        <v>33.03</v>
      </c>
      <c r="O99" s="92">
        <f t="shared" si="2"/>
        <v>0.33030000000000004</v>
      </c>
      <c r="P99" s="93" t="b">
        <f t="shared" si="3"/>
        <v>1</v>
      </c>
    </row>
    <row r="100" spans="1:16">
      <c r="A100" s="27">
        <v>40969</v>
      </c>
      <c r="B100">
        <v>104.7</v>
      </c>
      <c r="C100" s="153">
        <v>0.1467</v>
      </c>
      <c r="E100" s="56"/>
      <c r="F100" s="112">
        <v>14.67</v>
      </c>
      <c r="G100" s="114"/>
      <c r="H100" s="32"/>
      <c r="K100" s="82">
        <v>2010</v>
      </c>
      <c r="L100" s="56">
        <v>27.36</v>
      </c>
      <c r="M100" s="73">
        <v>0.27360000000000001</v>
      </c>
      <c r="N100" s="94">
        <v>27.36</v>
      </c>
      <c r="O100" s="92">
        <f t="shared" si="2"/>
        <v>0.27360000000000001</v>
      </c>
      <c r="P100" s="93" t="b">
        <f t="shared" si="3"/>
        <v>1</v>
      </c>
    </row>
    <row r="101" spans="1:16">
      <c r="A101" s="27">
        <v>41061</v>
      </c>
      <c r="B101">
        <v>104.3</v>
      </c>
      <c r="C101" s="153">
        <v>8.3499999999999991E-2</v>
      </c>
      <c r="E101" s="56"/>
      <c r="F101" s="112">
        <v>8.35</v>
      </c>
      <c r="G101" s="114"/>
      <c r="H101" s="32"/>
      <c r="K101" s="82">
        <v>2010</v>
      </c>
      <c r="L101" s="56">
        <v>12.32</v>
      </c>
      <c r="M101" s="73">
        <v>0.1232</v>
      </c>
      <c r="N101" s="94">
        <v>12.32</v>
      </c>
      <c r="O101" s="92">
        <f t="shared" si="2"/>
        <v>0.1232</v>
      </c>
      <c r="P101" s="93" t="b">
        <f t="shared" si="3"/>
        <v>1</v>
      </c>
    </row>
    <row r="102" spans="1:16">
      <c r="A102" s="27">
        <v>41153</v>
      </c>
      <c r="B102">
        <v>104.5</v>
      </c>
      <c r="C102" s="153">
        <v>9.3000000000000013E-2</v>
      </c>
      <c r="E102" s="56"/>
      <c r="F102" s="112">
        <v>9.3000000000000007</v>
      </c>
      <c r="G102" s="114"/>
      <c r="H102" s="32"/>
      <c r="K102" s="82">
        <v>2010</v>
      </c>
      <c r="L102" s="56">
        <v>22.43</v>
      </c>
      <c r="M102" s="73">
        <v>0.2243</v>
      </c>
      <c r="N102" s="94">
        <v>22.43</v>
      </c>
      <c r="O102" s="92">
        <f t="shared" si="2"/>
        <v>0.2243</v>
      </c>
      <c r="P102" s="93" t="b">
        <f t="shared" si="3"/>
        <v>1</v>
      </c>
    </row>
    <row r="103" spans="1:16">
      <c r="A103" s="27">
        <v>41244</v>
      </c>
      <c r="B103">
        <v>117.9</v>
      </c>
      <c r="C103" s="153">
        <v>0.32990000000000003</v>
      </c>
      <c r="E103" s="56"/>
      <c r="F103" s="112">
        <v>32.99</v>
      </c>
      <c r="G103" s="114"/>
      <c r="H103" s="32"/>
      <c r="K103" s="82">
        <v>2011</v>
      </c>
      <c r="L103" s="56">
        <v>-19.04</v>
      </c>
      <c r="M103" s="73">
        <v>-0.19039999999999999</v>
      </c>
      <c r="N103" s="94">
        <v>-19.04</v>
      </c>
      <c r="O103" s="92">
        <f t="shared" si="2"/>
        <v>-0.19039999999999999</v>
      </c>
      <c r="P103" s="93" t="b">
        <f t="shared" si="3"/>
        <v>1</v>
      </c>
    </row>
    <row r="104" spans="1:16">
      <c r="A104" s="27">
        <v>41334</v>
      </c>
      <c r="B104">
        <v>119</v>
      </c>
      <c r="C104" s="153">
        <v>0.32140000000000002</v>
      </c>
      <c r="E104" s="56"/>
      <c r="F104" s="112">
        <v>32.14</v>
      </c>
      <c r="G104" s="114"/>
      <c r="H104" s="32"/>
      <c r="K104" s="82">
        <v>2011</v>
      </c>
      <c r="L104" s="56">
        <v>44.92</v>
      </c>
      <c r="M104" s="73">
        <v>0.44920000000000004</v>
      </c>
      <c r="N104" s="94">
        <v>44.92</v>
      </c>
      <c r="O104" s="92">
        <f t="shared" si="2"/>
        <v>0.44920000000000004</v>
      </c>
      <c r="P104" s="93" t="b">
        <f t="shared" si="3"/>
        <v>1</v>
      </c>
    </row>
    <row r="105" spans="1:16">
      <c r="A105" s="27">
        <v>41426</v>
      </c>
      <c r="B105">
        <v>119.4</v>
      </c>
      <c r="C105" s="153">
        <v>0.43030000000000002</v>
      </c>
      <c r="E105" s="56"/>
      <c r="F105" s="112">
        <v>43.03</v>
      </c>
      <c r="G105" s="114"/>
      <c r="H105" s="32"/>
      <c r="K105" s="82">
        <v>2011</v>
      </c>
      <c r="L105" s="56">
        <v>34.57</v>
      </c>
      <c r="M105" s="73">
        <v>0.34570000000000001</v>
      </c>
      <c r="N105" s="94">
        <v>34.57</v>
      </c>
      <c r="O105" s="92">
        <f t="shared" si="2"/>
        <v>0.34570000000000001</v>
      </c>
      <c r="P105" s="93" t="b">
        <f t="shared" si="3"/>
        <v>1</v>
      </c>
    </row>
    <row r="106" spans="1:16">
      <c r="A106" s="27">
        <v>41518</v>
      </c>
      <c r="B106">
        <v>115.1</v>
      </c>
      <c r="C106" s="153">
        <v>0.43869999999999998</v>
      </c>
      <c r="E106" s="56"/>
      <c r="F106" s="112">
        <v>43.87</v>
      </c>
      <c r="G106" s="114"/>
      <c r="H106" s="32"/>
      <c r="K106" s="82">
        <v>2011</v>
      </c>
      <c r="L106" s="56">
        <v>8.6199999999999992</v>
      </c>
      <c r="M106" s="73">
        <v>8.6199999999999999E-2</v>
      </c>
      <c r="N106" s="94">
        <v>8.6199999999999992</v>
      </c>
      <c r="O106" s="92">
        <f t="shared" si="2"/>
        <v>8.6199999999999999E-2</v>
      </c>
      <c r="P106" s="93" t="b">
        <f t="shared" si="3"/>
        <v>1</v>
      </c>
    </row>
    <row r="107" spans="1:16">
      <c r="A107" s="27">
        <v>41609</v>
      </c>
      <c r="B107">
        <v>122.6</v>
      </c>
      <c r="C107" s="153">
        <v>0.60630000000000006</v>
      </c>
      <c r="E107" s="56"/>
      <c r="F107" s="112">
        <v>60.63</v>
      </c>
      <c r="G107" s="114"/>
      <c r="H107" s="20"/>
      <c r="K107" s="82">
        <v>2012</v>
      </c>
      <c r="L107" s="56">
        <v>14.45</v>
      </c>
      <c r="M107" s="73">
        <v>0.14449999999999999</v>
      </c>
      <c r="N107" s="94">
        <v>14.45</v>
      </c>
      <c r="O107" s="92">
        <f t="shared" si="2"/>
        <v>0.14449999999999999</v>
      </c>
      <c r="P107" s="93" t="b">
        <f t="shared" si="3"/>
        <v>1</v>
      </c>
    </row>
    <row r="108" spans="1:16">
      <c r="A108" s="27">
        <v>41699</v>
      </c>
      <c r="B108">
        <v>126.5</v>
      </c>
      <c r="C108" s="154">
        <v>0.59279999999999999</v>
      </c>
      <c r="F108" s="112">
        <v>59.28</v>
      </c>
      <c r="G108" s="114"/>
      <c r="K108" s="82">
        <v>2012</v>
      </c>
      <c r="L108" s="56">
        <v>6.79</v>
      </c>
      <c r="M108" s="73">
        <v>6.7900000000000002E-2</v>
      </c>
      <c r="N108" s="94">
        <v>6.79</v>
      </c>
      <c r="O108" s="92">
        <f t="shared" si="2"/>
        <v>6.7900000000000002E-2</v>
      </c>
      <c r="P108" s="93" t="b">
        <f t="shared" si="3"/>
        <v>1</v>
      </c>
    </row>
    <row r="109" spans="1:16">
      <c r="A109" s="27">
        <v>41791</v>
      </c>
      <c r="B109">
        <v>128.30000000000001</v>
      </c>
      <c r="C109" s="154">
        <v>0.33380000000000004</v>
      </c>
      <c r="F109" s="112">
        <v>33.380000000000003</v>
      </c>
      <c r="G109" s="114"/>
      <c r="K109" s="82">
        <v>2012</v>
      </c>
      <c r="L109" s="56">
        <v>9.2899999999999991</v>
      </c>
      <c r="M109" s="73">
        <v>9.2899999999999996E-2</v>
      </c>
      <c r="N109" s="94">
        <v>9.2899999999999991</v>
      </c>
      <c r="O109" s="92">
        <f t="shared" si="2"/>
        <v>9.2899999999999996E-2</v>
      </c>
      <c r="P109" s="93" t="b">
        <f t="shared" si="3"/>
        <v>1</v>
      </c>
    </row>
    <row r="110" spans="1:16">
      <c r="A110" s="27">
        <v>41883</v>
      </c>
      <c r="B110" s="93">
        <v>120.2</v>
      </c>
      <c r="C110" s="154">
        <v>0.31940000000000002</v>
      </c>
      <c r="F110" s="112">
        <v>31.94</v>
      </c>
      <c r="G110" s="114"/>
      <c r="K110" s="82">
        <v>2012</v>
      </c>
      <c r="L110" s="56">
        <v>32.65</v>
      </c>
      <c r="M110" s="73">
        <v>0.32650000000000001</v>
      </c>
      <c r="N110" s="94">
        <v>32.65</v>
      </c>
      <c r="O110" s="92">
        <f t="shared" si="2"/>
        <v>0.32650000000000001</v>
      </c>
      <c r="P110" s="93" t="b">
        <f t="shared" si="3"/>
        <v>1</v>
      </c>
    </row>
    <row r="111" spans="1:16">
      <c r="A111" s="27">
        <v>41974</v>
      </c>
      <c r="B111" s="93">
        <v>114.8</v>
      </c>
      <c r="C111" s="154">
        <v>0.3009</v>
      </c>
      <c r="D111" s="101" t="s">
        <v>411</v>
      </c>
      <c r="E111" s="101" t="s">
        <v>412</v>
      </c>
      <c r="F111" s="112">
        <v>30.09</v>
      </c>
      <c r="G111" s="114"/>
      <c r="K111" s="82">
        <v>2013</v>
      </c>
      <c r="L111" s="56">
        <v>31.55</v>
      </c>
      <c r="M111" s="73">
        <v>0.3155</v>
      </c>
      <c r="N111" s="94">
        <v>31.55</v>
      </c>
      <c r="O111" s="92">
        <f t="shared" si="2"/>
        <v>0.3155</v>
      </c>
      <c r="P111" s="93" t="b">
        <f t="shared" si="3"/>
        <v>1</v>
      </c>
    </row>
    <row r="112" spans="1:16">
      <c r="A112" s="27">
        <v>42064</v>
      </c>
      <c r="B112" s="110">
        <v>119.6</v>
      </c>
      <c r="C112" s="154">
        <v>0.29600000000000004</v>
      </c>
      <c r="E112" s="125">
        <v>42135</v>
      </c>
      <c r="F112" s="112">
        <v>29.51</v>
      </c>
      <c r="G112" s="114"/>
      <c r="K112" s="82">
        <v>2013</v>
      </c>
      <c r="L112" s="56">
        <v>42.27</v>
      </c>
      <c r="M112" s="73">
        <v>0.42270000000000002</v>
      </c>
      <c r="N112" s="94">
        <v>42.27</v>
      </c>
      <c r="O112" s="92">
        <f t="shared" si="2"/>
        <v>0.42270000000000002</v>
      </c>
      <c r="P112" s="93" t="b">
        <f t="shared" si="3"/>
        <v>1</v>
      </c>
    </row>
    <row r="113" spans="1:17">
      <c r="A113" s="27">
        <v>42156</v>
      </c>
      <c r="B113" s="113">
        <v>117.3</v>
      </c>
      <c r="C113" s="154">
        <v>0.16469999999999999</v>
      </c>
      <c r="D113" s="125">
        <v>42180</v>
      </c>
      <c r="E113" s="125">
        <v>42196</v>
      </c>
      <c r="K113" s="82">
        <v>2013</v>
      </c>
      <c r="L113" s="56">
        <v>43.87</v>
      </c>
      <c r="M113" s="73">
        <v>0.43869999999999998</v>
      </c>
      <c r="N113" s="94">
        <v>43.87</v>
      </c>
      <c r="O113" s="92">
        <f t="shared" si="2"/>
        <v>0.43869999999999998</v>
      </c>
      <c r="P113" s="93" t="b">
        <f t="shared" si="3"/>
        <v>1</v>
      </c>
    </row>
    <row r="114" spans="1:17">
      <c r="A114" s="27">
        <v>42248</v>
      </c>
      <c r="B114">
        <v>111.4</v>
      </c>
      <c r="C114" s="154">
        <v>-6.3E-3</v>
      </c>
      <c r="D114" s="125">
        <v>42271</v>
      </c>
      <c r="E114" s="125">
        <v>42297</v>
      </c>
      <c r="K114" s="82">
        <v>2013</v>
      </c>
      <c r="L114" s="56">
        <v>61</v>
      </c>
      <c r="M114" s="73">
        <v>0.61</v>
      </c>
      <c r="N114" s="94">
        <v>61</v>
      </c>
      <c r="O114" s="92">
        <f t="shared" si="2"/>
        <v>0.61</v>
      </c>
      <c r="P114" s="93" t="b">
        <f t="shared" si="3"/>
        <v>1</v>
      </c>
    </row>
    <row r="115" spans="1:17">
      <c r="A115" s="27">
        <v>42339</v>
      </c>
      <c r="B115">
        <v>113.9</v>
      </c>
      <c r="C115" s="155">
        <v>0.16219999999999998</v>
      </c>
      <c r="D115" s="125">
        <v>42402</v>
      </c>
      <c r="E115" s="125">
        <v>42390</v>
      </c>
      <c r="F115" s="113"/>
      <c r="K115" s="82">
        <v>2014</v>
      </c>
      <c r="L115" s="56">
        <v>60.07</v>
      </c>
      <c r="M115" s="73">
        <v>0.60070000000000001</v>
      </c>
      <c r="N115" s="94">
        <v>60.07</v>
      </c>
      <c r="O115" s="92">
        <f t="shared" si="2"/>
        <v>0.60070000000000001</v>
      </c>
      <c r="P115" s="93" t="b">
        <f t="shared" si="3"/>
        <v>1</v>
      </c>
    </row>
    <row r="116" spans="1:17">
      <c r="A116" s="27">
        <v>42430</v>
      </c>
      <c r="B116" s="88">
        <v>116.6</v>
      </c>
      <c r="C116" s="154">
        <v>0.1009</v>
      </c>
      <c r="D116" s="125">
        <v>42544</v>
      </c>
      <c r="E116" s="125">
        <v>42544</v>
      </c>
      <c r="N116" s="94">
        <v>33.47</v>
      </c>
      <c r="O116" s="92">
        <f t="shared" si="2"/>
        <v>0.3347</v>
      </c>
      <c r="P116" s="93" t="b">
        <f t="shared" si="3"/>
        <v>0</v>
      </c>
    </row>
    <row r="117" spans="1:17">
      <c r="A117" s="27">
        <v>42522</v>
      </c>
      <c r="B117" s="36">
        <v>112.3</v>
      </c>
      <c r="C117" s="154">
        <v>0.26960000000000001</v>
      </c>
      <c r="D117" s="128">
        <v>42647</v>
      </c>
      <c r="E117" s="125">
        <v>42572</v>
      </c>
      <c r="F117" s="125"/>
    </row>
    <row r="118" spans="1:17">
      <c r="A118" s="27">
        <v>42614</v>
      </c>
      <c r="B118" s="113">
        <v>113.3</v>
      </c>
      <c r="C118" s="154">
        <v>0.29120000000000001</v>
      </c>
      <c r="D118" s="125">
        <v>42647</v>
      </c>
      <c r="E118" s="125">
        <v>42647</v>
      </c>
      <c r="F118" s="125"/>
    </row>
    <row r="119" spans="1:17">
      <c r="A119" s="27">
        <v>42705</v>
      </c>
      <c r="B119" s="66">
        <v>111.8</v>
      </c>
      <c r="C119" s="154">
        <v>0.23860000000000001</v>
      </c>
      <c r="D119" s="125">
        <v>42766</v>
      </c>
      <c r="E119" s="125">
        <v>42766</v>
      </c>
    </row>
    <row r="120" spans="1:17">
      <c r="A120" s="27">
        <v>42795</v>
      </c>
      <c r="B120" s="66">
        <v>115.1</v>
      </c>
      <c r="C120" s="154">
        <v>4.5400000000000003E-2</v>
      </c>
      <c r="D120" s="125">
        <v>42852</v>
      </c>
      <c r="E120" s="125">
        <v>42831</v>
      </c>
      <c r="H120" s="113"/>
    </row>
    <row r="121" spans="1:17">
      <c r="A121" s="27">
        <v>42887</v>
      </c>
      <c r="B121" s="113">
        <v>113.5</v>
      </c>
      <c r="C121" s="154">
        <v>0.154</v>
      </c>
      <c r="D121" s="125">
        <v>42926</v>
      </c>
      <c r="E121" s="125">
        <v>42922</v>
      </c>
      <c r="H121" s="36" t="s">
        <v>454</v>
      </c>
      <c r="I121" s="36"/>
      <c r="J121" s="36"/>
    </row>
    <row r="122" spans="1:17">
      <c r="A122" s="27">
        <v>42979</v>
      </c>
      <c r="B122" s="113">
        <v>114.6</v>
      </c>
      <c r="C122" s="154">
        <v>2.3300000000000001E-2</v>
      </c>
      <c r="D122" s="125">
        <v>43014</v>
      </c>
      <c r="E122" s="125">
        <v>43014</v>
      </c>
    </row>
    <row r="123" spans="1:17">
      <c r="A123" s="27">
        <v>43070</v>
      </c>
      <c r="B123" s="113">
        <v>107.5</v>
      </c>
      <c r="C123" s="154">
        <v>-9.2600000000000002E-2</v>
      </c>
      <c r="D123" s="125">
        <v>43132</v>
      </c>
      <c r="E123" s="125">
        <v>43132</v>
      </c>
    </row>
    <row r="124" spans="1:17">
      <c r="A124" s="27">
        <v>43160</v>
      </c>
      <c r="B124" s="113">
        <v>109.4</v>
      </c>
      <c r="C124" s="154">
        <v>-0.14800000000000002</v>
      </c>
      <c r="D124" s="125">
        <v>43206</v>
      </c>
      <c r="E124" s="125">
        <v>43206</v>
      </c>
    </row>
    <row r="125" spans="1:17">
      <c r="A125" s="27">
        <v>43252</v>
      </c>
      <c r="B125" s="113">
        <v>109.4</v>
      </c>
      <c r="C125" s="154">
        <v>-0.25059999999999999</v>
      </c>
      <c r="D125" s="125">
        <v>43277</v>
      </c>
      <c r="E125" s="125">
        <v>43284</v>
      </c>
    </row>
    <row r="126" spans="1:17">
      <c r="A126" s="27">
        <v>43344</v>
      </c>
      <c r="B126" s="15">
        <v>98.2</v>
      </c>
      <c r="C126" s="154">
        <v>-0.26079999999999998</v>
      </c>
      <c r="D126" s="125">
        <v>43375</v>
      </c>
      <c r="E126" s="125">
        <v>43375</v>
      </c>
      <c r="F126" s="132" t="s">
        <v>646</v>
      </c>
    </row>
    <row r="127" spans="1:17">
      <c r="A127" s="27">
        <v>43435</v>
      </c>
      <c r="B127" s="15">
        <v>109.5</v>
      </c>
      <c r="C127" s="154">
        <v>-0.28550000000000003</v>
      </c>
      <c r="D127" s="125">
        <v>43497</v>
      </c>
      <c r="E127" s="125">
        <v>43497</v>
      </c>
      <c r="F127" s="132" t="s">
        <v>646</v>
      </c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</row>
    <row r="128" spans="1:17">
      <c r="A128" s="27">
        <v>43525</v>
      </c>
      <c r="B128" s="169">
        <v>101</v>
      </c>
      <c r="C128" s="154">
        <v>-0.2379</v>
      </c>
      <c r="D128" s="125">
        <v>43573</v>
      </c>
      <c r="E128" s="125">
        <v>43557</v>
      </c>
      <c r="F128" s="132" t="s">
        <v>646</v>
      </c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</row>
    <row r="129" spans="1:19">
      <c r="A129" s="27">
        <v>43617</v>
      </c>
      <c r="B129" s="169">
        <v>102</v>
      </c>
      <c r="C129" s="154">
        <v>-0.34520000000000001</v>
      </c>
      <c r="D129" s="125">
        <v>43658</v>
      </c>
      <c r="E129" s="125">
        <v>43656</v>
      </c>
      <c r="F129" s="115" t="s">
        <v>465</v>
      </c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</row>
    <row r="130" spans="1:19">
      <c r="A130" s="27">
        <v>43709</v>
      </c>
      <c r="B130" s="169">
        <v>106.7</v>
      </c>
      <c r="C130" s="154">
        <v>-0.38400000000000001</v>
      </c>
      <c r="D130" s="125">
        <v>43739</v>
      </c>
      <c r="E130" s="125">
        <v>43739</v>
      </c>
      <c r="F130" s="132" t="s">
        <v>653</v>
      </c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</row>
    <row r="131" spans="1:19">
      <c r="A131" s="27">
        <v>43800</v>
      </c>
      <c r="B131" s="169">
        <v>112.9</v>
      </c>
      <c r="C131" s="154">
        <v>-0.12380000000000001</v>
      </c>
      <c r="D131" s="125">
        <v>43857</v>
      </c>
      <c r="E131" s="125">
        <v>43851</v>
      </c>
      <c r="F131" s="115" t="s">
        <v>465</v>
      </c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</row>
    <row r="132" spans="1:19">
      <c r="A132" s="27">
        <v>43891</v>
      </c>
      <c r="B132" s="169">
        <v>105.9</v>
      </c>
      <c r="C132" s="154">
        <v>-0.6631999999999999</v>
      </c>
      <c r="D132" s="125">
        <v>43923</v>
      </c>
      <c r="E132" s="125">
        <v>43954</v>
      </c>
      <c r="F132" s="156" t="s">
        <v>563</v>
      </c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</row>
    <row r="133" spans="1:19">
      <c r="A133" s="27">
        <v>43983</v>
      </c>
      <c r="B133" s="169">
        <v>96</v>
      </c>
      <c r="C133" s="154">
        <v>-0.59030000000000005</v>
      </c>
      <c r="D133" s="125">
        <v>44000</v>
      </c>
      <c r="E133" s="125">
        <v>44019</v>
      </c>
      <c r="F133" s="115" t="s">
        <v>465</v>
      </c>
    </row>
    <row r="134" spans="1:19">
      <c r="A134" s="27">
        <v>44075</v>
      </c>
      <c r="B134" s="169">
        <v>91.6</v>
      </c>
      <c r="C134" s="154">
        <v>-0.32140000000000002</v>
      </c>
      <c r="D134" s="125">
        <v>44095</v>
      </c>
      <c r="E134" s="125">
        <v>44134</v>
      </c>
      <c r="F134" s="156" t="s">
        <v>563</v>
      </c>
    </row>
    <row r="135" spans="1:19">
      <c r="A135" s="27">
        <v>44166</v>
      </c>
      <c r="B135" s="169">
        <v>106.9</v>
      </c>
      <c r="C135" s="154">
        <v>-0.1822</v>
      </c>
      <c r="D135" s="125">
        <v>44216</v>
      </c>
      <c r="E135" s="125">
        <v>44216</v>
      </c>
      <c r="F135" s="115" t="s">
        <v>465</v>
      </c>
    </row>
    <row r="136" spans="1:19">
      <c r="A136" s="27">
        <v>44256</v>
      </c>
      <c r="B136" s="169">
        <v>103.9</v>
      </c>
      <c r="C136" s="154">
        <v>-0.12239999999999999</v>
      </c>
      <c r="D136" s="125">
        <v>44277</v>
      </c>
      <c r="E136" s="125">
        <v>44299</v>
      </c>
      <c r="F136" s="156" t="s">
        <v>563</v>
      </c>
    </row>
    <row r="137" spans="1:19">
      <c r="A137" s="27">
        <v>44348</v>
      </c>
      <c r="B137" s="169">
        <v>108.6</v>
      </c>
      <c r="C137" s="154"/>
      <c r="D137" s="125">
        <v>44369</v>
      </c>
      <c r="E137" s="125">
        <v>44390</v>
      </c>
      <c r="F137" s="115" t="s">
        <v>465</v>
      </c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</row>
    <row r="138" spans="1:19">
      <c r="A138" s="27"/>
      <c r="B138" s="169"/>
      <c r="C138" s="154"/>
      <c r="D138" s="125">
        <v>44461</v>
      </c>
      <c r="E138" s="123"/>
      <c r="F138" s="125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</row>
    <row r="139" spans="1:19">
      <c r="A139" s="27"/>
      <c r="B139" s="169"/>
      <c r="C139" s="154"/>
      <c r="D139" s="134"/>
      <c r="E139" s="123"/>
      <c r="F139" s="125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13"/>
    </row>
    <row r="140" spans="1:19">
      <c r="D140" s="134"/>
      <c r="E140" s="123"/>
      <c r="F140" s="125"/>
      <c r="G140" s="113"/>
      <c r="H140" s="113"/>
      <c r="I140" s="113"/>
      <c r="J140" s="194"/>
      <c r="K140" s="194"/>
      <c r="L140" s="194"/>
      <c r="M140" s="194"/>
      <c r="N140" s="113"/>
      <c r="O140" s="113"/>
      <c r="P140" s="113"/>
      <c r="Q140" s="113"/>
    </row>
    <row r="141" spans="1:19">
      <c r="D141" s="27"/>
      <c r="E141" s="123"/>
      <c r="F141" s="125"/>
      <c r="G141" s="113"/>
      <c r="H141" s="113"/>
      <c r="I141" s="194"/>
      <c r="J141" s="194"/>
      <c r="K141" s="194"/>
      <c r="L141" s="194"/>
      <c r="M141" s="194"/>
      <c r="N141" s="113"/>
      <c r="O141" s="113"/>
      <c r="P141" s="113"/>
      <c r="Q141" s="113"/>
    </row>
    <row r="142" spans="1:19">
      <c r="D142" s="27"/>
      <c r="E142" s="123"/>
      <c r="F142" s="125"/>
      <c r="G142" s="113"/>
      <c r="H142" s="113"/>
      <c r="I142" s="194"/>
      <c r="J142" s="194"/>
      <c r="K142" s="194"/>
      <c r="L142" s="194"/>
      <c r="M142" s="194"/>
      <c r="N142" s="113"/>
      <c r="O142" s="113"/>
      <c r="P142" s="113"/>
      <c r="Q142" s="113"/>
    </row>
    <row r="143" spans="1:19">
      <c r="D143" s="134"/>
      <c r="E143" s="123"/>
      <c r="F143" s="125"/>
      <c r="G143" s="113"/>
      <c r="H143" s="113"/>
      <c r="I143" s="194"/>
      <c r="J143" s="194"/>
      <c r="K143" s="194"/>
      <c r="L143" s="194"/>
      <c r="M143" s="194"/>
      <c r="N143" s="113"/>
      <c r="O143" s="113"/>
      <c r="P143" s="113"/>
      <c r="Q143" s="113"/>
    </row>
    <row r="144" spans="1:19">
      <c r="D144" s="134"/>
      <c r="E144" s="154"/>
      <c r="F144" s="125"/>
      <c r="G144" s="113"/>
      <c r="H144" s="113"/>
      <c r="I144" s="194"/>
      <c r="J144" s="194"/>
      <c r="K144" s="194"/>
      <c r="L144" s="194"/>
      <c r="M144" s="194"/>
      <c r="N144" s="113"/>
      <c r="O144" s="113"/>
      <c r="P144" s="113"/>
      <c r="Q144" s="113"/>
      <c r="S144" s="15"/>
    </row>
    <row r="145" spans="4:19">
      <c r="D145" s="134"/>
      <c r="E145" s="154"/>
      <c r="F145" s="125"/>
      <c r="G145" s="113"/>
      <c r="H145" s="113"/>
      <c r="I145" s="194"/>
      <c r="J145" s="194"/>
      <c r="K145" s="194"/>
      <c r="L145" s="194"/>
      <c r="M145" s="194"/>
      <c r="N145" s="113"/>
      <c r="O145" s="113"/>
      <c r="P145" s="113"/>
      <c r="Q145" s="113"/>
      <c r="S145" s="15"/>
    </row>
    <row r="146" spans="4:19">
      <c r="D146" s="134"/>
      <c r="E146" s="154"/>
      <c r="F146" s="125"/>
      <c r="G146" s="113"/>
      <c r="H146" s="113"/>
      <c r="I146" s="194"/>
      <c r="J146" s="194"/>
      <c r="K146" s="194"/>
      <c r="L146" s="194"/>
      <c r="M146" s="194"/>
      <c r="N146" s="113"/>
      <c r="O146" s="113"/>
      <c r="P146" s="113"/>
      <c r="Q146" s="113"/>
      <c r="S146" s="15"/>
    </row>
    <row r="147" spans="4:19">
      <c r="D147" s="134"/>
      <c r="E147" s="154"/>
      <c r="F147" s="125"/>
      <c r="G147" s="113"/>
      <c r="H147" s="113"/>
      <c r="I147" s="194"/>
      <c r="J147" s="194"/>
      <c r="K147" s="194"/>
      <c r="L147" s="194"/>
      <c r="M147" s="194"/>
      <c r="N147" s="113"/>
      <c r="O147" s="113"/>
      <c r="P147" s="113"/>
      <c r="Q147" s="113"/>
      <c r="S147" s="15"/>
    </row>
    <row r="148" spans="4:19">
      <c r="D148" s="134"/>
      <c r="E148" s="154"/>
      <c r="F148" s="125"/>
      <c r="G148" s="113"/>
      <c r="H148" s="113"/>
      <c r="I148" s="194"/>
      <c r="J148" s="194"/>
      <c r="K148" s="194"/>
      <c r="L148" s="194"/>
      <c r="M148" s="194"/>
      <c r="N148" s="15"/>
      <c r="O148" s="15"/>
      <c r="P148" s="15"/>
      <c r="Q148" s="15"/>
      <c r="R148" s="15"/>
      <c r="S148" s="15"/>
    </row>
    <row r="149" spans="4:19">
      <c r="D149" s="134"/>
      <c r="E149" s="154"/>
      <c r="F149" s="125"/>
      <c r="G149" s="113"/>
      <c r="H149" s="113"/>
      <c r="I149" s="194"/>
      <c r="J149" s="194"/>
      <c r="K149" s="194"/>
      <c r="L149" s="194"/>
      <c r="M149" s="194"/>
      <c r="N149" s="15"/>
      <c r="O149" s="15"/>
      <c r="P149" s="15"/>
      <c r="Q149" s="15"/>
      <c r="R149" s="15"/>
      <c r="S149" s="15"/>
    </row>
    <row r="150" spans="4:19">
      <c r="D150" s="15"/>
      <c r="E150" s="15"/>
      <c r="F150" s="15"/>
      <c r="G150" s="15"/>
      <c r="H150" s="15"/>
      <c r="I150" s="194"/>
      <c r="J150" s="194"/>
      <c r="K150" s="194"/>
      <c r="L150" s="194"/>
      <c r="M150" s="194"/>
      <c r="N150" s="15"/>
      <c r="O150" s="15"/>
      <c r="P150" s="15"/>
      <c r="Q150" s="15"/>
      <c r="R150" s="15"/>
      <c r="S150" s="15"/>
    </row>
    <row r="151" spans="4:19"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4:19"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4:19"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4:19"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4:19"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4:19"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4:19"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7030A0"/>
  </sheetPr>
  <dimension ref="A1:AE98"/>
  <sheetViews>
    <sheetView zoomScale="130" zoomScaleNormal="130" workbookViewId="0">
      <pane ySplit="5" topLeftCell="A69" activePane="bottomLeft" state="frozen"/>
      <selection pane="bottomLeft" activeCell="E68" sqref="E68"/>
    </sheetView>
  </sheetViews>
  <sheetFormatPr defaultRowHeight="14.5"/>
  <cols>
    <col min="2" max="2" width="22.81640625" customWidth="1"/>
    <col min="3" max="3" width="22.1796875" customWidth="1"/>
    <col min="4" max="4" width="17.1796875" customWidth="1"/>
    <col min="11" max="11" width="9.1796875" customWidth="1"/>
    <col min="12" max="12" width="9.1796875" style="113" customWidth="1"/>
    <col min="13" max="13" width="9.1796875" style="106"/>
    <col min="14" max="22" width="14.7265625" style="21" customWidth="1"/>
    <col min="23" max="23" width="2.7265625" style="21" customWidth="1"/>
    <col min="24" max="24" width="8.453125" bestFit="1" customWidth="1"/>
    <col min="25" max="26" width="9.54296875" bestFit="1" customWidth="1"/>
  </cols>
  <sheetData>
    <row r="1" spans="1:31" s="113" customFormat="1">
      <c r="A1" s="26" t="s">
        <v>3</v>
      </c>
      <c r="F1" s="161" t="s">
        <v>608</v>
      </c>
      <c r="G1" s="36"/>
      <c r="M1" s="106"/>
    </row>
    <row r="2" spans="1:31" s="1" customFormat="1">
      <c r="A2" s="5" t="s">
        <v>0</v>
      </c>
      <c r="B2" s="28"/>
      <c r="C2" s="28"/>
      <c r="D2" s="113" t="s">
        <v>397</v>
      </c>
      <c r="E2" s="113"/>
      <c r="L2" s="113"/>
      <c r="M2" s="96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</row>
    <row r="3" spans="1:31" s="1" customFormat="1" ht="15" customHeight="1">
      <c r="A3" s="5"/>
      <c r="B3" s="2"/>
      <c r="C3" s="2"/>
      <c r="D3" s="113" t="s">
        <v>400</v>
      </c>
      <c r="L3" s="113"/>
      <c r="M3" s="96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</row>
    <row r="4" spans="1:31">
      <c r="B4" s="115" t="s">
        <v>465</v>
      </c>
      <c r="C4" s="115" t="s">
        <v>465</v>
      </c>
      <c r="M4" s="96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</row>
    <row r="5" spans="1:31">
      <c r="A5" s="15"/>
      <c r="B5" s="26" t="s">
        <v>1</v>
      </c>
      <c r="C5" s="26" t="s">
        <v>2</v>
      </c>
      <c r="E5" s="93" t="s">
        <v>397</v>
      </c>
      <c r="M5" s="96"/>
      <c r="N5" s="113"/>
      <c r="O5" s="113"/>
      <c r="P5" s="113"/>
      <c r="Q5" s="113"/>
      <c r="R5" s="113"/>
      <c r="S5" s="117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</row>
    <row r="6" spans="1:31">
      <c r="A6" s="14">
        <v>37681</v>
      </c>
      <c r="B6" s="73">
        <v>5.5060991653228752E-2</v>
      </c>
      <c r="C6" s="73">
        <v>4.0354538478132307E-2</v>
      </c>
      <c r="D6" s="29"/>
      <c r="M6" s="96"/>
      <c r="N6" s="113"/>
      <c r="O6" s="14"/>
      <c r="P6" s="73"/>
      <c r="Q6" s="73"/>
      <c r="R6" s="168"/>
      <c r="S6" s="168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</row>
    <row r="7" spans="1:31" ht="14.5" customHeight="1">
      <c r="A7" s="14">
        <v>37773</v>
      </c>
      <c r="B7" s="73">
        <v>4.6361043982936279E-2</v>
      </c>
      <c r="C7" s="73">
        <v>3.6963467700659169E-2</v>
      </c>
      <c r="D7" s="29"/>
      <c r="M7" s="96"/>
      <c r="N7" s="113"/>
      <c r="O7" s="14"/>
      <c r="P7" s="73"/>
      <c r="Q7" s="73"/>
      <c r="R7" s="168"/>
      <c r="S7" s="168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</row>
    <row r="8" spans="1:31">
      <c r="A8" s="14">
        <v>37865</v>
      </c>
      <c r="B8" s="73">
        <v>4.4019781988981821E-2</v>
      </c>
      <c r="C8" s="73">
        <v>3.6292857873815532E-2</v>
      </c>
      <c r="D8" s="29"/>
      <c r="M8" s="96"/>
      <c r="N8" s="113"/>
      <c r="O8" s="14"/>
      <c r="P8" s="73"/>
      <c r="Q8" s="73"/>
      <c r="R8" s="168"/>
      <c r="S8" s="168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</row>
    <row r="9" spans="1:31" ht="15" customHeight="1">
      <c r="A9" s="14">
        <v>37956</v>
      </c>
      <c r="B9" s="73">
        <v>4.3894975714195983E-2</v>
      </c>
      <c r="C9" s="73">
        <v>3.9851765300026099E-2</v>
      </c>
      <c r="D9" s="29"/>
      <c r="M9" s="96"/>
      <c r="N9" s="113"/>
      <c r="O9" s="14"/>
      <c r="P9" s="73"/>
      <c r="Q9" s="73"/>
      <c r="R9" s="168"/>
      <c r="S9" s="168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</row>
    <row r="10" spans="1:31">
      <c r="A10" s="14">
        <v>38047</v>
      </c>
      <c r="B10" s="73">
        <v>4.7926925117959263E-2</v>
      </c>
      <c r="C10" s="73">
        <v>4.4204874285125983E-2</v>
      </c>
      <c r="D10" s="29"/>
      <c r="M10" s="96"/>
      <c r="N10" s="113"/>
      <c r="O10" s="14"/>
      <c r="P10" s="73"/>
      <c r="Q10" s="73"/>
      <c r="R10" s="168"/>
      <c r="S10" s="168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</row>
    <row r="11" spans="1:31">
      <c r="A11" s="14">
        <v>38139</v>
      </c>
      <c r="B11" s="73">
        <v>5.6107927512254907E-2</v>
      </c>
      <c r="C11" s="73">
        <v>5.1858025826839738E-2</v>
      </c>
      <c r="D11" s="29"/>
      <c r="M11" s="96"/>
      <c r="N11" s="113"/>
      <c r="O11" s="14"/>
      <c r="P11" s="73"/>
      <c r="Q11" s="73"/>
      <c r="R11" s="168"/>
      <c r="S11" s="168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</row>
    <row r="12" spans="1:31">
      <c r="A12" s="14">
        <v>38231</v>
      </c>
      <c r="B12" s="73">
        <v>5.6742463870674831E-2</v>
      </c>
      <c r="C12" s="73">
        <v>4.9396504801715757E-2</v>
      </c>
      <c r="D12" s="29"/>
      <c r="M12" s="96"/>
      <c r="N12" s="113"/>
      <c r="O12" s="14"/>
      <c r="P12" s="73"/>
      <c r="Q12" s="73"/>
      <c r="R12" s="168"/>
      <c r="S12" s="168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</row>
    <row r="13" spans="1:31">
      <c r="A13" s="14">
        <v>38322</v>
      </c>
      <c r="B13" s="73">
        <v>5.5448295125487101E-2</v>
      </c>
      <c r="C13" s="73">
        <v>4.1962825601409071E-2</v>
      </c>
      <c r="D13" s="29"/>
      <c r="M13" s="96"/>
      <c r="N13" s="113"/>
      <c r="O13" s="14"/>
      <c r="P13" s="73"/>
      <c r="Q13" s="73"/>
      <c r="R13" s="168"/>
      <c r="S13" s="168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</row>
    <row r="14" spans="1:31">
      <c r="A14" s="14">
        <v>38412</v>
      </c>
      <c r="B14" s="73">
        <v>4.8518526177023791E-2</v>
      </c>
      <c r="C14" s="73">
        <v>3.2250665817600277E-2</v>
      </c>
      <c r="D14" s="29"/>
      <c r="M14" s="96"/>
      <c r="N14" s="113"/>
      <c r="O14" s="14"/>
      <c r="P14" s="73"/>
      <c r="Q14" s="73"/>
      <c r="R14" s="168"/>
      <c r="S14" s="168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</row>
    <row r="15" spans="1:31">
      <c r="A15" s="14">
        <v>38504</v>
      </c>
      <c r="B15" s="73">
        <v>4.2813869269536342E-2</v>
      </c>
      <c r="C15" s="73">
        <v>2.5651037278157096E-2</v>
      </c>
      <c r="D15" s="29"/>
      <c r="M15" s="68"/>
      <c r="N15" s="113"/>
      <c r="O15" s="14"/>
      <c r="P15" s="73"/>
      <c r="Q15" s="73"/>
      <c r="R15" s="168"/>
      <c r="S15" s="168"/>
      <c r="T15" s="113"/>
      <c r="U15" s="49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</row>
    <row r="16" spans="1:31">
      <c r="A16" s="14">
        <v>38596</v>
      </c>
      <c r="B16" s="73">
        <v>3.9761221610617792E-2</v>
      </c>
      <c r="C16" s="73">
        <v>2.6580692201998213E-2</v>
      </c>
      <c r="D16" s="29"/>
      <c r="M16" s="68"/>
      <c r="N16" s="113"/>
      <c r="O16" s="14"/>
      <c r="P16" s="73"/>
      <c r="Q16" s="73"/>
      <c r="R16" s="168"/>
      <c r="S16" s="168"/>
      <c r="T16" s="113"/>
      <c r="U16" s="49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</row>
    <row r="17" spans="1:31">
      <c r="A17" s="14">
        <v>38687</v>
      </c>
      <c r="B17" s="73">
        <v>3.4176924725154212E-2</v>
      </c>
      <c r="C17" s="73">
        <v>2.9247507089017466E-2</v>
      </c>
      <c r="D17" s="29"/>
      <c r="M17" s="68"/>
      <c r="N17" s="113"/>
      <c r="O17" s="14"/>
      <c r="P17" s="73"/>
      <c r="Q17" s="73"/>
      <c r="R17" s="168"/>
      <c r="S17" s="168"/>
      <c r="T17" s="113"/>
      <c r="U17" s="49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</row>
    <row r="18" spans="1:31">
      <c r="A18" s="14">
        <v>38777</v>
      </c>
      <c r="B18" s="73">
        <v>3.3282871969605221E-2</v>
      </c>
      <c r="C18" s="73">
        <v>3.352502925778289E-2</v>
      </c>
      <c r="D18" s="29"/>
      <c r="M18" s="68"/>
      <c r="N18" s="113"/>
      <c r="O18" s="14"/>
      <c r="P18" s="73"/>
      <c r="Q18" s="73"/>
      <c r="R18" s="168"/>
      <c r="S18" s="168"/>
      <c r="T18" s="113"/>
      <c r="U18" s="49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</row>
    <row r="19" spans="1:31">
      <c r="A19" s="14">
        <v>38869</v>
      </c>
      <c r="B19" s="73">
        <v>2.7418893476622186E-2</v>
      </c>
      <c r="C19" s="73">
        <v>3.1366731679857152E-2</v>
      </c>
      <c r="D19" s="29"/>
      <c r="M19" s="68"/>
      <c r="N19" s="113"/>
      <c r="O19" s="14"/>
      <c r="P19" s="73"/>
      <c r="Q19" s="73"/>
      <c r="R19" s="168"/>
      <c r="S19" s="168"/>
      <c r="T19" s="113"/>
      <c r="U19" s="49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</row>
    <row r="20" spans="1:31">
      <c r="A20" s="14">
        <v>38961</v>
      </c>
      <c r="B20" s="73">
        <v>2.3377767723880671E-2</v>
      </c>
      <c r="C20" s="73">
        <v>2.8342524869035213E-2</v>
      </c>
      <c r="D20" s="29"/>
      <c r="M20" s="68"/>
      <c r="N20" s="113"/>
      <c r="O20" s="14"/>
      <c r="P20" s="73"/>
      <c r="Q20" s="73"/>
      <c r="R20" s="168"/>
      <c r="S20" s="168"/>
      <c r="T20" s="113"/>
      <c r="U20" s="49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</row>
    <row r="21" spans="1:31">
      <c r="A21" s="14">
        <v>39052</v>
      </c>
      <c r="B21" s="73">
        <v>2.7954204996160525E-2</v>
      </c>
      <c r="C21" s="73">
        <v>2.9782989532798121E-2</v>
      </c>
      <c r="D21" s="29"/>
      <c r="F21" s="113"/>
      <c r="M21" s="68"/>
      <c r="N21" s="113"/>
      <c r="O21" s="14"/>
      <c r="P21" s="73"/>
      <c r="Q21" s="73"/>
      <c r="R21" s="168"/>
      <c r="S21" s="168"/>
      <c r="T21" s="113"/>
      <c r="U21" s="49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</row>
    <row r="22" spans="1:31">
      <c r="A22" s="14">
        <v>39142</v>
      </c>
      <c r="B22" s="73">
        <v>2.9832315966934253E-2</v>
      </c>
      <c r="C22" s="73">
        <v>2.6862719402011237E-2</v>
      </c>
      <c r="D22" s="29"/>
      <c r="E22" s="144" t="s">
        <v>636</v>
      </c>
      <c r="F22" s="36"/>
      <c r="G22" s="36"/>
      <c r="H22" s="36"/>
      <c r="I22" s="36"/>
      <c r="J22" s="36"/>
      <c r="M22" s="68"/>
      <c r="N22" s="113"/>
      <c r="O22" s="14"/>
      <c r="P22" s="73"/>
      <c r="Q22" s="73"/>
      <c r="R22" s="168"/>
      <c r="S22" s="168"/>
      <c r="T22" s="113"/>
      <c r="U22" s="49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</row>
    <row r="23" spans="1:31">
      <c r="A23" s="14">
        <v>39234</v>
      </c>
      <c r="B23" s="73">
        <v>3.6878748794489713E-2</v>
      </c>
      <c r="C23" s="73">
        <v>2.9518270026484439E-2</v>
      </c>
      <c r="D23" s="29"/>
      <c r="E23" s="161" t="s">
        <v>608</v>
      </c>
      <c r="M23" s="68"/>
      <c r="N23" s="113"/>
      <c r="O23" s="14"/>
      <c r="P23" s="73"/>
      <c r="Q23" s="73"/>
      <c r="R23" s="168"/>
      <c r="S23" s="168"/>
      <c r="T23" s="113"/>
      <c r="U23" s="49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</row>
    <row r="24" spans="1:31">
      <c r="A24" s="14">
        <v>39326</v>
      </c>
      <c r="B24" s="73">
        <v>4.164474844663979E-2</v>
      </c>
      <c r="C24" s="73">
        <v>3.1347436172532106E-2</v>
      </c>
      <c r="D24" s="29"/>
      <c r="M24" s="68"/>
      <c r="N24" s="113"/>
      <c r="O24" s="14"/>
      <c r="P24" s="73"/>
      <c r="Q24" s="73"/>
      <c r="R24" s="168"/>
      <c r="S24" s="168"/>
      <c r="T24" s="113"/>
      <c r="U24" s="49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</row>
    <row r="25" spans="1:31">
      <c r="A25" s="14">
        <v>39417</v>
      </c>
      <c r="B25" s="73">
        <v>4.0000641163882245E-2</v>
      </c>
      <c r="C25" s="73">
        <v>2.6460668399925558E-2</v>
      </c>
      <c r="D25" s="29"/>
      <c r="M25" s="68"/>
      <c r="N25" s="113"/>
      <c r="O25" s="14"/>
      <c r="P25" s="73"/>
      <c r="Q25" s="73"/>
      <c r="R25" s="168"/>
      <c r="S25" s="168"/>
      <c r="T25" s="113"/>
      <c r="U25" s="49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</row>
    <row r="26" spans="1:31">
      <c r="A26" s="14">
        <v>39508</v>
      </c>
      <c r="B26" s="73">
        <v>3.3335097664839441E-2</v>
      </c>
      <c r="C26" s="73">
        <v>2.2632824724309275E-2</v>
      </c>
      <c r="D26" s="29"/>
      <c r="M26" s="68"/>
      <c r="N26" s="113"/>
      <c r="O26" s="14"/>
      <c r="P26" s="73"/>
      <c r="Q26" s="73"/>
      <c r="R26" s="168"/>
      <c r="S26" s="168"/>
      <c r="T26" s="113"/>
      <c r="U26" s="49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</row>
    <row r="27" spans="1:31">
      <c r="A27" s="14">
        <v>39600</v>
      </c>
      <c r="B27" s="73">
        <v>2.2400756287049628E-2</v>
      </c>
      <c r="C27" s="73">
        <v>1.7154360915357714E-2</v>
      </c>
      <c r="D27" s="29"/>
      <c r="M27" s="68"/>
      <c r="N27" s="113"/>
      <c r="O27" s="14"/>
      <c r="P27" s="73"/>
      <c r="Q27" s="73"/>
      <c r="R27" s="168"/>
      <c r="S27" s="168"/>
      <c r="T27" s="113"/>
      <c r="U27" s="49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</row>
    <row r="28" spans="1:31">
      <c r="A28" s="14">
        <v>39692</v>
      </c>
      <c r="B28" s="73">
        <v>7.1260381431388353E-3</v>
      </c>
      <c r="C28" s="73">
        <v>8.641700131198693E-3</v>
      </c>
      <c r="D28" s="29"/>
      <c r="M28" s="68"/>
      <c r="N28" s="113"/>
      <c r="O28" s="14"/>
      <c r="P28" s="73"/>
      <c r="Q28" s="73"/>
      <c r="R28" s="168"/>
      <c r="S28" s="168"/>
      <c r="T28" s="113"/>
      <c r="U28" s="49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</row>
    <row r="29" spans="1:31">
      <c r="A29" s="14">
        <v>39783</v>
      </c>
      <c r="B29" s="73">
        <v>-1.1154272455026204E-2</v>
      </c>
      <c r="C29" s="73">
        <v>-8.5697266441731035E-4</v>
      </c>
      <c r="D29" s="29"/>
      <c r="M29" s="68"/>
      <c r="N29" s="113"/>
      <c r="O29" s="14"/>
      <c r="P29" s="73"/>
      <c r="Q29" s="73"/>
      <c r="R29" s="168"/>
      <c r="S29" s="168"/>
      <c r="T29" s="113"/>
      <c r="U29" s="49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</row>
    <row r="30" spans="1:31">
      <c r="A30" s="14">
        <v>39873</v>
      </c>
      <c r="B30" s="73">
        <v>-2.3978364728385326E-2</v>
      </c>
      <c r="C30" s="73">
        <v>-7.4398342741951451E-3</v>
      </c>
      <c r="D30" s="29"/>
      <c r="M30" s="68"/>
      <c r="N30" s="113"/>
      <c r="O30" s="14"/>
      <c r="P30" s="73"/>
      <c r="Q30" s="73"/>
      <c r="R30" s="168"/>
      <c r="S30" s="168"/>
      <c r="T30" s="113"/>
      <c r="U30" s="49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</row>
    <row r="31" spans="1:31">
      <c r="A31" s="14">
        <v>39965</v>
      </c>
      <c r="B31" s="73">
        <v>-3.4436594002693055E-2</v>
      </c>
      <c r="C31" s="73">
        <v>-1.3891136663602199E-2</v>
      </c>
      <c r="D31" s="29"/>
      <c r="M31" s="68"/>
      <c r="N31" s="113"/>
      <c r="O31" s="14"/>
      <c r="P31" s="73"/>
      <c r="Q31" s="73"/>
      <c r="R31" s="168"/>
      <c r="S31" s="168"/>
      <c r="T31" s="113"/>
      <c r="U31" s="49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</row>
    <row r="32" spans="1:31">
      <c r="A32" s="14">
        <v>40057</v>
      </c>
      <c r="B32" s="73">
        <v>-3.6474164747084648E-2</v>
      </c>
      <c r="C32" s="73">
        <v>-1.3877852704010429E-2</v>
      </c>
      <c r="D32" s="29"/>
      <c r="M32" s="68"/>
      <c r="N32" s="113"/>
      <c r="O32" s="14"/>
      <c r="P32" s="73"/>
      <c r="Q32" s="73"/>
      <c r="R32" s="168"/>
      <c r="S32" s="168"/>
      <c r="T32" s="113"/>
      <c r="U32" s="49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</row>
    <row r="33" spans="1:31">
      <c r="A33" s="14">
        <v>40148</v>
      </c>
      <c r="B33" s="73">
        <v>-2.7870936084700593E-2</v>
      </c>
      <c r="C33" s="73">
        <v>-4.971408612755468E-3</v>
      </c>
      <c r="D33" s="29"/>
      <c r="M33" s="68"/>
      <c r="N33" s="113"/>
      <c r="O33" s="14"/>
      <c r="P33" s="73"/>
      <c r="Q33" s="73"/>
      <c r="R33" s="168"/>
      <c r="S33" s="168"/>
      <c r="T33" s="113"/>
      <c r="U33" s="49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</row>
    <row r="34" spans="1:31">
      <c r="A34" s="14">
        <v>40238</v>
      </c>
      <c r="B34" s="73">
        <v>-1.2375977363873969E-2</v>
      </c>
      <c r="C34" s="73">
        <v>4.5913723465769163E-3</v>
      </c>
      <c r="D34" s="29"/>
      <c r="M34" s="68"/>
      <c r="N34" s="113"/>
      <c r="O34" s="14"/>
      <c r="P34" s="73"/>
      <c r="Q34" s="73"/>
      <c r="R34" s="168"/>
      <c r="S34" s="168"/>
      <c r="T34" s="113"/>
      <c r="U34" s="49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</row>
    <row r="35" spans="1:31">
      <c r="A35" s="14">
        <v>40330</v>
      </c>
      <c r="B35" s="73">
        <v>5.5002577488445503E-3</v>
      </c>
      <c r="C35" s="73">
        <v>1.5290897158138916E-2</v>
      </c>
      <c r="D35" s="29"/>
      <c r="M35" s="68"/>
      <c r="N35" s="113"/>
      <c r="O35" s="14"/>
      <c r="P35" s="73"/>
      <c r="Q35" s="73"/>
      <c r="R35" s="168"/>
      <c r="S35" s="168"/>
      <c r="T35" s="113"/>
      <c r="U35" s="49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</row>
    <row r="36" spans="1:31">
      <c r="A36" s="14">
        <v>40422</v>
      </c>
      <c r="B36" s="73">
        <v>2.2413624070095395E-2</v>
      </c>
      <c r="C36" s="73">
        <v>1.8256771926811854E-2</v>
      </c>
      <c r="D36" s="29"/>
      <c r="M36" s="68"/>
      <c r="N36" s="113"/>
      <c r="O36" s="14"/>
      <c r="P36" s="73"/>
      <c r="Q36" s="73"/>
      <c r="R36" s="168"/>
      <c r="S36" s="168"/>
      <c r="T36" s="113"/>
      <c r="U36" s="49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</row>
    <row r="37" spans="1:31">
      <c r="A37" s="14">
        <v>40513</v>
      </c>
      <c r="B37" s="73">
        <v>3.0191121772688456E-2</v>
      </c>
      <c r="C37" s="73">
        <v>1.1615243915792606E-2</v>
      </c>
      <c r="D37" s="29"/>
      <c r="M37" s="68"/>
      <c r="N37" s="113"/>
      <c r="O37" s="14"/>
      <c r="P37" s="73"/>
      <c r="Q37" s="73"/>
      <c r="R37" s="168"/>
      <c r="S37" s="168"/>
      <c r="T37" s="113"/>
      <c r="U37" s="49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</row>
    <row r="38" spans="1:31">
      <c r="A38" s="14">
        <v>40603</v>
      </c>
      <c r="B38" s="73">
        <v>3.2493542163204214E-2</v>
      </c>
      <c r="C38" s="73">
        <v>6.0798536884401067E-3</v>
      </c>
      <c r="D38" s="29"/>
      <c r="E38" s="50"/>
      <c r="M38" s="68"/>
      <c r="N38" s="113"/>
      <c r="O38" s="14"/>
      <c r="P38" s="73"/>
      <c r="Q38" s="73"/>
      <c r="R38" s="168"/>
      <c r="S38" s="168"/>
      <c r="T38" s="113"/>
      <c r="U38" s="49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</row>
    <row r="39" spans="1:31">
      <c r="A39" s="14">
        <v>40695</v>
      </c>
      <c r="B39" s="73">
        <v>3.4427116067043073E-2</v>
      </c>
      <c r="C39" s="73">
        <v>-8.8868488342930263E-4</v>
      </c>
      <c r="D39" s="29"/>
      <c r="E39" s="50"/>
      <c r="M39" s="68"/>
      <c r="N39" s="113"/>
      <c r="O39" s="14"/>
      <c r="P39" s="73"/>
      <c r="Q39" s="73"/>
      <c r="R39" s="168"/>
      <c r="S39" s="168"/>
      <c r="T39" s="113"/>
      <c r="U39" s="49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</row>
    <row r="40" spans="1:31">
      <c r="A40" s="14">
        <v>40787</v>
      </c>
      <c r="B40" s="73">
        <v>3.4815024844134124E-2</v>
      </c>
      <c r="C40" s="73">
        <v>3.5260371638479171E-5</v>
      </c>
      <c r="D40" s="29"/>
      <c r="E40" s="50"/>
      <c r="M40" s="68"/>
      <c r="N40" s="113"/>
      <c r="O40" s="14"/>
      <c r="P40" s="73"/>
      <c r="Q40" s="73"/>
      <c r="R40" s="168"/>
      <c r="S40" s="168"/>
      <c r="T40" s="113"/>
      <c r="U40" s="49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</row>
    <row r="41" spans="1:31">
      <c r="A41" s="14">
        <v>40878</v>
      </c>
      <c r="B41" s="73">
        <v>3.8078077586762626E-2</v>
      </c>
      <c r="C41" s="73">
        <v>6.61069410008297E-3</v>
      </c>
      <c r="D41" s="29"/>
      <c r="E41" s="113"/>
      <c r="M41" s="68"/>
      <c r="N41" s="113"/>
      <c r="O41" s="14"/>
      <c r="P41" s="73"/>
      <c r="Q41" s="73"/>
      <c r="R41" s="168"/>
      <c r="S41" s="168"/>
      <c r="T41" s="113"/>
      <c r="U41" s="49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</row>
    <row r="42" spans="1:31">
      <c r="A42" s="14">
        <v>40969</v>
      </c>
      <c r="B42" s="73">
        <v>3.8933072840872773E-2</v>
      </c>
      <c r="C42" s="73">
        <v>1.1313803292226643E-2</v>
      </c>
      <c r="D42" s="29"/>
      <c r="E42" s="50"/>
      <c r="F42" s="50"/>
      <c r="M42" s="68"/>
      <c r="N42" s="113"/>
      <c r="O42" s="14"/>
      <c r="P42" s="73"/>
      <c r="Q42" s="73"/>
      <c r="R42" s="168"/>
      <c r="S42" s="168"/>
      <c r="T42" s="113"/>
      <c r="U42" s="49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</row>
    <row r="43" spans="1:31">
      <c r="A43" s="14">
        <v>41061</v>
      </c>
      <c r="B43" s="73">
        <v>3.6612173238201651E-2</v>
      </c>
      <c r="C43" s="73">
        <v>1.5874859163113264E-2</v>
      </c>
      <c r="D43" s="29"/>
      <c r="E43" s="50"/>
      <c r="F43" s="50"/>
      <c r="G43" s="55"/>
      <c r="M43" s="68"/>
      <c r="N43" s="113"/>
      <c r="O43" s="14"/>
      <c r="P43" s="73"/>
      <c r="Q43" s="73"/>
      <c r="R43" s="168"/>
      <c r="S43" s="168"/>
      <c r="T43" s="113"/>
      <c r="U43" s="49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</row>
    <row r="44" spans="1:31">
      <c r="A44" s="14">
        <v>41153</v>
      </c>
      <c r="B44" s="73">
        <v>3.2036262042323793E-2</v>
      </c>
      <c r="C44" s="73">
        <v>1.5910733575842384E-2</v>
      </c>
      <c r="D44" s="29"/>
      <c r="E44" s="50"/>
      <c r="F44" s="50"/>
      <c r="G44" s="55"/>
      <c r="M44" s="68"/>
      <c r="N44" s="113"/>
      <c r="O44" s="14"/>
      <c r="P44" s="73"/>
      <c r="Q44" s="73"/>
      <c r="R44" s="168"/>
      <c r="S44" s="168"/>
      <c r="T44" s="113"/>
      <c r="U44" s="49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</row>
    <row r="45" spans="1:31">
      <c r="A45" s="14">
        <v>41244</v>
      </c>
      <c r="B45" s="73">
        <v>3.0728033090069884E-2</v>
      </c>
      <c r="C45" s="73">
        <v>1.8379269898042061E-2</v>
      </c>
      <c r="D45" s="29"/>
      <c r="E45" s="161" t="s">
        <v>608</v>
      </c>
      <c r="F45" s="29"/>
      <c r="G45" s="55"/>
      <c r="M45" s="68"/>
      <c r="N45" s="113"/>
      <c r="O45" s="14"/>
      <c r="P45" s="73"/>
      <c r="Q45" s="73"/>
      <c r="R45" s="168"/>
      <c r="S45" s="168"/>
      <c r="T45" s="113"/>
      <c r="U45" s="49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</row>
    <row r="46" spans="1:31">
      <c r="A46" s="14">
        <v>41334</v>
      </c>
      <c r="B46" s="73">
        <v>2.8977597609667116E-2</v>
      </c>
      <c r="C46" s="73">
        <v>1.8261604942114928E-2</v>
      </c>
      <c r="D46" s="73"/>
      <c r="E46" s="113"/>
      <c r="F46" s="29"/>
      <c r="G46" s="55"/>
      <c r="M46" s="68"/>
      <c r="N46" s="113"/>
      <c r="O46" s="14"/>
      <c r="P46" s="73"/>
      <c r="Q46" s="73"/>
      <c r="R46" s="168"/>
      <c r="S46" s="168"/>
      <c r="T46" s="113"/>
      <c r="U46" s="49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</row>
    <row r="47" spans="1:31">
      <c r="A47" s="14">
        <v>41426</v>
      </c>
      <c r="B47" s="73">
        <v>3.0310845585711954E-2</v>
      </c>
      <c r="C47" s="73">
        <v>1.8723706201737134E-2</v>
      </c>
      <c r="D47" s="73"/>
      <c r="E47" s="116"/>
      <c r="F47" s="29"/>
      <c r="G47" s="55"/>
      <c r="M47" s="68"/>
      <c r="N47" s="113"/>
      <c r="O47" s="14"/>
      <c r="P47" s="73"/>
      <c r="Q47" s="73"/>
      <c r="R47" s="168"/>
      <c r="S47" s="168"/>
      <c r="T47" s="113"/>
      <c r="U47" s="49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</row>
    <row r="48" spans="1:31">
      <c r="A48" s="14">
        <v>41518</v>
      </c>
      <c r="B48" s="73">
        <v>3.4221368602925573E-2</v>
      </c>
      <c r="C48" s="73">
        <v>2.181531151506233E-2</v>
      </c>
      <c r="D48" s="73"/>
      <c r="E48" s="50"/>
      <c r="F48" s="29"/>
      <c r="M48" s="68"/>
      <c r="N48" s="113"/>
      <c r="O48" s="14"/>
      <c r="P48" s="73"/>
      <c r="Q48" s="73"/>
      <c r="R48" s="168"/>
      <c r="S48" s="168"/>
      <c r="T48" s="113"/>
      <c r="U48" s="49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</row>
    <row r="49" spans="1:31">
      <c r="A49" s="14">
        <v>41609</v>
      </c>
      <c r="B49" s="73">
        <v>3.2622707285938635E-2</v>
      </c>
      <c r="C49" s="73">
        <v>1.9038012875016719E-2</v>
      </c>
      <c r="D49" s="73"/>
      <c r="E49" s="50"/>
      <c r="M49" s="68"/>
      <c r="N49" s="113"/>
      <c r="O49" s="14"/>
      <c r="P49" s="73"/>
      <c r="Q49" s="73"/>
      <c r="R49" s="168"/>
      <c r="S49" s="168"/>
      <c r="T49" s="113"/>
      <c r="U49" s="49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</row>
    <row r="50" spans="1:31">
      <c r="A50" s="14">
        <v>41699</v>
      </c>
      <c r="B50" s="73">
        <v>3.4288493859494062E-2</v>
      </c>
      <c r="C50" s="73">
        <v>2.3287027380514136E-2</v>
      </c>
      <c r="D50" s="73"/>
      <c r="E50" s="50"/>
      <c r="M50" s="68"/>
      <c r="N50" s="113"/>
      <c r="O50" s="14"/>
      <c r="P50" s="73"/>
      <c r="Q50" s="73"/>
      <c r="R50" s="168"/>
      <c r="S50" s="168"/>
      <c r="T50" s="113"/>
      <c r="U50" s="49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</row>
    <row r="51" spans="1:31">
      <c r="A51" s="14">
        <v>41791</v>
      </c>
      <c r="B51" s="73">
        <v>3.4500913339754247E-2</v>
      </c>
      <c r="C51" s="73">
        <v>2.6979719785389378E-2</v>
      </c>
      <c r="D51" s="73"/>
      <c r="E51" s="50"/>
      <c r="M51" s="68"/>
      <c r="N51" s="113"/>
      <c r="O51" s="14"/>
      <c r="P51" s="73"/>
      <c r="Q51" s="73"/>
      <c r="R51" s="168"/>
      <c r="S51" s="168"/>
      <c r="T51" s="113"/>
      <c r="U51" s="49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</row>
    <row r="52" spans="1:31">
      <c r="A52" s="14">
        <v>41883</v>
      </c>
      <c r="B52" s="73">
        <v>3.4309253055003985E-2</v>
      </c>
      <c r="C52" s="73">
        <v>3.0330726017856025E-2</v>
      </c>
      <c r="D52" s="73"/>
      <c r="F52" s="50"/>
      <c r="M52" s="68"/>
      <c r="N52" s="113"/>
      <c r="O52" s="14"/>
      <c r="P52" s="73"/>
      <c r="Q52" s="73"/>
      <c r="R52" s="168"/>
      <c r="S52" s="168"/>
      <c r="T52" s="113"/>
      <c r="U52" s="49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</row>
    <row r="53" spans="1:31">
      <c r="A53" s="14">
        <v>41974</v>
      </c>
      <c r="B53" s="73">
        <v>3.8677133094216165E-2</v>
      </c>
      <c r="C53" s="73">
        <v>3.7038566077841839E-2</v>
      </c>
      <c r="D53" s="73"/>
      <c r="E53" s="93"/>
      <c r="F53" s="50"/>
      <c r="M53" s="68"/>
      <c r="N53" s="113"/>
      <c r="O53" s="14"/>
      <c r="P53" s="73"/>
      <c r="Q53" s="73"/>
      <c r="R53" s="168"/>
      <c r="S53" s="168"/>
      <c r="T53" s="113"/>
      <c r="U53" s="49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</row>
    <row r="54" spans="1:31">
      <c r="A54" s="14">
        <v>42064</v>
      </c>
      <c r="B54" s="73">
        <v>4.2484466938238041E-2</v>
      </c>
      <c r="C54" s="73">
        <v>3.5571014630157549E-2</v>
      </c>
      <c r="D54" s="125"/>
      <c r="E54" s="50"/>
      <c r="H54" s="30"/>
      <c r="I54" s="50"/>
      <c r="M54" s="68"/>
      <c r="N54" s="113"/>
      <c r="O54" s="14"/>
      <c r="P54" s="73"/>
      <c r="Q54" s="73"/>
      <c r="R54" s="168"/>
      <c r="S54" s="168"/>
      <c r="T54" s="113"/>
      <c r="U54" s="49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</row>
    <row r="55" spans="1:31">
      <c r="A55" s="14">
        <v>42156</v>
      </c>
      <c r="B55" s="73">
        <v>4.3846232283063058E-2</v>
      </c>
      <c r="C55" s="73">
        <v>3.3929789085094919E-2</v>
      </c>
      <c r="D55" s="125"/>
      <c r="H55" s="30"/>
      <c r="I55" s="50"/>
      <c r="M55" s="68"/>
      <c r="N55" s="113"/>
      <c r="O55" s="14"/>
      <c r="P55" s="73"/>
      <c r="Q55" s="73"/>
      <c r="R55" s="168"/>
      <c r="S55" s="168"/>
      <c r="T55" s="113"/>
      <c r="U55" s="49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</row>
    <row r="56" spans="1:31">
      <c r="A56" s="14">
        <v>42248</v>
      </c>
      <c r="B56" s="73">
        <v>4.6439253091908439E-2</v>
      </c>
      <c r="C56" s="73">
        <v>3.1463684547731408E-2</v>
      </c>
      <c r="D56" s="125"/>
      <c r="H56" s="30"/>
      <c r="I56" s="50"/>
      <c r="M56" s="68"/>
      <c r="N56" s="113"/>
      <c r="O56" s="14"/>
      <c r="P56" s="73"/>
      <c r="Q56" s="73"/>
      <c r="R56" s="168"/>
      <c r="S56" s="168"/>
      <c r="T56" s="113"/>
      <c r="U56" s="49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</row>
    <row r="57" spans="1:31">
      <c r="A57" s="14">
        <v>42339</v>
      </c>
      <c r="B57" s="73">
        <v>4.768230441166188E-2</v>
      </c>
      <c r="C57" s="73">
        <v>2.8937406005289601E-2</v>
      </c>
      <c r="D57" s="125"/>
      <c r="E57" s="113"/>
      <c r="H57" s="30"/>
      <c r="I57" s="50"/>
      <c r="M57" s="68"/>
      <c r="N57" s="113"/>
      <c r="O57" s="14"/>
      <c r="P57" s="73"/>
      <c r="Q57" s="73"/>
      <c r="R57" s="168"/>
      <c r="S57" s="168"/>
      <c r="T57" s="113"/>
      <c r="U57" s="49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</row>
    <row r="58" spans="1:31">
      <c r="A58" s="14">
        <v>42430</v>
      </c>
      <c r="B58" s="73">
        <v>4.8153776321761876E-2</v>
      </c>
      <c r="C58" s="73">
        <v>3.0744318051772579E-2</v>
      </c>
      <c r="D58" s="125"/>
      <c r="E58" t="s">
        <v>610</v>
      </c>
      <c r="H58" s="30"/>
      <c r="I58" s="73"/>
      <c r="J58" s="73"/>
      <c r="K58" s="30"/>
      <c r="L58" s="30"/>
      <c r="M58" s="68"/>
      <c r="N58" s="113"/>
      <c r="O58" s="14"/>
      <c r="P58" s="73"/>
      <c r="Q58" s="73"/>
      <c r="R58" s="168"/>
      <c r="S58" s="168"/>
      <c r="T58" s="113"/>
      <c r="U58" s="49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</row>
    <row r="59" spans="1:31">
      <c r="A59" s="14">
        <v>42522</v>
      </c>
      <c r="B59" s="73">
        <v>5.1333398456579138E-2</v>
      </c>
      <c r="C59" s="73">
        <v>3.237855908305276E-2</v>
      </c>
      <c r="D59" s="125"/>
      <c r="E59" s="132" t="s">
        <v>590</v>
      </c>
      <c r="H59" s="30"/>
      <c r="I59" s="73"/>
      <c r="J59" s="73"/>
      <c r="K59" s="30"/>
      <c r="L59" s="30"/>
      <c r="M59" s="68"/>
      <c r="N59" s="113"/>
      <c r="O59" s="14"/>
      <c r="P59" s="73"/>
      <c r="Q59" s="73"/>
      <c r="R59" s="168"/>
      <c r="S59" s="168"/>
      <c r="T59" s="113"/>
      <c r="U59" s="49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</row>
    <row r="60" spans="1:31">
      <c r="A60" s="14">
        <v>42614</v>
      </c>
      <c r="B60" s="73">
        <v>5.2267197095515749E-2</v>
      </c>
      <c r="C60" s="73">
        <v>3.3146613059878538E-2</v>
      </c>
      <c r="D60" s="125"/>
      <c r="E60" t="s">
        <v>614</v>
      </c>
      <c r="H60" s="30"/>
      <c r="I60" s="73"/>
      <c r="J60" s="73"/>
      <c r="K60" s="30"/>
      <c r="L60" s="30"/>
      <c r="M60" s="68"/>
      <c r="N60" s="113"/>
      <c r="O60" s="14"/>
      <c r="P60" s="73"/>
      <c r="Q60" s="73"/>
      <c r="R60" s="168"/>
      <c r="S60" s="168"/>
      <c r="T60" s="113"/>
      <c r="U60" s="49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</row>
    <row r="61" spans="1:31">
      <c r="A61" s="14">
        <v>42705</v>
      </c>
      <c r="B61" s="73">
        <v>5.0526717193383863E-2</v>
      </c>
      <c r="C61" s="73">
        <v>3.0968421170527893E-2</v>
      </c>
      <c r="D61" s="125">
        <v>43062</v>
      </c>
      <c r="H61" s="30"/>
      <c r="I61" s="73"/>
      <c r="J61" s="73"/>
      <c r="K61" s="30"/>
      <c r="L61" s="30"/>
      <c r="M61" s="68"/>
      <c r="N61" s="113"/>
      <c r="O61" s="14"/>
      <c r="P61" s="73"/>
      <c r="Q61" s="73"/>
      <c r="R61" s="168"/>
      <c r="S61" s="168"/>
      <c r="T61" s="113"/>
      <c r="U61" s="49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</row>
    <row r="62" spans="1:31">
      <c r="A62" s="14">
        <v>42795</v>
      </c>
      <c r="B62" s="73">
        <v>4.8135037939409875E-2</v>
      </c>
      <c r="C62" s="73">
        <v>2.7556803988075806E-2</v>
      </c>
      <c r="D62" s="125">
        <v>43164</v>
      </c>
      <c r="E62" s="113"/>
      <c r="H62" s="30"/>
      <c r="I62" s="73"/>
      <c r="J62" s="73"/>
      <c r="K62" s="30"/>
      <c r="L62" s="30"/>
      <c r="M62" s="68"/>
      <c r="N62" s="113"/>
      <c r="O62" s="14"/>
      <c r="P62" s="73"/>
      <c r="Q62" s="73"/>
      <c r="R62" s="168"/>
      <c r="S62" s="168"/>
      <c r="T62" s="113"/>
      <c r="U62" s="49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</row>
    <row r="63" spans="1:31">
      <c r="A63" s="14">
        <v>42887</v>
      </c>
      <c r="B63" s="73">
        <v>4.6076655052264881E-2</v>
      </c>
      <c r="C63" s="73">
        <v>2.6505785233199131E-2</v>
      </c>
      <c r="D63" s="125">
        <v>43164</v>
      </c>
      <c r="E63" s="113"/>
      <c r="H63" s="30"/>
      <c r="I63" s="73"/>
      <c r="J63" s="73"/>
      <c r="K63" s="30"/>
      <c r="L63" s="30"/>
      <c r="M63" s="68"/>
      <c r="N63" s="113"/>
      <c r="O63" s="14"/>
      <c r="P63" s="73"/>
      <c r="Q63" s="73"/>
      <c r="R63" s="168"/>
      <c r="S63" s="168"/>
      <c r="T63" s="113"/>
      <c r="U63" s="49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</row>
    <row r="64" spans="1:31">
      <c r="A64" s="14">
        <v>42979</v>
      </c>
      <c r="B64" s="73">
        <v>4.5220551125466857E-2</v>
      </c>
      <c r="C64" s="73">
        <v>2.591248455963524E-2</v>
      </c>
      <c r="D64" s="125">
        <v>43164</v>
      </c>
      <c r="E64" s="113"/>
      <c r="H64" s="30"/>
      <c r="I64" s="73"/>
      <c r="J64" s="73"/>
      <c r="K64" s="30"/>
      <c r="L64" s="30"/>
      <c r="M64" s="68"/>
      <c r="N64" s="113"/>
      <c r="O64" s="14"/>
      <c r="P64" s="73"/>
      <c r="Q64" s="73"/>
      <c r="R64" s="168"/>
      <c r="S64" s="168"/>
      <c r="T64" s="113"/>
      <c r="U64" s="49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</row>
    <row r="65" spans="1:31">
      <c r="A65" s="14">
        <v>43070</v>
      </c>
      <c r="B65" s="73">
        <v>4.7025727120105332E-2</v>
      </c>
      <c r="C65" s="73">
        <v>2.7664463142113682E-2</v>
      </c>
      <c r="D65" s="125">
        <v>43200</v>
      </c>
      <c r="E65" s="132" t="s">
        <v>648</v>
      </c>
      <c r="F65" s="113"/>
      <c r="H65" s="30"/>
      <c r="I65" s="73"/>
      <c r="J65" s="73"/>
      <c r="K65" s="30"/>
      <c r="L65" s="30"/>
      <c r="M65" s="68"/>
      <c r="N65" s="113"/>
      <c r="O65" s="14"/>
      <c r="P65" s="73"/>
      <c r="Q65" s="73"/>
      <c r="R65" s="168"/>
      <c r="S65" s="168"/>
      <c r="T65" s="113"/>
      <c r="U65" s="49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</row>
    <row r="66" spans="1:31">
      <c r="A66" s="14">
        <v>43160</v>
      </c>
      <c r="B66" s="73">
        <v>4.7568150177392576E-2</v>
      </c>
      <c r="C66" s="73">
        <v>2.969730039275853E-2</v>
      </c>
      <c r="D66" s="125">
        <v>43292</v>
      </c>
      <c r="E66" s="113" t="s">
        <v>635</v>
      </c>
      <c r="H66" s="30"/>
      <c r="I66" s="73"/>
      <c r="J66" s="73"/>
      <c r="K66" s="30"/>
      <c r="L66" s="30"/>
      <c r="M66" s="68"/>
      <c r="N66" s="113"/>
      <c r="O66" s="14"/>
      <c r="P66" s="73"/>
      <c r="Q66" s="73"/>
      <c r="R66" s="168"/>
      <c r="S66" s="168"/>
      <c r="T66" s="113"/>
      <c r="U66" s="49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</row>
    <row r="67" spans="1:31">
      <c r="A67" s="14">
        <v>43252</v>
      </c>
      <c r="B67" s="30">
        <v>4.751119164357287E-2</v>
      </c>
      <c r="C67" s="30">
        <v>3.1594025622867505E-2</v>
      </c>
      <c r="D67" s="125">
        <v>43340</v>
      </c>
      <c r="E67" s="113"/>
      <c r="H67" s="30"/>
      <c r="I67" s="73"/>
      <c r="J67" s="73"/>
      <c r="K67" s="30"/>
      <c r="L67" s="30"/>
      <c r="M67" s="68"/>
      <c r="N67" s="113"/>
      <c r="O67" s="14"/>
      <c r="P67" s="30"/>
      <c r="Q67" s="30"/>
      <c r="R67" s="168"/>
      <c r="S67" s="168"/>
      <c r="T67" s="113"/>
      <c r="U67" s="49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</row>
    <row r="68" spans="1:31">
      <c r="A68" s="14">
        <v>43344</v>
      </c>
      <c r="B68" s="30">
        <v>4.4484438786708269E-2</v>
      </c>
      <c r="C68" s="30">
        <v>3.2018667789007083E-2</v>
      </c>
      <c r="D68" s="125">
        <v>43434</v>
      </c>
      <c r="E68" s="132"/>
      <c r="I68" s="73"/>
      <c r="J68" s="73"/>
      <c r="M68" s="68"/>
      <c r="N68" s="113"/>
      <c r="O68" s="14"/>
      <c r="P68" s="30"/>
      <c r="Q68" s="30"/>
      <c r="R68" s="168"/>
      <c r="S68" s="168"/>
      <c r="T68" s="113"/>
      <c r="U68" s="49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</row>
    <row r="69" spans="1:31">
      <c r="A69" s="14">
        <v>43435</v>
      </c>
      <c r="B69" s="30">
        <v>4.0068644530538933E-2</v>
      </c>
      <c r="C69" s="30">
        <v>3.1391390756480231E-2</v>
      </c>
      <c r="D69" s="125">
        <v>43524</v>
      </c>
      <c r="E69" t="s">
        <v>654</v>
      </c>
      <c r="M69" s="68"/>
      <c r="N69" s="113"/>
      <c r="O69" s="48"/>
      <c r="P69" s="76"/>
      <c r="Q69" s="48"/>
      <c r="R69" s="49"/>
      <c r="S69" s="76"/>
      <c r="T69" s="113"/>
      <c r="U69" s="49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</row>
    <row r="70" spans="1:31">
      <c r="A70" s="14">
        <v>43525</v>
      </c>
      <c r="B70" s="30">
        <v>3.6285378672908486E-2</v>
      </c>
      <c r="C70" s="30">
        <v>3.0934217567865296E-2</v>
      </c>
      <c r="D70" s="125">
        <v>43626</v>
      </c>
      <c r="E70" s="113" t="s">
        <v>665</v>
      </c>
      <c r="M70" s="68"/>
      <c r="N70" s="113"/>
      <c r="O70" s="48"/>
      <c r="P70" s="76"/>
      <c r="Q70" s="48"/>
      <c r="R70" s="49"/>
      <c r="S70" s="76"/>
      <c r="T70" s="113"/>
      <c r="U70" s="49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</row>
    <row r="71" spans="1:31">
      <c r="A71" s="14">
        <v>43617</v>
      </c>
      <c r="B71" s="30">
        <v>3.0101837483995197E-2</v>
      </c>
      <c r="C71" s="30">
        <v>2.7443638349325283E-2</v>
      </c>
      <c r="D71" s="125">
        <v>43699</v>
      </c>
      <c r="E71" s="115" t="s">
        <v>699</v>
      </c>
      <c r="M71" s="68"/>
      <c r="N71" s="113"/>
      <c r="O71" s="48"/>
      <c r="P71" s="76"/>
      <c r="Q71" s="48"/>
      <c r="R71" s="49"/>
      <c r="S71" s="76"/>
      <c r="T71" s="113"/>
      <c r="U71" s="49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</row>
    <row r="72" spans="1:31">
      <c r="A72" s="14">
        <v>43709</v>
      </c>
      <c r="B72" s="30">
        <v>2.8082237837474322E-2</v>
      </c>
      <c r="C72" s="30">
        <v>2.6766401841900045E-2</v>
      </c>
      <c r="D72" s="125">
        <v>43791</v>
      </c>
      <c r="E72" s="115" t="s">
        <v>699</v>
      </c>
      <c r="M72" s="68"/>
      <c r="N72" s="113"/>
      <c r="O72" s="48"/>
      <c r="P72" s="76"/>
      <c r="Q72" s="48"/>
      <c r="R72" s="49"/>
      <c r="S72" s="76"/>
      <c r="T72" s="113"/>
      <c r="U72" s="49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</row>
    <row r="73" spans="1:31">
      <c r="A73" s="14">
        <v>43800</v>
      </c>
      <c r="B73" s="30">
        <v>2.3841666666666761E-2</v>
      </c>
      <c r="C73" s="30">
        <v>2.5311201193044752E-2</v>
      </c>
      <c r="D73" s="125">
        <v>43888</v>
      </c>
      <c r="E73" s="115" t="s">
        <v>699</v>
      </c>
      <c r="M73" s="68"/>
      <c r="N73" s="113"/>
      <c r="O73" s="48"/>
      <c r="P73" s="76"/>
      <c r="Q73" s="48"/>
      <c r="R73" s="49"/>
      <c r="S73" s="76"/>
      <c r="T73" s="113"/>
      <c r="U73" s="49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</row>
    <row r="74" spans="1:31">
      <c r="A74" s="14">
        <v>43891</v>
      </c>
      <c r="B74" s="30">
        <v>1.583611196147694E-2</v>
      </c>
      <c r="C74" s="30">
        <v>1.970034708438928E-2</v>
      </c>
      <c r="D74" s="125">
        <v>43985</v>
      </c>
      <c r="E74" s="115" t="s">
        <v>699</v>
      </c>
      <c r="M74" s="68"/>
      <c r="N74" s="113"/>
      <c r="O74" s="48"/>
      <c r="P74" s="76"/>
      <c r="Q74" s="48"/>
      <c r="R74" s="49"/>
      <c r="S74" s="76"/>
      <c r="T74" s="113"/>
      <c r="U74" s="49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</row>
    <row r="75" spans="1:31">
      <c r="A75" s="14">
        <v>43983</v>
      </c>
      <c r="B75" s="30">
        <v>-2.1756130487393333E-2</v>
      </c>
      <c r="C75" s="30">
        <v>-1.1388829835697112E-2</v>
      </c>
      <c r="D75" s="125">
        <v>44064</v>
      </c>
      <c r="E75" s="115" t="s">
        <v>763</v>
      </c>
      <c r="M75" s="68"/>
      <c r="N75" s="113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113"/>
      <c r="AD75" s="113"/>
      <c r="AE75" s="113"/>
    </row>
    <row r="76" spans="1:31">
      <c r="A76" s="14">
        <v>44075</v>
      </c>
      <c r="B76" s="30">
        <v>-3.9913991153842976E-2</v>
      </c>
      <c r="C76" s="30">
        <v>-1.0040322175185246E-2</v>
      </c>
      <c r="D76" s="125">
        <v>44159</v>
      </c>
      <c r="E76" s="115" t="s">
        <v>763</v>
      </c>
      <c r="M76" s="68"/>
      <c r="N76" s="113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113"/>
      <c r="AD76" s="113"/>
      <c r="AE76" s="113"/>
    </row>
    <row r="77" spans="1:31">
      <c r="A77" s="14">
        <v>44166</v>
      </c>
      <c r="B77" s="30">
        <v>-5.2506491075280159E-2</v>
      </c>
      <c r="C77" s="30">
        <v>-1.4449942520117998E-2</v>
      </c>
      <c r="D77" s="125">
        <v>44253</v>
      </c>
      <c r="E77" s="115" t="s">
        <v>763</v>
      </c>
      <c r="M77" s="68"/>
      <c r="N77" s="113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113"/>
      <c r="AD77" s="113"/>
      <c r="AE77" s="113"/>
    </row>
    <row r="78" spans="1:31">
      <c r="A78" s="14">
        <v>44256</v>
      </c>
      <c r="B78" s="30">
        <v>-5.5832932878307817E-2</v>
      </c>
      <c r="C78" s="30">
        <v>-1.4608339779901724E-2</v>
      </c>
      <c r="D78" s="125">
        <v>44341</v>
      </c>
      <c r="E78" s="115" t="s">
        <v>763</v>
      </c>
      <c r="M78" s="68"/>
      <c r="N78" s="113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113"/>
      <c r="AD78" s="113"/>
      <c r="AE78" s="113"/>
    </row>
    <row r="79" spans="1:31">
      <c r="A79" s="14"/>
      <c r="B79" s="30"/>
      <c r="C79" s="30"/>
      <c r="D79" s="125">
        <v>44427</v>
      </c>
      <c r="E79" s="115" t="s">
        <v>763</v>
      </c>
      <c r="K79" s="158"/>
      <c r="L79" s="158"/>
      <c r="M79" s="68"/>
      <c r="N79" s="113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113"/>
      <c r="AD79" s="113"/>
      <c r="AE79" s="113"/>
    </row>
    <row r="80" spans="1:31">
      <c r="A80" s="14"/>
      <c r="B80" s="30"/>
      <c r="C80" s="30"/>
      <c r="D80" s="125"/>
      <c r="E80" s="115" t="s">
        <v>763</v>
      </c>
      <c r="M80" s="68"/>
      <c r="N80" s="113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113"/>
      <c r="AD80" s="113"/>
      <c r="AE80" s="113"/>
    </row>
    <row r="81" spans="2:31">
      <c r="B81" s="161" t="s">
        <v>608</v>
      </c>
      <c r="C81" s="161" t="s">
        <v>608</v>
      </c>
      <c r="D81" s="125"/>
      <c r="M81" s="68"/>
      <c r="N81" s="113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113"/>
      <c r="AD81" s="113"/>
      <c r="AE81" s="113"/>
    </row>
    <row r="82" spans="2:31">
      <c r="B82" s="161" t="s">
        <v>608</v>
      </c>
      <c r="C82" s="161" t="s">
        <v>608</v>
      </c>
      <c r="D82" s="125"/>
      <c r="J82" s="157"/>
      <c r="K82" s="157"/>
      <c r="L82" s="157"/>
      <c r="M82" s="68"/>
      <c r="N82" s="113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113"/>
      <c r="AD82" s="113"/>
      <c r="AE82" s="113"/>
    </row>
    <row r="83" spans="2:31">
      <c r="D83" s="125"/>
      <c r="M83" s="68"/>
      <c r="N83" s="113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113"/>
      <c r="AD83" s="113"/>
      <c r="AE83" s="113"/>
    </row>
    <row r="84" spans="2:31">
      <c r="M84" s="68"/>
      <c r="N84" s="113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113"/>
      <c r="AD84" s="113"/>
      <c r="AE84" s="113"/>
    </row>
    <row r="85" spans="2:31">
      <c r="M85" s="68"/>
      <c r="N85" s="113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113"/>
      <c r="AD85" s="113"/>
      <c r="AE85" s="113"/>
    </row>
    <row r="86" spans="2:31">
      <c r="M86" s="68"/>
      <c r="N86" s="113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113"/>
      <c r="AD86" s="113"/>
      <c r="AE86" s="113"/>
    </row>
    <row r="87" spans="2:31">
      <c r="M87" s="68"/>
      <c r="N87" s="113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113"/>
      <c r="AD87" s="113"/>
      <c r="AE87" s="113"/>
    </row>
    <row r="88" spans="2:31">
      <c r="M88" s="68"/>
      <c r="N88" s="113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113"/>
      <c r="AD88" s="113"/>
      <c r="AE88" s="113"/>
    </row>
    <row r="89" spans="2:31">
      <c r="M89" s="68"/>
      <c r="N89" s="113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113"/>
      <c r="AD89" s="113"/>
      <c r="AE89" s="113"/>
    </row>
    <row r="90" spans="2:31">
      <c r="M90" s="68"/>
      <c r="N90" s="113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</row>
    <row r="91" spans="2:31">
      <c r="M91" s="68"/>
      <c r="N91" s="113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</row>
    <row r="92" spans="2:31"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</row>
    <row r="93" spans="2:31"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</row>
    <row r="94" spans="2:31">
      <c r="M94" s="68"/>
      <c r="N94" s="113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</row>
    <row r="95" spans="2:31"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</row>
    <row r="96" spans="2:31"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</row>
    <row r="97" spans="15:28"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</row>
    <row r="98" spans="15:28"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3"/>
  <dimension ref="A1:T59"/>
  <sheetViews>
    <sheetView topLeftCell="A5" workbookViewId="0">
      <selection activeCell="B25" sqref="B25"/>
    </sheetView>
  </sheetViews>
  <sheetFormatPr defaultRowHeight="14.5"/>
  <cols>
    <col min="1" max="1" width="12.54296875" customWidth="1"/>
    <col min="2" max="2" width="10.1796875" customWidth="1"/>
    <col min="3" max="3" width="9.1796875" style="113"/>
    <col min="5" max="5" width="10.7265625" bestFit="1" customWidth="1"/>
    <col min="6" max="6" width="12.1796875" customWidth="1"/>
    <col min="7" max="7" width="13" customWidth="1"/>
    <col min="15" max="15" width="19.54296875" bestFit="1" customWidth="1"/>
    <col min="17" max="17" width="13.81640625" customWidth="1"/>
    <col min="19" max="19" width="13.26953125" customWidth="1"/>
  </cols>
  <sheetData>
    <row r="1" spans="1:18">
      <c r="A1" s="26" t="s">
        <v>9</v>
      </c>
    </row>
    <row r="2" spans="1:18">
      <c r="A2" s="5" t="s">
        <v>741</v>
      </c>
    </row>
    <row r="3" spans="1:18">
      <c r="A3" t="s">
        <v>423</v>
      </c>
      <c r="L3" s="101"/>
      <c r="M3" s="101" t="s">
        <v>446</v>
      </c>
      <c r="N3" s="101" t="s">
        <v>446</v>
      </c>
      <c r="O3" s="101" t="s">
        <v>446</v>
      </c>
      <c r="P3" t="s">
        <v>445</v>
      </c>
    </row>
    <row r="4" spans="1:18">
      <c r="L4" s="141" t="s">
        <v>446</v>
      </c>
    </row>
    <row r="5" spans="1:18">
      <c r="A5" s="23"/>
      <c r="B5" s="26" t="s">
        <v>1</v>
      </c>
      <c r="C5" s="26" t="s">
        <v>421</v>
      </c>
      <c r="D5" s="26" t="s">
        <v>422</v>
      </c>
      <c r="L5" s="113" t="s">
        <v>309</v>
      </c>
      <c r="O5" s="25" t="s">
        <v>309</v>
      </c>
      <c r="P5" s="25" t="s">
        <v>310</v>
      </c>
    </row>
    <row r="6" spans="1:18">
      <c r="A6" s="10">
        <v>2001</v>
      </c>
      <c r="B6" s="87">
        <v>1218300</v>
      </c>
      <c r="C6" s="87"/>
      <c r="M6" s="47"/>
      <c r="N6" s="27">
        <v>36951</v>
      </c>
      <c r="O6" s="6">
        <v>1214100</v>
      </c>
      <c r="P6" s="25">
        <v>555.79999999999995</v>
      </c>
      <c r="Q6" s="93" t="s">
        <v>309</v>
      </c>
      <c r="R6" s="93" t="s">
        <v>310</v>
      </c>
    </row>
    <row r="7" spans="1:18">
      <c r="A7" s="10">
        <v>2002</v>
      </c>
      <c r="B7" s="87">
        <v>1255800</v>
      </c>
      <c r="C7" s="87">
        <f>+B7-B6</f>
        <v>37500</v>
      </c>
      <c r="D7" s="73">
        <f>+C7/B6</f>
        <v>3.0780595912336863E-2</v>
      </c>
      <c r="L7" t="s">
        <v>406</v>
      </c>
      <c r="M7" s="47" t="s">
        <v>408</v>
      </c>
      <c r="N7" s="27">
        <v>37043</v>
      </c>
      <c r="O7" s="6">
        <v>1218300</v>
      </c>
      <c r="P7" s="25">
        <v>566.4</v>
      </c>
      <c r="Q7" s="101" t="s">
        <v>374</v>
      </c>
      <c r="R7" s="101" t="s">
        <v>374</v>
      </c>
    </row>
    <row r="8" spans="1:18">
      <c r="A8" s="10">
        <v>2003</v>
      </c>
      <c r="B8" s="87">
        <v>1297600</v>
      </c>
      <c r="C8" s="87">
        <f t="shared" ref="C8:C24" si="0">+B8-B7</f>
        <v>41800</v>
      </c>
      <c r="D8" s="73">
        <f t="shared" ref="D8:D24" si="1">+C8/B7</f>
        <v>3.3285555024685456E-2</v>
      </c>
      <c r="F8" s="19"/>
      <c r="G8" s="19"/>
      <c r="L8" t="s">
        <v>407</v>
      </c>
      <c r="M8" s="113" t="s">
        <v>407</v>
      </c>
      <c r="N8" s="27">
        <v>37135</v>
      </c>
      <c r="O8" s="6">
        <v>1227675</v>
      </c>
      <c r="P8" s="25">
        <v>566.6</v>
      </c>
    </row>
    <row r="9" spans="1:18">
      <c r="A9" s="10">
        <v>2004</v>
      </c>
      <c r="B9" s="87">
        <v>1326000</v>
      </c>
      <c r="C9" s="87">
        <f t="shared" si="0"/>
        <v>28400</v>
      </c>
      <c r="D9" s="73">
        <f t="shared" si="1"/>
        <v>2.1886559802712702E-2</v>
      </c>
      <c r="M9" s="47"/>
      <c r="N9" s="27">
        <v>37226</v>
      </c>
      <c r="O9" s="6">
        <v>1218300</v>
      </c>
      <c r="P9" s="25">
        <v>578.79999999999995</v>
      </c>
      <c r="Q9" s="47">
        <f>AVERAGE(O6:O9)</f>
        <v>1219593.75</v>
      </c>
      <c r="R9" s="47">
        <f>AVERAGE(P6:P9)</f>
        <v>566.89999999999986</v>
      </c>
    </row>
    <row r="10" spans="1:18">
      <c r="A10" s="10">
        <v>2005</v>
      </c>
      <c r="B10" s="87">
        <v>1348900</v>
      </c>
      <c r="C10" s="87">
        <f t="shared" si="0"/>
        <v>22900</v>
      </c>
      <c r="D10" s="73">
        <f t="shared" si="1"/>
        <v>1.7269984917043742E-2</v>
      </c>
      <c r="L10" s="47">
        <f t="shared" ref="L10:L58" si="2">+O10-O6</f>
        <v>32325</v>
      </c>
      <c r="M10" s="73">
        <f t="shared" ref="M10:M58" si="3">+O10/O6-1</f>
        <v>2.6624660242154707E-2</v>
      </c>
      <c r="N10" s="27">
        <v>37316</v>
      </c>
      <c r="O10" s="6">
        <v>1246425</v>
      </c>
      <c r="P10" s="25">
        <v>586.5</v>
      </c>
      <c r="Q10" s="47">
        <f t="shared" ref="Q10:R55" si="4">AVERAGE(O7:O10)</f>
        <v>1227675</v>
      </c>
      <c r="R10" s="47">
        <f t="shared" si="4"/>
        <v>574.57500000000005</v>
      </c>
    </row>
    <row r="11" spans="1:18">
      <c r="A11" s="10">
        <v>2006</v>
      </c>
      <c r="B11" s="87">
        <v>1373000</v>
      </c>
      <c r="C11" s="87">
        <f t="shared" si="0"/>
        <v>24100</v>
      </c>
      <c r="D11" s="73">
        <f t="shared" si="1"/>
        <v>1.7866409667136186E-2</v>
      </c>
      <c r="L11" s="47">
        <f t="shared" si="2"/>
        <v>37500</v>
      </c>
      <c r="M11" s="73">
        <f t="shared" si="3"/>
        <v>3.0780595912336839E-2</v>
      </c>
      <c r="N11" s="27">
        <v>37408</v>
      </c>
      <c r="O11" s="6">
        <v>1255800</v>
      </c>
      <c r="P11" s="25">
        <v>584.4</v>
      </c>
      <c r="Q11" s="47">
        <f t="shared" si="4"/>
        <v>1237050</v>
      </c>
      <c r="R11" s="47">
        <f t="shared" si="4"/>
        <v>579.07500000000005</v>
      </c>
    </row>
    <row r="12" spans="1:18">
      <c r="A12" s="10">
        <v>2007</v>
      </c>
      <c r="B12" s="87">
        <v>1390400</v>
      </c>
      <c r="C12" s="87">
        <f t="shared" si="0"/>
        <v>17400</v>
      </c>
      <c r="D12" s="73">
        <f t="shared" si="1"/>
        <v>1.2672978878368536E-2</v>
      </c>
      <c r="L12" s="47">
        <f t="shared" si="2"/>
        <v>38575</v>
      </c>
      <c r="M12" s="73">
        <f t="shared" si="3"/>
        <v>3.1421182316166751E-2</v>
      </c>
      <c r="N12" s="27">
        <v>37500</v>
      </c>
      <c r="O12" s="6">
        <v>1266250</v>
      </c>
      <c r="P12" s="25">
        <v>566.79999999999995</v>
      </c>
      <c r="Q12" s="47">
        <f t="shared" si="4"/>
        <v>1246693.75</v>
      </c>
      <c r="R12" s="47">
        <f t="shared" si="4"/>
        <v>579.125</v>
      </c>
    </row>
    <row r="13" spans="1:18">
      <c r="A13" s="10">
        <v>2008</v>
      </c>
      <c r="B13" s="87">
        <v>1405500</v>
      </c>
      <c r="C13" s="87">
        <f t="shared" si="0"/>
        <v>15100</v>
      </c>
      <c r="D13" s="73">
        <f t="shared" si="1"/>
        <v>1.086018411967779E-2</v>
      </c>
      <c r="L13" s="47">
        <f t="shared" si="2"/>
        <v>37500</v>
      </c>
      <c r="M13" s="73">
        <f t="shared" si="3"/>
        <v>3.0780595912336839E-2</v>
      </c>
      <c r="N13" s="27">
        <v>37591</v>
      </c>
      <c r="O13" s="6">
        <v>1255800</v>
      </c>
      <c r="P13" s="25">
        <v>585.6</v>
      </c>
      <c r="Q13" s="47">
        <f t="shared" si="4"/>
        <v>1256068.75</v>
      </c>
      <c r="R13" s="47">
        <f t="shared" si="4"/>
        <v>580.82500000000005</v>
      </c>
    </row>
    <row r="14" spans="1:18">
      <c r="A14" s="10">
        <v>2009</v>
      </c>
      <c r="B14" s="87">
        <v>1421700</v>
      </c>
      <c r="C14" s="87">
        <f t="shared" si="0"/>
        <v>16200</v>
      </c>
      <c r="D14" s="73">
        <f t="shared" si="1"/>
        <v>1.152614727854856E-2</v>
      </c>
      <c r="L14" s="47">
        <f t="shared" si="2"/>
        <v>40725</v>
      </c>
      <c r="M14" s="73">
        <f t="shared" si="3"/>
        <v>3.2673446055719424E-2</v>
      </c>
      <c r="N14" s="27">
        <v>37681</v>
      </c>
      <c r="O14" s="6">
        <v>1287150</v>
      </c>
      <c r="P14" s="25">
        <v>575</v>
      </c>
      <c r="Q14" s="47">
        <f t="shared" si="4"/>
        <v>1266250</v>
      </c>
      <c r="R14" s="47">
        <f t="shared" si="4"/>
        <v>577.94999999999993</v>
      </c>
    </row>
    <row r="15" spans="1:18">
      <c r="A15" s="10">
        <v>2010</v>
      </c>
      <c r="B15" s="87">
        <v>1439600</v>
      </c>
      <c r="C15" s="87">
        <f t="shared" si="0"/>
        <v>17900</v>
      </c>
      <c r="D15" s="73">
        <f t="shared" si="1"/>
        <v>1.2590560596469015E-2</v>
      </c>
      <c r="L15" s="47">
        <f t="shared" si="2"/>
        <v>41800</v>
      </c>
      <c r="M15" s="73">
        <f t="shared" si="3"/>
        <v>3.3285555024685554E-2</v>
      </c>
      <c r="N15" s="27">
        <v>37773</v>
      </c>
      <c r="O15" s="6">
        <v>1297600</v>
      </c>
      <c r="P15" s="25">
        <v>571.4</v>
      </c>
      <c r="Q15" s="47">
        <f t="shared" si="4"/>
        <v>1276700</v>
      </c>
      <c r="R15" s="47">
        <f t="shared" si="4"/>
        <v>574.70000000000005</v>
      </c>
    </row>
    <row r="16" spans="1:18">
      <c r="A16" s="10">
        <v>2011</v>
      </c>
      <c r="B16" s="87">
        <v>1459600</v>
      </c>
      <c r="C16" s="87">
        <f t="shared" si="0"/>
        <v>20000</v>
      </c>
      <c r="D16" s="73">
        <f t="shared" si="1"/>
        <v>1.3892747985551542E-2</v>
      </c>
      <c r="L16" s="47">
        <f t="shared" si="2"/>
        <v>38450</v>
      </c>
      <c r="M16" s="73">
        <f t="shared" si="3"/>
        <v>3.0365251727541898E-2</v>
      </c>
      <c r="N16" s="27">
        <v>37865</v>
      </c>
      <c r="O16" s="6">
        <v>1304700</v>
      </c>
      <c r="P16" s="25">
        <v>598.4</v>
      </c>
      <c r="Q16" s="47">
        <f t="shared" si="4"/>
        <v>1286312.5</v>
      </c>
      <c r="R16" s="47">
        <f t="shared" si="4"/>
        <v>582.6</v>
      </c>
    </row>
    <row r="17" spans="1:20">
      <c r="A17" s="10">
        <v>2012</v>
      </c>
      <c r="B17" s="87">
        <v>1476500</v>
      </c>
      <c r="C17" s="87">
        <f t="shared" si="0"/>
        <v>16900</v>
      </c>
      <c r="D17" s="73">
        <f t="shared" si="1"/>
        <v>1.1578514661551111E-2</v>
      </c>
      <c r="L17" s="47">
        <f t="shared" si="2"/>
        <v>41800</v>
      </c>
      <c r="M17" s="73">
        <f t="shared" si="3"/>
        <v>3.3285555024685554E-2</v>
      </c>
      <c r="N17" s="27">
        <v>37956</v>
      </c>
      <c r="O17" s="6">
        <v>1297600</v>
      </c>
      <c r="P17" s="25">
        <v>604.70000000000005</v>
      </c>
      <c r="Q17" s="47">
        <f t="shared" si="4"/>
        <v>1296762.5</v>
      </c>
      <c r="R17" s="47">
        <f t="shared" si="4"/>
        <v>587.375</v>
      </c>
    </row>
    <row r="18" spans="1:20">
      <c r="A18" s="10">
        <v>2013</v>
      </c>
      <c r="B18" s="195">
        <v>1493200</v>
      </c>
      <c r="C18" s="87">
        <f t="shared" si="0"/>
        <v>16700</v>
      </c>
      <c r="D18" s="73">
        <f t="shared" si="1"/>
        <v>1.1310531662715883E-2</v>
      </c>
      <c r="L18" s="47">
        <f t="shared" si="2"/>
        <v>31750</v>
      </c>
      <c r="M18" s="73">
        <f t="shared" si="3"/>
        <v>2.4666899739735015E-2</v>
      </c>
      <c r="N18" s="27">
        <v>38047</v>
      </c>
      <c r="O18" s="6">
        <v>1318900</v>
      </c>
      <c r="P18" s="25">
        <v>601</v>
      </c>
      <c r="Q18" s="47">
        <f t="shared" si="4"/>
        <v>1304700</v>
      </c>
      <c r="R18" s="47">
        <f t="shared" si="4"/>
        <v>593.875</v>
      </c>
    </row>
    <row r="19" spans="1:20">
      <c r="A19" s="10">
        <v>2014</v>
      </c>
      <c r="B19" s="195">
        <v>1520400</v>
      </c>
      <c r="C19" s="87">
        <f t="shared" si="0"/>
        <v>27200</v>
      </c>
      <c r="D19" s="73">
        <f t="shared" si="1"/>
        <v>1.8215912135012054E-2</v>
      </c>
      <c r="L19" s="47">
        <f t="shared" si="2"/>
        <v>28400</v>
      </c>
      <c r="M19" s="73">
        <f t="shared" si="3"/>
        <v>2.1886559802712702E-2</v>
      </c>
      <c r="N19" s="27">
        <v>38139</v>
      </c>
      <c r="O19" s="6">
        <v>1326000</v>
      </c>
      <c r="P19" s="25">
        <v>603.79999999999995</v>
      </c>
      <c r="Q19" s="47">
        <f t="shared" si="4"/>
        <v>1311800</v>
      </c>
      <c r="R19" s="47">
        <f t="shared" si="4"/>
        <v>601.97499999999991</v>
      </c>
    </row>
    <row r="20" spans="1:20">
      <c r="A20" s="10">
        <v>2015</v>
      </c>
      <c r="B20" s="195">
        <v>1552800</v>
      </c>
      <c r="C20" s="87">
        <f t="shared" si="0"/>
        <v>32400</v>
      </c>
      <c r="D20" s="73">
        <f t="shared" si="1"/>
        <v>2.1310181531176007E-2</v>
      </c>
      <c r="E20" s="125"/>
      <c r="L20" s="47">
        <f t="shared" si="2"/>
        <v>27025</v>
      </c>
      <c r="M20" s="73">
        <f t="shared" si="3"/>
        <v>2.0713574001686164E-2</v>
      </c>
      <c r="N20" s="27">
        <v>38231</v>
      </c>
      <c r="O20" s="6">
        <v>1331725</v>
      </c>
      <c r="P20" s="25">
        <v>615.1</v>
      </c>
      <c r="Q20" s="47">
        <f t="shared" si="4"/>
        <v>1318556.25</v>
      </c>
      <c r="R20" s="47">
        <f t="shared" si="4"/>
        <v>606.15</v>
      </c>
    </row>
    <row r="21" spans="1:20">
      <c r="A21" s="10">
        <v>2016</v>
      </c>
      <c r="B21" s="195">
        <v>1589800</v>
      </c>
      <c r="C21" s="87">
        <f t="shared" si="0"/>
        <v>37000</v>
      </c>
      <c r="D21" s="73">
        <f t="shared" si="1"/>
        <v>2.3827923750643999E-2</v>
      </c>
      <c r="E21" s="125"/>
      <c r="L21" s="47">
        <f t="shared" si="2"/>
        <v>28400</v>
      </c>
      <c r="M21" s="73">
        <f t="shared" si="3"/>
        <v>2.1886559802712702E-2</v>
      </c>
      <c r="N21" s="27">
        <v>38322</v>
      </c>
      <c r="O21" s="6">
        <v>1326000</v>
      </c>
      <c r="P21" s="25">
        <v>629.4</v>
      </c>
      <c r="Q21" s="47">
        <f t="shared" si="4"/>
        <v>1325656.25</v>
      </c>
      <c r="R21" s="47">
        <f t="shared" si="4"/>
        <v>612.32500000000005</v>
      </c>
      <c r="S21" s="93" t="s">
        <v>309</v>
      </c>
      <c r="T21" s="93" t="s">
        <v>310</v>
      </c>
    </row>
    <row r="22" spans="1:20">
      <c r="A22" s="10">
        <v>2017</v>
      </c>
      <c r="B22" s="195">
        <v>1625100</v>
      </c>
      <c r="C22" s="87">
        <f t="shared" si="0"/>
        <v>35300</v>
      </c>
      <c r="D22" s="73">
        <f t="shared" si="1"/>
        <v>2.2204050824003018E-2</v>
      </c>
      <c r="E22" s="125"/>
      <c r="L22" s="47">
        <f t="shared" si="2"/>
        <v>24275</v>
      </c>
      <c r="M22" s="73">
        <f t="shared" si="3"/>
        <v>1.8405489423004129E-2</v>
      </c>
      <c r="N22" s="27">
        <v>38412</v>
      </c>
      <c r="O22" s="6">
        <v>1343175</v>
      </c>
      <c r="P22" s="25">
        <v>603.79999999999995</v>
      </c>
      <c r="Q22" s="47">
        <f t="shared" si="4"/>
        <v>1331725</v>
      </c>
      <c r="R22" s="47">
        <f t="shared" si="4"/>
        <v>613.02500000000009</v>
      </c>
      <c r="S22" s="101" t="s">
        <v>374</v>
      </c>
      <c r="T22" s="101" t="s">
        <v>374</v>
      </c>
    </row>
    <row r="23" spans="1:20">
      <c r="A23" s="10">
        <v>2018</v>
      </c>
      <c r="B23" s="195">
        <v>1654800</v>
      </c>
      <c r="C23" s="87">
        <f t="shared" si="0"/>
        <v>29700</v>
      </c>
      <c r="D23" s="73">
        <f t="shared" si="1"/>
        <v>1.827579841240539E-2</v>
      </c>
      <c r="E23" s="128">
        <v>43396</v>
      </c>
      <c r="F23" s="132" t="s">
        <v>646</v>
      </c>
      <c r="G23" s="16"/>
      <c r="L23" s="47">
        <f t="shared" si="2"/>
        <v>22900</v>
      </c>
      <c r="M23" s="73">
        <f t="shared" si="3"/>
        <v>1.7269984917043679E-2</v>
      </c>
      <c r="N23" s="27">
        <v>38504</v>
      </c>
      <c r="O23" s="6">
        <v>1348900</v>
      </c>
      <c r="P23" s="25">
        <v>626.20000000000005</v>
      </c>
      <c r="Q23" s="47">
        <f t="shared" si="4"/>
        <v>1337450</v>
      </c>
      <c r="R23" s="47">
        <f t="shared" si="4"/>
        <v>618.625</v>
      </c>
      <c r="S23" s="101" t="s">
        <v>360</v>
      </c>
      <c r="T23" s="101" t="s">
        <v>360</v>
      </c>
    </row>
    <row r="24" spans="1:20">
      <c r="A24" s="10">
        <v>2019</v>
      </c>
      <c r="B24" s="195">
        <v>1680500</v>
      </c>
      <c r="C24" s="87">
        <f t="shared" si="0"/>
        <v>25700</v>
      </c>
      <c r="D24" s="73">
        <f t="shared" si="1"/>
        <v>1.553057771331883E-2</v>
      </c>
      <c r="E24" s="128">
        <v>44097</v>
      </c>
      <c r="F24" s="16"/>
      <c r="G24" s="16"/>
      <c r="L24" s="47">
        <f t="shared" si="2"/>
        <v>23200</v>
      </c>
      <c r="M24" s="73">
        <f t="shared" si="3"/>
        <v>1.7421014098256027E-2</v>
      </c>
      <c r="N24" s="27">
        <v>38596</v>
      </c>
      <c r="O24" s="6">
        <v>1354925</v>
      </c>
      <c r="P24" s="25">
        <v>620.29999999999995</v>
      </c>
      <c r="Q24" s="47">
        <f t="shared" si="4"/>
        <v>1343250</v>
      </c>
      <c r="R24" s="47">
        <f t="shared" si="4"/>
        <v>619.92499999999995</v>
      </c>
    </row>
    <row r="25" spans="1:20">
      <c r="A25" s="10">
        <v>2020</v>
      </c>
      <c r="B25" s="195">
        <v>1717500</v>
      </c>
      <c r="C25" s="87">
        <f t="shared" ref="C25" si="5">+B25-B24</f>
        <v>37000</v>
      </c>
      <c r="D25" s="73">
        <f t="shared" ref="D25" si="6">+C25/B24</f>
        <v>2.2017256768818803E-2</v>
      </c>
      <c r="E25" s="128">
        <v>44126</v>
      </c>
      <c r="F25" s="16"/>
      <c r="G25" s="87"/>
      <c r="L25" s="47">
        <f t="shared" si="2"/>
        <v>22900</v>
      </c>
      <c r="M25" s="73">
        <f t="shared" si="3"/>
        <v>1.7269984917043679E-2</v>
      </c>
      <c r="N25" s="27">
        <v>38687</v>
      </c>
      <c r="O25" s="6">
        <v>1348900</v>
      </c>
      <c r="P25" s="25">
        <v>646.4</v>
      </c>
      <c r="Q25" s="47">
        <f t="shared" si="4"/>
        <v>1348975</v>
      </c>
      <c r="R25" s="47">
        <f t="shared" si="4"/>
        <v>624.17499999999995</v>
      </c>
    </row>
    <row r="26" spans="1:20">
      <c r="B26" s="87"/>
      <c r="C26" s="16"/>
      <c r="D26" s="73"/>
      <c r="E26" s="128">
        <v>44491</v>
      </c>
      <c r="F26" s="174"/>
      <c r="G26" s="87"/>
      <c r="L26" s="47">
        <f t="shared" si="2"/>
        <v>23800</v>
      </c>
      <c r="M26" s="73">
        <f t="shared" si="3"/>
        <v>1.7719210080592518E-2</v>
      </c>
      <c r="N26" s="27">
        <v>38777</v>
      </c>
      <c r="O26" s="6">
        <v>1366975</v>
      </c>
      <c r="P26" s="25">
        <v>647.9</v>
      </c>
      <c r="Q26" s="47">
        <f t="shared" si="4"/>
        <v>1354925</v>
      </c>
      <c r="R26" s="47">
        <f t="shared" si="4"/>
        <v>635.20000000000005</v>
      </c>
      <c r="S26" s="113" t="s">
        <v>642</v>
      </c>
      <c r="T26" s="113" t="s">
        <v>643</v>
      </c>
    </row>
    <row r="27" spans="1:20">
      <c r="A27" s="189" t="s">
        <v>744</v>
      </c>
      <c r="B27" s="173"/>
      <c r="C27" s="16"/>
      <c r="D27" s="73"/>
      <c r="E27" s="16"/>
      <c r="F27" s="16"/>
      <c r="G27" s="87"/>
      <c r="L27" s="47">
        <f t="shared" si="2"/>
        <v>24100</v>
      </c>
      <c r="M27" s="73">
        <f t="shared" si="3"/>
        <v>1.7866409667136152E-2</v>
      </c>
      <c r="N27" s="27">
        <v>38869</v>
      </c>
      <c r="O27" s="6">
        <v>1373000</v>
      </c>
      <c r="P27" s="25">
        <v>648.4</v>
      </c>
      <c r="Q27" s="47">
        <f t="shared" si="4"/>
        <v>1360950</v>
      </c>
      <c r="R27" s="47">
        <f t="shared" si="4"/>
        <v>640.75</v>
      </c>
      <c r="S27" s="113">
        <f t="shared" ref="S27:S34" si="7">Q27/$Q$35*100</f>
        <v>97.353267284237631</v>
      </c>
      <c r="T27" s="113">
        <f t="shared" ref="T27:T34" si="8">R27/$R$35*100</f>
        <v>94.502415102687948</v>
      </c>
    </row>
    <row r="28" spans="1:20">
      <c r="A28" s="191"/>
      <c r="D28" s="16"/>
      <c r="E28" s="16"/>
      <c r="F28" s="16"/>
      <c r="G28" s="87"/>
      <c r="L28" s="47">
        <f t="shared" si="2"/>
        <v>22425</v>
      </c>
      <c r="M28" s="73">
        <f t="shared" si="3"/>
        <v>1.6550731590309509E-2</v>
      </c>
      <c r="N28" s="27">
        <v>38961</v>
      </c>
      <c r="O28" s="6">
        <v>1377350</v>
      </c>
      <c r="P28" s="25">
        <v>632.4</v>
      </c>
      <c r="Q28" s="47">
        <f t="shared" si="4"/>
        <v>1366556.25</v>
      </c>
      <c r="R28" s="47">
        <f t="shared" si="4"/>
        <v>643.77499999999998</v>
      </c>
      <c r="S28" s="113">
        <f t="shared" si="7"/>
        <v>97.754300940663114</v>
      </c>
      <c r="T28" s="113">
        <f t="shared" si="8"/>
        <v>94.948563843516098</v>
      </c>
    </row>
    <row r="29" spans="1:20">
      <c r="A29" s="189" t="s">
        <v>746</v>
      </c>
      <c r="D29" s="16"/>
      <c r="E29" s="16"/>
      <c r="F29" s="16"/>
      <c r="G29" s="87"/>
      <c r="L29" s="47">
        <f t="shared" si="2"/>
        <v>24100</v>
      </c>
      <c r="M29" s="73">
        <f t="shared" si="3"/>
        <v>1.7866409667136152E-2</v>
      </c>
      <c r="N29" s="27">
        <v>39052</v>
      </c>
      <c r="O29" s="6">
        <v>1373000</v>
      </c>
      <c r="P29" s="25">
        <v>656.5</v>
      </c>
      <c r="Q29" s="47">
        <f t="shared" si="4"/>
        <v>1372581.25</v>
      </c>
      <c r="R29" s="47">
        <f t="shared" si="4"/>
        <v>646.29999999999995</v>
      </c>
      <c r="S29" s="113">
        <f t="shared" si="7"/>
        <v>98.185289173432523</v>
      </c>
      <c r="T29" s="113">
        <f t="shared" si="8"/>
        <v>95.320968990818926</v>
      </c>
    </row>
    <row r="30" spans="1:20">
      <c r="A30" s="192" t="s">
        <v>751</v>
      </c>
      <c r="D30" s="16"/>
      <c r="E30" s="16"/>
      <c r="F30" s="16"/>
      <c r="G30" s="87"/>
      <c r="L30" s="47">
        <f t="shared" si="2"/>
        <v>19075</v>
      </c>
      <c r="M30" s="73">
        <f t="shared" si="3"/>
        <v>1.395416887653389E-2</v>
      </c>
      <c r="N30" s="27">
        <v>39142</v>
      </c>
      <c r="O30" s="6">
        <v>1386050</v>
      </c>
      <c r="P30" s="25">
        <v>674.3</v>
      </c>
      <c r="Q30" s="47">
        <f t="shared" si="4"/>
        <v>1377350</v>
      </c>
      <c r="R30" s="47">
        <f t="shared" si="4"/>
        <v>652.9</v>
      </c>
      <c r="S30" s="113">
        <f t="shared" si="7"/>
        <v>98.52641367717014</v>
      </c>
      <c r="T30" s="113">
        <f t="shared" si="8"/>
        <v>96.294384425353059</v>
      </c>
    </row>
    <row r="31" spans="1:20">
      <c r="A31" s="191" t="s">
        <v>745</v>
      </c>
      <c r="D31" s="16"/>
      <c r="E31" s="16"/>
      <c r="F31" s="16"/>
      <c r="G31" s="16"/>
      <c r="L31" s="47">
        <f t="shared" si="2"/>
        <v>17400</v>
      </c>
      <c r="M31" s="73">
        <f t="shared" si="3"/>
        <v>1.2672978878368601E-2</v>
      </c>
      <c r="N31" s="27">
        <v>39234</v>
      </c>
      <c r="O31" s="6">
        <v>1390400</v>
      </c>
      <c r="P31" s="25">
        <v>668</v>
      </c>
      <c r="Q31" s="47">
        <f t="shared" si="4"/>
        <v>1381700</v>
      </c>
      <c r="R31" s="47">
        <f t="shared" si="4"/>
        <v>657.8</v>
      </c>
      <c r="S31" s="113">
        <f t="shared" si="7"/>
        <v>98.837583604563832</v>
      </c>
      <c r="T31" s="113">
        <f t="shared" si="8"/>
        <v>97.017071641901111</v>
      </c>
    </row>
    <row r="32" spans="1:20">
      <c r="A32" s="193" t="s">
        <v>747</v>
      </c>
      <c r="D32" s="16"/>
      <c r="E32" s="16"/>
      <c r="F32" s="16"/>
      <c r="G32" s="16"/>
      <c r="L32" s="47">
        <f t="shared" si="2"/>
        <v>16825</v>
      </c>
      <c r="M32" s="73">
        <f t="shared" si="3"/>
        <v>1.2215486259846697E-2</v>
      </c>
      <c r="N32" s="27">
        <v>39326</v>
      </c>
      <c r="O32" s="6">
        <v>1394175</v>
      </c>
      <c r="P32" s="25">
        <v>677.7</v>
      </c>
      <c r="Q32" s="47">
        <f t="shared" si="4"/>
        <v>1385906.25</v>
      </c>
      <c r="R32" s="47">
        <f t="shared" si="4"/>
        <v>669.125</v>
      </c>
      <c r="S32" s="113">
        <f t="shared" si="7"/>
        <v>99.138470617690189</v>
      </c>
      <c r="T32" s="113">
        <f t="shared" si="8"/>
        <v>98.687364035249431</v>
      </c>
    </row>
    <row r="33" spans="1:20">
      <c r="A33" s="193" t="s">
        <v>688</v>
      </c>
      <c r="D33" s="16"/>
      <c r="E33" s="16"/>
      <c r="F33" s="16"/>
      <c r="G33" s="16"/>
      <c r="K33" t="s">
        <v>444</v>
      </c>
      <c r="L33" s="47">
        <f t="shared" si="2"/>
        <v>17400</v>
      </c>
      <c r="M33" s="73">
        <f t="shared" si="3"/>
        <v>1.2672978878368601E-2</v>
      </c>
      <c r="N33" s="27">
        <v>39417</v>
      </c>
      <c r="O33" s="6">
        <v>1390400</v>
      </c>
      <c r="P33" s="25">
        <v>686.9</v>
      </c>
      <c r="Q33" s="47">
        <f t="shared" si="4"/>
        <v>1390256.25</v>
      </c>
      <c r="R33" s="47">
        <f t="shared" si="4"/>
        <v>676.72500000000002</v>
      </c>
      <c r="S33" s="113">
        <f t="shared" si="7"/>
        <v>99.449640545083867</v>
      </c>
      <c r="T33" s="113">
        <f t="shared" si="8"/>
        <v>99.808266656834206</v>
      </c>
    </row>
    <row r="34" spans="1:20">
      <c r="A34" s="194" t="s">
        <v>748</v>
      </c>
      <c r="D34" s="16"/>
      <c r="E34" s="16"/>
      <c r="F34" s="16"/>
      <c r="G34" s="16"/>
      <c r="L34" s="47">
        <f t="shared" si="2"/>
        <v>15675</v>
      </c>
      <c r="M34" s="73">
        <f t="shared" si="3"/>
        <v>1.1309115832762062E-2</v>
      </c>
      <c r="N34" s="27">
        <v>39508</v>
      </c>
      <c r="O34" s="6">
        <v>1401725</v>
      </c>
      <c r="P34" s="25">
        <v>672.8</v>
      </c>
      <c r="Q34" s="47">
        <f t="shared" si="4"/>
        <v>1394175</v>
      </c>
      <c r="R34" s="47">
        <f t="shared" si="4"/>
        <v>676.34999999999991</v>
      </c>
      <c r="S34" s="113">
        <f t="shared" si="7"/>
        <v>99.729961729675594</v>
      </c>
      <c r="T34" s="113">
        <f t="shared" si="8"/>
        <v>99.752958961690197</v>
      </c>
    </row>
    <row r="35" spans="1:20">
      <c r="A35" s="194" t="s">
        <v>749</v>
      </c>
      <c r="D35" s="16"/>
      <c r="E35" s="16"/>
      <c r="F35" s="16"/>
      <c r="G35" s="16"/>
      <c r="K35" s="47">
        <f t="shared" ref="K35:K58" si="9">+O35-O34</f>
        <v>3775</v>
      </c>
      <c r="L35" s="47">
        <f t="shared" si="2"/>
        <v>15100</v>
      </c>
      <c r="M35" s="73">
        <f t="shared" si="3"/>
        <v>1.0860184119677818E-2</v>
      </c>
      <c r="N35" s="27">
        <v>39600</v>
      </c>
      <c r="O35" s="6">
        <v>1405500</v>
      </c>
      <c r="P35" s="25">
        <v>674.7</v>
      </c>
      <c r="Q35" s="47">
        <f t="shared" si="4"/>
        <v>1397950</v>
      </c>
      <c r="R35" s="47">
        <f t="shared" si="4"/>
        <v>678.02499999999998</v>
      </c>
      <c r="S35">
        <f>Q35/$Q$35*100</f>
        <v>100</v>
      </c>
      <c r="T35">
        <f>R35/$R$35*100</f>
        <v>100</v>
      </c>
    </row>
    <row r="36" spans="1:20">
      <c r="A36" s="190" t="s">
        <v>750</v>
      </c>
      <c r="D36" s="16"/>
      <c r="E36" s="16"/>
      <c r="F36" s="16"/>
      <c r="G36" s="16"/>
      <c r="K36" s="47">
        <f t="shared" si="9"/>
        <v>4050</v>
      </c>
      <c r="L36" s="47">
        <f t="shared" si="2"/>
        <v>15375</v>
      </c>
      <c r="M36" s="73">
        <f t="shared" si="3"/>
        <v>1.1028027327989687E-2</v>
      </c>
      <c r="N36" s="27">
        <v>39692</v>
      </c>
      <c r="O36" s="6">
        <v>1409550</v>
      </c>
      <c r="P36" s="25">
        <v>655.6</v>
      </c>
      <c r="Q36" s="47">
        <f t="shared" si="4"/>
        <v>1401793.75</v>
      </c>
      <c r="R36" s="47">
        <f t="shared" si="4"/>
        <v>672.5</v>
      </c>
      <c r="S36" s="25">
        <f t="shared" ref="S36:S55" si="10">Q36/$Q$35*100</f>
        <v>100.27495618584356</v>
      </c>
      <c r="T36" s="25">
        <f t="shared" ref="T36:T55" si="11">R36/$R$35*100</f>
        <v>99.185133291545299</v>
      </c>
    </row>
    <row r="37" spans="1:20">
      <c r="D37" s="16"/>
      <c r="E37" s="16"/>
      <c r="F37" s="16"/>
      <c r="G37" s="16"/>
      <c r="K37" s="47">
        <f t="shared" si="9"/>
        <v>-4050</v>
      </c>
      <c r="L37" s="47">
        <f t="shared" si="2"/>
        <v>15100</v>
      </c>
      <c r="M37" s="73">
        <f t="shared" si="3"/>
        <v>1.0860184119677818E-2</v>
      </c>
      <c r="N37" s="27">
        <v>39783</v>
      </c>
      <c r="O37" s="6">
        <v>1405500</v>
      </c>
      <c r="P37" s="25">
        <v>671.6</v>
      </c>
      <c r="Q37" s="47">
        <f t="shared" si="4"/>
        <v>1405568.75</v>
      </c>
      <c r="R37" s="47">
        <f t="shared" si="4"/>
        <v>668.67499999999995</v>
      </c>
      <c r="S37" s="25">
        <f t="shared" si="10"/>
        <v>100.54499445616796</v>
      </c>
      <c r="T37" s="25">
        <f t="shared" si="11"/>
        <v>98.620994801076662</v>
      </c>
    </row>
    <row r="38" spans="1:20">
      <c r="D38" s="16"/>
      <c r="E38" s="16"/>
      <c r="F38" s="16"/>
      <c r="G38" s="16"/>
      <c r="K38" s="47">
        <f t="shared" si="9"/>
        <v>12150</v>
      </c>
      <c r="L38" s="47">
        <f t="shared" si="2"/>
        <v>15925</v>
      </c>
      <c r="M38" s="73">
        <f t="shared" si="3"/>
        <v>1.1361001623000133E-2</v>
      </c>
      <c r="N38" s="27">
        <v>39873</v>
      </c>
      <c r="O38" s="6">
        <v>1417650</v>
      </c>
      <c r="P38" s="25">
        <v>641.6</v>
      </c>
      <c r="Q38" s="47">
        <f t="shared" si="4"/>
        <v>1409550</v>
      </c>
      <c r="R38" s="47">
        <f t="shared" si="4"/>
        <v>660.875</v>
      </c>
      <c r="S38" s="25">
        <f t="shared" si="10"/>
        <v>100.82978647304984</v>
      </c>
      <c r="T38" s="25">
        <f t="shared" si="11"/>
        <v>97.470594742081786</v>
      </c>
    </row>
    <row r="39" spans="1:20">
      <c r="D39" s="16"/>
      <c r="E39" s="16"/>
      <c r="F39" s="16"/>
      <c r="G39" s="16"/>
      <c r="K39" s="47">
        <f t="shared" si="9"/>
        <v>4050</v>
      </c>
      <c r="L39" s="47">
        <f t="shared" si="2"/>
        <v>16200</v>
      </c>
      <c r="M39" s="73">
        <f t="shared" si="3"/>
        <v>1.1526147278548615E-2</v>
      </c>
      <c r="N39" s="27">
        <v>39965</v>
      </c>
      <c r="O39" s="6">
        <v>1421700</v>
      </c>
      <c r="P39" s="25">
        <v>654.9</v>
      </c>
      <c r="Q39" s="47">
        <f t="shared" si="4"/>
        <v>1413600</v>
      </c>
      <c r="R39" s="47">
        <f t="shared" si="4"/>
        <v>655.92500000000007</v>
      </c>
      <c r="S39" s="25">
        <f t="shared" si="10"/>
        <v>101.11949640545083</v>
      </c>
      <c r="T39" s="25">
        <f t="shared" si="11"/>
        <v>96.740533166181194</v>
      </c>
    </row>
    <row r="40" spans="1:20">
      <c r="D40" s="16"/>
      <c r="E40" s="16"/>
      <c r="F40" s="16"/>
      <c r="G40" s="16"/>
      <c r="K40" s="47">
        <f t="shared" si="9"/>
        <v>4475</v>
      </c>
      <c r="L40" s="47">
        <f t="shared" si="2"/>
        <v>16625</v>
      </c>
      <c r="M40" s="73">
        <f t="shared" si="3"/>
        <v>1.1794544358128434E-2</v>
      </c>
      <c r="N40" s="27">
        <v>40057</v>
      </c>
      <c r="O40" s="6">
        <v>1426175</v>
      </c>
      <c r="P40" s="25">
        <v>642.79999999999995</v>
      </c>
      <c r="Q40" s="47">
        <f t="shared" si="4"/>
        <v>1417756.25</v>
      </c>
      <c r="R40" s="47">
        <f t="shared" si="4"/>
        <v>652.72499999999991</v>
      </c>
      <c r="S40" s="25">
        <f t="shared" si="10"/>
        <v>101.41680675274509</v>
      </c>
      <c r="T40" s="25">
        <f t="shared" si="11"/>
        <v>96.268574167619178</v>
      </c>
    </row>
    <row r="41" spans="1:20">
      <c r="D41" s="16"/>
      <c r="E41" s="16"/>
      <c r="F41" s="16"/>
      <c r="G41" s="16"/>
      <c r="K41" s="47">
        <f t="shared" si="9"/>
        <v>-4475</v>
      </c>
      <c r="L41" s="47">
        <f t="shared" si="2"/>
        <v>16200</v>
      </c>
      <c r="M41" s="73">
        <f t="shared" si="3"/>
        <v>1.1526147278548615E-2</v>
      </c>
      <c r="N41" s="27">
        <v>40148</v>
      </c>
      <c r="O41" s="6">
        <v>1421700</v>
      </c>
      <c r="P41" s="25">
        <v>654.70000000000005</v>
      </c>
      <c r="Q41" s="47">
        <f t="shared" si="4"/>
        <v>1421806.25</v>
      </c>
      <c r="R41" s="47">
        <f t="shared" si="4"/>
        <v>648.5</v>
      </c>
      <c r="S41" s="25">
        <f t="shared" si="10"/>
        <v>101.7065166851461</v>
      </c>
      <c r="T41" s="25">
        <f t="shared" si="11"/>
        <v>95.645440802330313</v>
      </c>
    </row>
    <row r="42" spans="1:20">
      <c r="D42" s="16"/>
      <c r="E42" s="16"/>
      <c r="F42" s="16"/>
      <c r="G42" s="16"/>
      <c r="K42" s="47">
        <f t="shared" si="9"/>
        <v>13425</v>
      </c>
      <c r="L42" s="47">
        <f t="shared" si="2"/>
        <v>17475</v>
      </c>
      <c r="M42" s="73">
        <f t="shared" si="3"/>
        <v>1.2326737911332097E-2</v>
      </c>
      <c r="N42" s="27">
        <v>40238</v>
      </c>
      <c r="O42" s="6">
        <v>1435125</v>
      </c>
      <c r="P42" s="25">
        <v>653.6</v>
      </c>
      <c r="Q42" s="47">
        <f t="shared" si="4"/>
        <v>1426175</v>
      </c>
      <c r="R42" s="47">
        <f t="shared" si="4"/>
        <v>651.5</v>
      </c>
      <c r="S42" s="25">
        <f t="shared" si="10"/>
        <v>102.01902786222684</v>
      </c>
      <c r="T42" s="25">
        <f t="shared" si="11"/>
        <v>96.087902363482186</v>
      </c>
    </row>
    <row r="43" spans="1:20">
      <c r="D43" s="16"/>
      <c r="E43" s="16"/>
      <c r="F43" s="16"/>
      <c r="G43" s="16"/>
      <c r="K43" s="47">
        <f t="shared" si="9"/>
        <v>4475</v>
      </c>
      <c r="L43" s="47">
        <f t="shared" si="2"/>
        <v>17900</v>
      </c>
      <c r="M43" s="73">
        <f t="shared" si="3"/>
        <v>1.2590560596469125E-2</v>
      </c>
      <c r="N43" s="27">
        <v>40330</v>
      </c>
      <c r="O43" s="6">
        <v>1439600</v>
      </c>
      <c r="P43" s="25">
        <v>644.70000000000005</v>
      </c>
      <c r="Q43" s="47">
        <f t="shared" si="4"/>
        <v>1430650</v>
      </c>
      <c r="R43" s="47">
        <f t="shared" si="4"/>
        <v>648.95000000000005</v>
      </c>
      <c r="S43" s="25">
        <f t="shared" si="10"/>
        <v>102.33913945420079</v>
      </c>
      <c r="T43" s="25">
        <f t="shared" si="11"/>
        <v>95.711810036503081</v>
      </c>
    </row>
    <row r="44" spans="1:20">
      <c r="D44" s="16"/>
      <c r="E44" s="16"/>
      <c r="F44" s="16"/>
      <c r="G44" s="16"/>
      <c r="K44" s="47">
        <f t="shared" si="9"/>
        <v>5000</v>
      </c>
      <c r="L44" s="47">
        <f t="shared" si="2"/>
        <v>18425</v>
      </c>
      <c r="M44" s="73">
        <f t="shared" si="3"/>
        <v>1.2919171910880545E-2</v>
      </c>
      <c r="N44" s="27">
        <v>40422</v>
      </c>
      <c r="O44" s="6">
        <v>1444600</v>
      </c>
      <c r="P44" s="25">
        <v>645.79999999999995</v>
      </c>
      <c r="Q44" s="47">
        <f t="shared" si="4"/>
        <v>1435256.25</v>
      </c>
      <c r="R44" s="47">
        <f t="shared" si="4"/>
        <v>649.70000000000005</v>
      </c>
      <c r="S44" s="25">
        <f t="shared" si="10"/>
        <v>102.66863979398404</v>
      </c>
      <c r="T44" s="25">
        <f t="shared" si="11"/>
        <v>95.822425426791057</v>
      </c>
    </row>
    <row r="45" spans="1:20">
      <c r="D45" s="16"/>
      <c r="E45" s="16"/>
      <c r="F45" s="16"/>
      <c r="G45" s="16"/>
      <c r="K45" s="47">
        <f t="shared" si="9"/>
        <v>-5000</v>
      </c>
      <c r="L45" s="47">
        <f t="shared" si="2"/>
        <v>17900</v>
      </c>
      <c r="M45" s="73">
        <f t="shared" si="3"/>
        <v>1.2590560596469125E-2</v>
      </c>
      <c r="N45" s="27">
        <v>40513</v>
      </c>
      <c r="O45" s="6">
        <v>1439600</v>
      </c>
      <c r="P45" s="25">
        <v>662.8</v>
      </c>
      <c r="Q45" s="47">
        <f t="shared" si="4"/>
        <v>1439731.25</v>
      </c>
      <c r="R45" s="47">
        <f t="shared" si="4"/>
        <v>651.72500000000002</v>
      </c>
      <c r="S45" s="25">
        <f t="shared" si="10"/>
        <v>102.988751385958</v>
      </c>
      <c r="T45" s="25">
        <f t="shared" si="11"/>
        <v>96.121086980568577</v>
      </c>
    </row>
    <row r="46" spans="1:20">
      <c r="D46" s="16"/>
      <c r="E46" s="16"/>
      <c r="F46" s="16"/>
      <c r="G46" s="16"/>
      <c r="K46" s="47">
        <f t="shared" si="9"/>
        <v>15000</v>
      </c>
      <c r="L46" s="47">
        <f t="shared" si="2"/>
        <v>19475</v>
      </c>
      <c r="M46" s="73">
        <f t="shared" si="3"/>
        <v>1.3570246494207794E-2</v>
      </c>
      <c r="N46" s="27">
        <v>40603</v>
      </c>
      <c r="O46" s="6">
        <v>1454600</v>
      </c>
      <c r="P46" s="25">
        <v>675.9</v>
      </c>
      <c r="Q46" s="47">
        <f t="shared" si="4"/>
        <v>1444600</v>
      </c>
      <c r="R46" s="47">
        <f t="shared" si="4"/>
        <v>657.3</v>
      </c>
      <c r="S46" s="25">
        <f t="shared" si="10"/>
        <v>103.33702922135986</v>
      </c>
      <c r="T46" s="25">
        <f t="shared" si="11"/>
        <v>96.943328048375804</v>
      </c>
    </row>
    <row r="47" spans="1:20">
      <c r="D47" s="16"/>
      <c r="E47" s="16"/>
      <c r="F47" s="16"/>
      <c r="G47" s="16"/>
      <c r="K47" s="47">
        <f t="shared" si="9"/>
        <v>5000</v>
      </c>
      <c r="L47" s="47">
        <f t="shared" si="2"/>
        <v>20000</v>
      </c>
      <c r="M47" s="73">
        <f t="shared" si="3"/>
        <v>1.3892747985551512E-2</v>
      </c>
      <c r="N47" s="27">
        <v>40695</v>
      </c>
      <c r="O47" s="6">
        <v>1459600</v>
      </c>
      <c r="P47" s="25">
        <v>679.3</v>
      </c>
      <c r="Q47" s="47">
        <f t="shared" si="4"/>
        <v>1449600</v>
      </c>
      <c r="R47" s="47">
        <f t="shared" si="4"/>
        <v>665.95</v>
      </c>
      <c r="S47" s="25">
        <f t="shared" si="10"/>
        <v>103.69469580457098</v>
      </c>
      <c r="T47" s="25">
        <f t="shared" si="11"/>
        <v>98.21909221636372</v>
      </c>
    </row>
    <row r="48" spans="1:20">
      <c r="D48" s="16"/>
      <c r="E48" s="16"/>
      <c r="F48" s="16"/>
      <c r="G48" s="16"/>
      <c r="K48" s="47">
        <f t="shared" si="9"/>
        <v>4225</v>
      </c>
      <c r="L48" s="47">
        <f t="shared" si="2"/>
        <v>19225</v>
      </c>
      <c r="M48" s="73">
        <f t="shared" si="3"/>
        <v>1.3308182195763463E-2</v>
      </c>
      <c r="N48" s="27">
        <v>40787</v>
      </c>
      <c r="O48" s="6">
        <v>1463825</v>
      </c>
      <c r="P48" s="25">
        <v>704.6</v>
      </c>
      <c r="Q48" s="47">
        <f t="shared" si="4"/>
        <v>1454406.25</v>
      </c>
      <c r="R48" s="47">
        <f t="shared" si="4"/>
        <v>680.65</v>
      </c>
      <c r="S48" s="25">
        <f t="shared" si="10"/>
        <v>104.03850280768268</v>
      </c>
      <c r="T48" s="25">
        <f t="shared" si="11"/>
        <v>100.38715386600789</v>
      </c>
    </row>
    <row r="49" spans="4:20">
      <c r="D49" s="16"/>
      <c r="E49" s="16"/>
      <c r="F49" s="16"/>
      <c r="G49" s="16"/>
      <c r="K49" s="47">
        <f t="shared" si="9"/>
        <v>-4225</v>
      </c>
      <c r="L49" s="47">
        <f t="shared" si="2"/>
        <v>20000</v>
      </c>
      <c r="M49" s="73">
        <f t="shared" si="3"/>
        <v>1.3892747985551512E-2</v>
      </c>
      <c r="N49" s="27">
        <v>40878</v>
      </c>
      <c r="O49" s="6">
        <v>1459600</v>
      </c>
      <c r="P49" s="25">
        <v>713.4</v>
      </c>
      <c r="Q49" s="47">
        <f t="shared" si="4"/>
        <v>1459406.25</v>
      </c>
      <c r="R49" s="47">
        <f t="shared" si="4"/>
        <v>693.3</v>
      </c>
      <c r="S49" s="25">
        <f t="shared" si="10"/>
        <v>104.3961693908938</v>
      </c>
      <c r="T49" s="25">
        <f t="shared" si="11"/>
        <v>102.2528667821983</v>
      </c>
    </row>
    <row r="50" spans="4:20">
      <c r="D50" s="16"/>
      <c r="E50" s="16"/>
      <c r="F50" s="16"/>
      <c r="G50" s="16"/>
      <c r="K50" s="47">
        <f t="shared" si="9"/>
        <v>12675</v>
      </c>
      <c r="L50" s="47">
        <f t="shared" si="2"/>
        <v>17675</v>
      </c>
      <c r="M50" s="73">
        <f t="shared" si="3"/>
        <v>1.2151106833493852E-2</v>
      </c>
      <c r="N50" s="27">
        <v>40969</v>
      </c>
      <c r="O50" s="6">
        <v>1472275</v>
      </c>
      <c r="P50" s="64">
        <v>709.3</v>
      </c>
      <c r="Q50" s="47">
        <f t="shared" si="4"/>
        <v>1463825</v>
      </c>
      <c r="R50" s="47">
        <f t="shared" si="4"/>
        <v>701.65000000000009</v>
      </c>
      <c r="S50" s="25">
        <f t="shared" si="10"/>
        <v>104.71225723380664</v>
      </c>
      <c r="T50" s="25">
        <f t="shared" si="11"/>
        <v>103.48438479407103</v>
      </c>
    </row>
    <row r="51" spans="4:20">
      <c r="D51" s="16"/>
      <c r="E51" s="16"/>
      <c r="F51" s="16"/>
      <c r="G51" s="16"/>
      <c r="K51" s="47">
        <f t="shared" si="9"/>
        <v>4225</v>
      </c>
      <c r="L51" s="47">
        <f t="shared" si="2"/>
        <v>16900</v>
      </c>
      <c r="M51" s="73">
        <f t="shared" si="3"/>
        <v>1.157851466155102E-2</v>
      </c>
      <c r="N51" s="27">
        <v>41061</v>
      </c>
      <c r="O51" s="6">
        <v>1476500</v>
      </c>
      <c r="P51" s="64">
        <v>707.8</v>
      </c>
      <c r="Q51" s="47">
        <f t="shared" si="4"/>
        <v>1468050</v>
      </c>
      <c r="R51" s="47">
        <f t="shared" si="4"/>
        <v>708.77500000000009</v>
      </c>
      <c r="S51" s="25">
        <f t="shared" si="10"/>
        <v>105.01448549662004</v>
      </c>
      <c r="T51" s="25">
        <f t="shared" si="11"/>
        <v>104.53523100180672</v>
      </c>
    </row>
    <row r="52" spans="4:20">
      <c r="K52" s="47">
        <f t="shared" si="9"/>
        <v>4175</v>
      </c>
      <c r="L52" s="47">
        <f t="shared" si="2"/>
        <v>16850</v>
      </c>
      <c r="M52" s="73">
        <f t="shared" si="3"/>
        <v>1.1510938807576032E-2</v>
      </c>
      <c r="N52" s="27">
        <v>41153</v>
      </c>
      <c r="O52" s="6">
        <v>1480675</v>
      </c>
      <c r="P52" s="64">
        <v>691.2</v>
      </c>
      <c r="Q52" s="47">
        <f t="shared" si="4"/>
        <v>1472262.5</v>
      </c>
      <c r="R52" s="47">
        <f t="shared" si="4"/>
        <v>705.42499999999995</v>
      </c>
      <c r="S52" s="25">
        <f t="shared" si="10"/>
        <v>105.31581959297543</v>
      </c>
      <c r="T52" s="25">
        <f t="shared" si="11"/>
        <v>104.04114892518712</v>
      </c>
    </row>
    <row r="53" spans="4:20">
      <c r="K53" s="47">
        <f t="shared" si="9"/>
        <v>-4175</v>
      </c>
      <c r="L53" s="47">
        <f t="shared" si="2"/>
        <v>16900</v>
      </c>
      <c r="M53" s="73">
        <f t="shared" si="3"/>
        <v>1.157851466155102E-2</v>
      </c>
      <c r="N53" s="27">
        <v>41244</v>
      </c>
      <c r="O53" s="6">
        <v>1476500</v>
      </c>
      <c r="P53" s="64">
        <v>711.9</v>
      </c>
      <c r="Q53" s="47">
        <f t="shared" si="4"/>
        <v>1476487.5</v>
      </c>
      <c r="R53" s="47">
        <f t="shared" si="4"/>
        <v>705.05000000000007</v>
      </c>
      <c r="S53" s="25">
        <f t="shared" si="10"/>
        <v>105.61804785578883</v>
      </c>
      <c r="T53" s="25">
        <f t="shared" si="11"/>
        <v>103.98584123004315</v>
      </c>
    </row>
    <row r="54" spans="4:20">
      <c r="K54" s="47">
        <f t="shared" si="9"/>
        <v>12525</v>
      </c>
      <c r="L54" s="47">
        <f t="shared" si="2"/>
        <v>16750</v>
      </c>
      <c r="M54" s="73">
        <f t="shared" si="3"/>
        <v>1.1376950637618677E-2</v>
      </c>
      <c r="N54" s="27">
        <v>41334</v>
      </c>
      <c r="O54" s="6">
        <v>1489025</v>
      </c>
      <c r="P54" s="64">
        <v>717.3</v>
      </c>
      <c r="Q54" s="47">
        <f t="shared" si="4"/>
        <v>1480675</v>
      </c>
      <c r="R54" s="47">
        <f t="shared" si="4"/>
        <v>707.05</v>
      </c>
      <c r="S54" s="25">
        <f t="shared" si="10"/>
        <v>105.91759361922814</v>
      </c>
      <c r="T54" s="25">
        <f t="shared" si="11"/>
        <v>104.28081560414439</v>
      </c>
    </row>
    <row r="55" spans="4:20">
      <c r="K55" s="47">
        <f t="shared" si="9"/>
        <v>4175</v>
      </c>
      <c r="L55" s="47">
        <f t="shared" si="2"/>
        <v>16700</v>
      </c>
      <c r="M55" s="73">
        <f t="shared" si="3"/>
        <v>1.1310531662715784E-2</v>
      </c>
      <c r="N55" s="27">
        <v>41426</v>
      </c>
      <c r="O55" s="6">
        <v>1493200</v>
      </c>
      <c r="P55" s="64">
        <v>727.9</v>
      </c>
      <c r="Q55" s="47">
        <f t="shared" si="4"/>
        <v>1484850</v>
      </c>
      <c r="R55" s="47">
        <f t="shared" si="4"/>
        <v>712.07499999999993</v>
      </c>
      <c r="S55" s="25">
        <f t="shared" si="10"/>
        <v>106.21624521620944</v>
      </c>
      <c r="T55" s="25">
        <f t="shared" si="11"/>
        <v>105.02193871907377</v>
      </c>
    </row>
    <row r="56" spans="4:20">
      <c r="K56" s="47">
        <f t="shared" si="9"/>
        <v>8475</v>
      </c>
      <c r="L56" s="47">
        <f t="shared" si="2"/>
        <v>21000</v>
      </c>
      <c r="M56" s="73">
        <f t="shared" si="3"/>
        <v>1.4182720718591169E-2</v>
      </c>
      <c r="N56" s="27">
        <v>41518</v>
      </c>
      <c r="O56" s="6">
        <v>1501675</v>
      </c>
      <c r="P56" s="64">
        <v>746.8</v>
      </c>
      <c r="Q56" s="47">
        <f t="shared" ref="Q56" si="12">AVERAGE(O53:O56)</f>
        <v>1490100</v>
      </c>
      <c r="R56" s="47">
        <f t="shared" ref="R56" si="13">AVERAGE(P53:P56)</f>
        <v>725.97499999999991</v>
      </c>
      <c r="S56" s="93">
        <f t="shared" ref="S56" si="14">Q56/$Q$35*100</f>
        <v>106.59179512858114</v>
      </c>
      <c r="T56" s="93">
        <f t="shared" ref="T56" si="15">R56/$R$35*100</f>
        <v>107.07201061907745</v>
      </c>
    </row>
    <row r="57" spans="4:20">
      <c r="K57" s="47">
        <f t="shared" si="9"/>
        <v>-8475</v>
      </c>
      <c r="L57" s="47">
        <f t="shared" si="2"/>
        <v>16700</v>
      </c>
      <c r="M57" s="73">
        <f t="shared" si="3"/>
        <v>1.1310531662715784E-2</v>
      </c>
      <c r="N57" s="27">
        <v>41609</v>
      </c>
      <c r="O57" s="6">
        <v>1493200</v>
      </c>
      <c r="P57" s="64">
        <v>759.8</v>
      </c>
      <c r="Q57" s="47">
        <f t="shared" ref="Q57" si="16">AVERAGE(O54:O57)</f>
        <v>1494275</v>
      </c>
      <c r="R57" s="47">
        <f t="shared" ref="R57" si="17">AVERAGE(P54:P57)</f>
        <v>737.95</v>
      </c>
      <c r="S57" s="93">
        <f t="shared" ref="S57" si="18">Q57/$Q$35*100</f>
        <v>106.89044672556243</v>
      </c>
      <c r="T57" s="93">
        <f t="shared" ref="T57" si="19">R57/$R$35*100</f>
        <v>108.83816968400872</v>
      </c>
    </row>
    <row r="58" spans="4:20">
      <c r="K58" s="47">
        <f t="shared" si="9"/>
        <v>25425</v>
      </c>
      <c r="L58" s="47">
        <f t="shared" si="2"/>
        <v>29600</v>
      </c>
      <c r="M58" s="73">
        <f t="shared" si="3"/>
        <v>1.987877973841945E-2</v>
      </c>
      <c r="N58" s="27">
        <v>41699</v>
      </c>
      <c r="O58" s="6">
        <v>1518625</v>
      </c>
      <c r="P58" s="93">
        <v>745.4</v>
      </c>
      <c r="Q58" s="47">
        <f t="shared" ref="Q58" si="20">AVERAGE(O55:O58)</f>
        <v>1501675</v>
      </c>
      <c r="R58" s="47">
        <f t="shared" ref="R58" si="21">AVERAGE(P55:P58)</f>
        <v>744.97500000000002</v>
      </c>
      <c r="S58" s="93">
        <f t="shared" ref="S58" si="22">Q58/$Q$35*100</f>
        <v>107.41979326871491</v>
      </c>
      <c r="T58" s="93">
        <f t="shared" ref="T58" si="23">R58/$R$35*100</f>
        <v>109.87426717303934</v>
      </c>
    </row>
    <row r="59" spans="4:20">
      <c r="K59" s="47">
        <f>+O59-O58</f>
        <v>8475</v>
      </c>
      <c r="L59" s="47">
        <f>+O59-O55</f>
        <v>33900</v>
      </c>
      <c r="M59" s="73">
        <f>+O59/O55-1</f>
        <v>2.2702919903562879E-2</v>
      </c>
      <c r="N59" s="27">
        <v>41791</v>
      </c>
      <c r="O59" s="6">
        <v>1527100</v>
      </c>
      <c r="P59" s="69">
        <v>749</v>
      </c>
      <c r="Q59" s="47">
        <f t="shared" ref="Q59" si="24">AVERAGE(O56:O59)</f>
        <v>1510150</v>
      </c>
      <c r="R59" s="47">
        <f t="shared" ref="R59" si="25">AVERAGE(P56:P59)</f>
        <v>750.25</v>
      </c>
      <c r="S59" s="93">
        <f t="shared" ref="S59" si="26">Q59/$Q$35*100</f>
        <v>108.02603812725778</v>
      </c>
      <c r="T59" s="93">
        <f t="shared" ref="T59" si="27">R59/$R$35*100</f>
        <v>110.6522620847314</v>
      </c>
    </row>
  </sheetData>
  <hyperlinks>
    <hyperlink ref="A31" r:id="rId1" xr:uid="{7D3FC122-125F-43CB-AD9C-63B776F3DECA}"/>
    <hyperlink ref="A36" r:id="rId2" xr:uid="{3E04D489-ACCE-457A-AD43-6AF83381BB98}"/>
  </hyperlinks>
  <pageMargins left="0.7" right="0.7" top="0.75" bottom="0.75" header="0.3" footer="0.3"/>
  <pageSetup paperSize="9" orientation="portrait" r:id="rId3"/>
  <drawing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4"/>
  <dimension ref="A1:L86"/>
  <sheetViews>
    <sheetView workbookViewId="0">
      <pane xSplit="1" ySplit="4" topLeftCell="B74" activePane="bottomRight" state="frozen"/>
      <selection pane="topRight" activeCell="B1" sqref="B1"/>
      <selection pane="bottomLeft" activeCell="A5" sqref="A5"/>
      <selection pane="bottomRight" activeCell="E80" sqref="E80"/>
    </sheetView>
  </sheetViews>
  <sheetFormatPr defaultRowHeight="14.5"/>
  <cols>
    <col min="2" max="2" width="14" style="15" customWidth="1"/>
    <col min="3" max="3" width="19.54296875" style="15" customWidth="1"/>
    <col min="4" max="4" width="10.7265625" bestFit="1" customWidth="1"/>
  </cols>
  <sheetData>
    <row r="1" spans="1:10">
      <c r="A1" s="26" t="s">
        <v>18</v>
      </c>
      <c r="F1" s="132" t="s">
        <v>613</v>
      </c>
      <c r="G1" t="s">
        <v>478</v>
      </c>
    </row>
    <row r="2" spans="1:10">
      <c r="A2" s="5" t="s">
        <v>10</v>
      </c>
      <c r="F2" s="115" t="s">
        <v>387</v>
      </c>
      <c r="H2" s="132" t="s">
        <v>768</v>
      </c>
    </row>
    <row r="4" spans="1:10">
      <c r="B4" s="26" t="s">
        <v>1</v>
      </c>
      <c r="C4" s="26" t="s">
        <v>6</v>
      </c>
      <c r="D4" s="26"/>
    </row>
    <row r="5" spans="1:10">
      <c r="A5" s="9">
        <v>37408</v>
      </c>
      <c r="B5" s="152">
        <v>-7.5231884437009233E-3</v>
      </c>
      <c r="C5" s="152">
        <v>4.4249012521417885E-3</v>
      </c>
      <c r="D5" s="29"/>
      <c r="I5" s="24"/>
      <c r="J5" s="24"/>
    </row>
    <row r="6" spans="1:10">
      <c r="A6" s="9">
        <v>37500</v>
      </c>
      <c r="B6" s="152">
        <v>1.0339998916699011E-2</v>
      </c>
      <c r="C6" s="152">
        <v>1.7053158194400009E-2</v>
      </c>
      <c r="D6" s="29"/>
    </row>
    <row r="7" spans="1:10">
      <c r="A7" s="9">
        <v>37591</v>
      </c>
      <c r="B7" s="152">
        <v>1.605922041422847E-2</v>
      </c>
      <c r="C7" s="152">
        <v>1.0029927259887161E-2</v>
      </c>
      <c r="D7" s="29"/>
      <c r="H7" s="24"/>
      <c r="I7" s="24"/>
      <c r="J7" s="24"/>
    </row>
    <row r="8" spans="1:10">
      <c r="A8" s="9">
        <v>37681</v>
      </c>
      <c r="B8" s="152">
        <v>1.383312972092976E-2</v>
      </c>
      <c r="C8" s="152">
        <v>3.3962042418487215E-3</v>
      </c>
      <c r="D8" s="29"/>
    </row>
    <row r="9" spans="1:10">
      <c r="A9" s="9">
        <v>37773</v>
      </c>
      <c r="B9" s="152">
        <v>2.6329661128297932E-2</v>
      </c>
      <c r="C9" s="152">
        <v>2.5149709545360555E-2</v>
      </c>
      <c r="D9" s="29"/>
    </row>
    <row r="10" spans="1:10">
      <c r="A10" s="9">
        <v>37865</v>
      </c>
      <c r="B10" s="152">
        <v>1.0943558878664383E-2</v>
      </c>
      <c r="C10" s="152">
        <v>1.3064089394200451E-2</v>
      </c>
      <c r="D10" s="29"/>
    </row>
    <row r="11" spans="1:10">
      <c r="A11" s="9">
        <v>37956</v>
      </c>
      <c r="B11" s="152">
        <v>1.2884859917269509E-2</v>
      </c>
      <c r="C11" s="152">
        <v>1.3809721809771691E-2</v>
      </c>
      <c r="D11" s="29"/>
    </row>
    <row r="12" spans="1:10">
      <c r="A12" s="9">
        <v>38047</v>
      </c>
      <c r="B12" s="152">
        <v>3.6820606633511943E-3</v>
      </c>
      <c r="C12" s="152">
        <v>2.448665337922562E-2</v>
      </c>
      <c r="D12" s="29"/>
    </row>
    <row r="13" spans="1:10">
      <c r="A13" s="9">
        <v>38139</v>
      </c>
      <c r="B13" s="152">
        <v>5.4123824308403012E-3</v>
      </c>
      <c r="C13" s="152">
        <v>7.7300721479105494E-3</v>
      </c>
      <c r="D13" s="29"/>
    </row>
    <row r="14" spans="1:10">
      <c r="A14" s="9">
        <v>38231</v>
      </c>
      <c r="B14" s="152">
        <v>-6.4513741613646536E-3</v>
      </c>
      <c r="C14" s="152">
        <v>1.5709750475660922E-3</v>
      </c>
      <c r="D14" s="29"/>
    </row>
    <row r="15" spans="1:10">
      <c r="A15" s="9">
        <v>38322</v>
      </c>
      <c r="B15" s="152">
        <v>9.4866821363370768E-4</v>
      </c>
      <c r="C15" s="152">
        <v>3.0410034615564463E-3</v>
      </c>
      <c r="D15" s="29"/>
    </row>
    <row r="16" spans="1:10">
      <c r="A16" s="9">
        <v>38412</v>
      </c>
      <c r="B16" s="152">
        <v>6.8069780307491445E-3</v>
      </c>
      <c r="C16" s="152">
        <v>1.1387581728103946E-3</v>
      </c>
      <c r="D16" s="29"/>
    </row>
    <row r="17" spans="1:5">
      <c r="A17" s="9">
        <v>38504</v>
      </c>
      <c r="B17" s="152">
        <v>5.9279779111840458E-3</v>
      </c>
      <c r="C17" s="152">
        <v>1.5137655979235554E-2</v>
      </c>
      <c r="D17" s="29"/>
    </row>
    <row r="18" spans="1:5">
      <c r="A18" s="9">
        <v>38596</v>
      </c>
      <c r="B18" s="152">
        <v>1.0470949045007227E-2</v>
      </c>
      <c r="C18" s="152">
        <v>-9.1662615230887479E-3</v>
      </c>
      <c r="D18" s="29"/>
    </row>
    <row r="19" spans="1:5">
      <c r="A19" s="9">
        <v>38687</v>
      </c>
      <c r="B19" s="152">
        <v>6.1409889041730281E-4</v>
      </c>
      <c r="C19" s="152">
        <v>-2.103601843272962E-5</v>
      </c>
      <c r="D19" s="29"/>
      <c r="E19" s="113" t="s">
        <v>387</v>
      </c>
    </row>
    <row r="20" spans="1:5">
      <c r="A20" s="9">
        <v>38777</v>
      </c>
      <c r="B20" s="152">
        <v>1.1447897691265529E-2</v>
      </c>
      <c r="C20" s="152">
        <v>2.0385123286674744E-3</v>
      </c>
      <c r="D20" s="29"/>
    </row>
    <row r="21" spans="1:5">
      <c r="A21" s="9">
        <v>38869</v>
      </c>
      <c r="B21" s="152">
        <v>-1.0370603124292277E-3</v>
      </c>
      <c r="C21" s="152">
        <v>-6.261919959379636E-3</v>
      </c>
      <c r="D21" s="29"/>
    </row>
    <row r="22" spans="1:5">
      <c r="A22" s="9">
        <v>38961</v>
      </c>
      <c r="B22" s="152">
        <v>2.4711585681656434E-2</v>
      </c>
      <c r="C22" s="152">
        <v>2.3964579082287996E-2</v>
      </c>
      <c r="D22" s="29"/>
      <c r="E22" s="113" t="s">
        <v>441</v>
      </c>
    </row>
    <row r="23" spans="1:5">
      <c r="A23" s="9">
        <v>39052</v>
      </c>
      <c r="B23" s="152">
        <v>3.3242320588175556E-2</v>
      </c>
      <c r="C23" s="152">
        <v>3.2994263546334501E-2</v>
      </c>
      <c r="D23" s="29"/>
      <c r="E23" t="s">
        <v>441</v>
      </c>
    </row>
    <row r="24" spans="1:5">
      <c r="A24" s="9">
        <v>39142</v>
      </c>
      <c r="B24" s="152">
        <v>2.7072965510510194E-2</v>
      </c>
      <c r="C24" s="152">
        <v>2.4930730738910167E-2</v>
      </c>
      <c r="D24" s="29"/>
      <c r="E24" s="113" t="s">
        <v>441</v>
      </c>
    </row>
    <row r="25" spans="1:5">
      <c r="A25" s="9">
        <v>39234</v>
      </c>
      <c r="B25" s="152">
        <v>3.6074274614172674E-2</v>
      </c>
      <c r="C25" s="152">
        <v>2.0567728213388703E-2</v>
      </c>
      <c r="D25" s="29"/>
      <c r="E25" s="113" t="s">
        <v>441</v>
      </c>
    </row>
    <row r="26" spans="1:5">
      <c r="A26" s="9">
        <v>39326</v>
      </c>
      <c r="B26" s="152">
        <v>1.9572426553793099E-2</v>
      </c>
      <c r="C26" s="152">
        <v>1.7274090663542241E-2</v>
      </c>
      <c r="D26" s="29"/>
      <c r="E26" s="113" t="s">
        <v>441</v>
      </c>
    </row>
    <row r="27" spans="1:5">
      <c r="A27" s="9">
        <v>39417</v>
      </c>
      <c r="B27" s="152">
        <v>7.668067569259529E-3</v>
      </c>
      <c r="C27" s="152">
        <v>2.2596613882719385E-3</v>
      </c>
      <c r="D27" s="29"/>
      <c r="E27" s="113" t="s">
        <v>441</v>
      </c>
    </row>
    <row r="28" spans="1:5">
      <c r="A28" s="9">
        <v>39508</v>
      </c>
      <c r="B28" s="152">
        <v>1.3587128489968903E-2</v>
      </c>
      <c r="C28" s="152">
        <v>5.2826406698123218E-3</v>
      </c>
      <c r="D28" s="29"/>
      <c r="E28" s="113" t="s">
        <v>441</v>
      </c>
    </row>
    <row r="29" spans="1:5">
      <c r="A29" s="9">
        <v>39600</v>
      </c>
      <c r="B29" s="152">
        <v>8.713885708451663E-3</v>
      </c>
      <c r="C29" s="152">
        <v>6.6970904392338326E-3</v>
      </c>
      <c r="D29" s="29"/>
      <c r="E29" s="113" t="s">
        <v>441</v>
      </c>
    </row>
    <row r="30" spans="1:5">
      <c r="A30" s="9">
        <v>39692</v>
      </c>
      <c r="B30" s="152">
        <v>7.6690433847925732E-4</v>
      </c>
      <c r="C30" s="152">
        <v>1.4196815355389525E-3</v>
      </c>
      <c r="D30" s="29"/>
      <c r="E30" s="113" t="s">
        <v>441</v>
      </c>
    </row>
    <row r="31" spans="1:5">
      <c r="A31" s="9">
        <v>39783</v>
      </c>
      <c r="B31" s="152">
        <v>1.2001814358883145E-2</v>
      </c>
      <c r="C31" s="152">
        <v>1.5515631277271513E-2</v>
      </c>
      <c r="D31" s="29"/>
      <c r="E31" s="113" t="s">
        <v>441</v>
      </c>
    </row>
    <row r="32" spans="1:5">
      <c r="A32" s="9">
        <v>39873</v>
      </c>
      <c r="B32" s="152">
        <v>1.5486282254168149E-2</v>
      </c>
      <c r="C32" s="152">
        <v>2.273189681992549E-2</v>
      </c>
      <c r="D32" s="29"/>
      <c r="E32" s="113" t="s">
        <v>441</v>
      </c>
    </row>
    <row r="33" spans="1:5">
      <c r="A33" s="9">
        <v>39965</v>
      </c>
      <c r="B33" s="152">
        <v>2.7008971079975685E-2</v>
      </c>
      <c r="C33" s="152">
        <v>2.3205333649644722E-2</v>
      </c>
      <c r="D33" s="29"/>
      <c r="E33" s="113" t="s">
        <v>441</v>
      </c>
    </row>
    <row r="34" spans="1:5">
      <c r="A34" s="9">
        <v>40057</v>
      </c>
      <c r="B34" s="152">
        <v>1.9348747399233535E-2</v>
      </c>
      <c r="C34" s="152">
        <v>2.1032454958583857E-2</v>
      </c>
      <c r="D34" s="29"/>
      <c r="E34" s="113" t="s">
        <v>441</v>
      </c>
    </row>
    <row r="35" spans="1:5">
      <c r="A35" s="9">
        <v>40148</v>
      </c>
      <c r="B35" s="152">
        <v>1.3284514185128993E-2</v>
      </c>
      <c r="C35" s="152">
        <v>6.0105331839133136E-3</v>
      </c>
      <c r="D35" s="29"/>
      <c r="E35" s="113" t="s">
        <v>441</v>
      </c>
    </row>
    <row r="36" spans="1:5">
      <c r="A36" s="9">
        <v>40238</v>
      </c>
      <c r="B36" s="152">
        <v>-2.6940351954171105E-3</v>
      </c>
      <c r="C36" s="152">
        <v>-1.6002548480656187E-2</v>
      </c>
      <c r="D36" s="29"/>
      <c r="E36" s="113" t="s">
        <v>441</v>
      </c>
    </row>
    <row r="37" spans="1:5">
      <c r="A37" s="9">
        <v>40330</v>
      </c>
      <c r="B37" s="152">
        <v>-1.1836924157066941E-2</v>
      </c>
      <c r="C37" s="152">
        <v>5.2872408053135089E-3</v>
      </c>
      <c r="D37" s="29"/>
      <c r="E37" s="113" t="s">
        <v>441</v>
      </c>
    </row>
    <row r="38" spans="1:5">
      <c r="A38" s="9">
        <v>40422</v>
      </c>
      <c r="B38" s="152">
        <v>2.1795955758598939E-3</v>
      </c>
      <c r="C38" s="152">
        <v>6.9127002518081238E-3</v>
      </c>
      <c r="D38" s="29"/>
      <c r="E38" s="113" t="s">
        <v>441</v>
      </c>
    </row>
    <row r="39" spans="1:5">
      <c r="A39" s="9">
        <v>40513</v>
      </c>
      <c r="B39" s="152">
        <v>-9.7197241928317357E-3</v>
      </c>
      <c r="C39" s="152">
        <v>1.4042834291716488E-4</v>
      </c>
      <c r="D39" s="29"/>
      <c r="E39" s="113" t="s">
        <v>441</v>
      </c>
    </row>
    <row r="40" spans="1:5">
      <c r="A40" s="9">
        <v>40603</v>
      </c>
      <c r="B40" s="152">
        <v>-1.8310484792221415E-2</v>
      </c>
      <c r="C40" s="152">
        <v>2.299343796627884E-3</v>
      </c>
      <c r="D40" s="29"/>
      <c r="E40" s="113" t="s">
        <v>441</v>
      </c>
    </row>
    <row r="41" spans="1:5">
      <c r="A41" s="9">
        <v>40695</v>
      </c>
      <c r="B41" s="152">
        <v>-1.4307352574288612E-2</v>
      </c>
      <c r="C41" s="152">
        <v>-7.1003801321459781E-3</v>
      </c>
      <c r="D41" s="29"/>
      <c r="E41" s="113" t="s">
        <v>441</v>
      </c>
    </row>
    <row r="42" spans="1:5">
      <c r="A42" s="9">
        <v>40787</v>
      </c>
      <c r="B42" s="152">
        <v>-9.7178562003180646E-3</v>
      </c>
      <c r="C42" s="152">
        <v>-2.0550696007003433E-3</v>
      </c>
      <c r="D42" s="29"/>
      <c r="E42" s="113" t="s">
        <v>441</v>
      </c>
    </row>
    <row r="43" spans="1:5">
      <c r="A43" s="9">
        <v>40878</v>
      </c>
      <c r="B43" s="152">
        <v>3.5152608688258091E-3</v>
      </c>
      <c r="C43" s="152">
        <v>8.3614710195574204E-3</v>
      </c>
      <c r="D43" s="29"/>
      <c r="E43" s="113" t="s">
        <v>441</v>
      </c>
    </row>
    <row r="44" spans="1:5">
      <c r="A44" s="9">
        <v>40969</v>
      </c>
      <c r="B44" s="152">
        <v>2.1190693271353256E-2</v>
      </c>
      <c r="C44" s="152">
        <v>1.6374058186657603E-2</v>
      </c>
      <c r="D44" s="29"/>
      <c r="E44" s="113" t="s">
        <v>441</v>
      </c>
    </row>
    <row r="45" spans="1:5">
      <c r="A45" s="9">
        <v>41061</v>
      </c>
      <c r="B45" s="152">
        <v>3.4276334285446408E-2</v>
      </c>
      <c r="C45" s="152">
        <v>1.2817944027230466E-2</v>
      </c>
      <c r="D45" s="29"/>
      <c r="E45" s="113" t="s">
        <v>441</v>
      </c>
    </row>
    <row r="46" spans="1:5">
      <c r="A46" s="9">
        <v>41153</v>
      </c>
      <c r="B46" s="152">
        <v>2.6919166512233916E-2</v>
      </c>
      <c r="C46" s="152">
        <v>1.8096051795267076E-2</v>
      </c>
      <c r="D46" s="29"/>
      <c r="E46" s="113" t="s">
        <v>441</v>
      </c>
    </row>
    <row r="47" spans="1:5">
      <c r="A47" s="9">
        <v>41244</v>
      </c>
      <c r="B47" s="152">
        <v>2.5250133341068182E-2</v>
      </c>
      <c r="C47" s="152">
        <v>1.6962991344838807E-2</v>
      </c>
      <c r="D47" s="29"/>
      <c r="E47" s="113" t="s">
        <v>441</v>
      </c>
    </row>
    <row r="48" spans="1:5">
      <c r="A48" s="9">
        <v>41334</v>
      </c>
      <c r="B48" s="152">
        <v>2.4744632227987173E-2</v>
      </c>
      <c r="C48" s="152">
        <v>1.2097855918556943E-2</v>
      </c>
      <c r="D48" s="29"/>
      <c r="E48" s="113" t="s">
        <v>441</v>
      </c>
    </row>
    <row r="49" spans="1:12">
      <c r="A49" s="9">
        <v>41426</v>
      </c>
      <c r="B49" s="152">
        <v>2.4339286185439679E-2</v>
      </c>
      <c r="C49" s="152">
        <v>7.2746306088200541E-3</v>
      </c>
      <c r="D49" s="29"/>
      <c r="E49" s="113" t="s">
        <v>441</v>
      </c>
    </row>
    <row r="50" spans="1:12">
      <c r="A50" s="9">
        <v>41518</v>
      </c>
      <c r="B50" s="152">
        <v>2.2775785410798388E-2</v>
      </c>
      <c r="C50" s="152">
        <v>8.2315984486185378E-3</v>
      </c>
      <c r="D50" s="29"/>
      <c r="E50" s="113" t="s">
        <v>441</v>
      </c>
    </row>
    <row r="51" spans="1:12">
      <c r="A51" s="9">
        <v>41609</v>
      </c>
      <c r="B51" s="152">
        <v>1.60208796908623E-2</v>
      </c>
      <c r="C51" s="152">
        <v>1.02517926122625E-2</v>
      </c>
      <c r="D51" s="29"/>
      <c r="E51" s="113" t="s">
        <v>441</v>
      </c>
    </row>
    <row r="52" spans="1:12">
      <c r="A52" s="9">
        <v>41699</v>
      </c>
      <c r="B52" s="152">
        <v>1.1126844896889088E-2</v>
      </c>
      <c r="C52" s="152">
        <v>2.0319038897681496E-2</v>
      </c>
      <c r="E52" s="113" t="s">
        <v>441</v>
      </c>
    </row>
    <row r="53" spans="1:12">
      <c r="A53" s="9">
        <v>41791</v>
      </c>
      <c r="B53" s="152">
        <v>-3.999719205203256E-3</v>
      </c>
      <c r="C53" s="152">
        <v>1.820487932711834E-2</v>
      </c>
      <c r="E53" s="113" t="s">
        <v>441</v>
      </c>
    </row>
    <row r="54" spans="1:12">
      <c r="A54" s="9">
        <v>41883</v>
      </c>
      <c r="B54" s="152">
        <v>-4.0052453788668174E-3</v>
      </c>
      <c r="C54" s="152">
        <v>1.4571301809465087E-2</v>
      </c>
      <c r="E54" s="113" t="s">
        <v>441</v>
      </c>
    </row>
    <row r="55" spans="1:12">
      <c r="A55" s="9">
        <v>41974</v>
      </c>
      <c r="B55" s="152">
        <v>9.3355407492472509E-3</v>
      </c>
      <c r="C55" s="152">
        <v>1.9153291114865079E-2</v>
      </c>
      <c r="E55" s="113" t="s">
        <v>425</v>
      </c>
      <c r="F55" s="113"/>
    </row>
    <row r="56" spans="1:12">
      <c r="A56" s="9">
        <v>42064</v>
      </c>
      <c r="B56" s="152">
        <v>7.8840193539957415E-3</v>
      </c>
      <c r="C56" s="152">
        <v>1.846446807750457E-2</v>
      </c>
      <c r="D56" s="125">
        <v>42158</v>
      </c>
      <c r="E56" s="113" t="s">
        <v>425</v>
      </c>
      <c r="F56" s="113"/>
    </row>
    <row r="57" spans="1:12">
      <c r="A57" s="9">
        <v>42156</v>
      </c>
      <c r="B57" s="152">
        <v>2.2116096270517138E-2</v>
      </c>
      <c r="C57" s="152">
        <v>2.9176703923052383E-2</v>
      </c>
      <c r="D57" s="125">
        <v>42221</v>
      </c>
      <c r="E57" s="113" t="s">
        <v>425</v>
      </c>
      <c r="F57" s="113"/>
    </row>
    <row r="58" spans="1:12">
      <c r="A58" s="9">
        <v>42248</v>
      </c>
      <c r="B58" s="152">
        <v>2.3384672258226047E-2</v>
      </c>
      <c r="C58" s="152">
        <v>2.722480331834598E-2</v>
      </c>
      <c r="D58" s="125">
        <v>42340</v>
      </c>
      <c r="E58" s="113" t="s">
        <v>441</v>
      </c>
    </row>
    <row r="59" spans="1:12">
      <c r="A59" s="9">
        <v>42339</v>
      </c>
      <c r="B59" s="152">
        <v>2.4526760371551992E-2</v>
      </c>
      <c r="C59" s="152">
        <v>3.0985599882468851E-2</v>
      </c>
      <c r="D59" s="125">
        <v>42426</v>
      </c>
      <c r="E59" s="113" t="s">
        <v>441</v>
      </c>
    </row>
    <row r="60" spans="1:12">
      <c r="A60" s="9">
        <v>42430</v>
      </c>
      <c r="B60" s="152">
        <v>1.7057272000734036E-2</v>
      </c>
      <c r="C60" s="152">
        <v>1.5596161443564682E-2</v>
      </c>
      <c r="D60" s="125">
        <v>42530</v>
      </c>
      <c r="E60" s="113" t="s">
        <v>441</v>
      </c>
      <c r="K60" s="73"/>
      <c r="L60" s="73"/>
    </row>
    <row r="61" spans="1:12">
      <c r="A61" s="9">
        <v>42522</v>
      </c>
      <c r="B61" s="152">
        <v>1.8384769984284954E-2</v>
      </c>
      <c r="C61" s="152">
        <v>1.0995861840319643E-2</v>
      </c>
      <c r="D61" s="125">
        <v>42585</v>
      </c>
      <c r="E61" s="113" t="s">
        <v>441</v>
      </c>
      <c r="K61" s="73"/>
      <c r="L61" s="73"/>
    </row>
    <row r="62" spans="1:12">
      <c r="A62" s="9">
        <v>42614</v>
      </c>
      <c r="B62" s="152">
        <v>1.2528297242836661E-2</v>
      </c>
      <c r="C62" s="152">
        <v>1.6391048577806044E-2</v>
      </c>
      <c r="D62" s="125">
        <v>42703</v>
      </c>
      <c r="E62" s="113" t="s">
        <v>441</v>
      </c>
      <c r="K62" s="73"/>
      <c r="L62" s="73"/>
    </row>
    <row r="63" spans="1:12">
      <c r="A63" s="9">
        <v>42705</v>
      </c>
      <c r="B63" s="152">
        <v>-6.3760800173917609E-3</v>
      </c>
      <c r="C63" s="152">
        <v>7.3881880877328943E-3</v>
      </c>
      <c r="D63" s="125">
        <v>42767</v>
      </c>
      <c r="E63" s="113" t="s">
        <v>441</v>
      </c>
      <c r="K63" s="73"/>
      <c r="L63" s="73"/>
    </row>
    <row r="64" spans="1:12">
      <c r="A64" s="9">
        <v>42795</v>
      </c>
      <c r="B64" s="152">
        <v>-3.3554783464387894E-3</v>
      </c>
      <c r="C64" s="152">
        <v>1.688792639532366E-3</v>
      </c>
      <c r="D64" s="125">
        <v>42863</v>
      </c>
      <c r="E64" s="113" t="s">
        <v>441</v>
      </c>
      <c r="K64" s="73"/>
      <c r="L64" s="73"/>
    </row>
    <row r="65" spans="1:12">
      <c r="A65" s="9">
        <v>42887</v>
      </c>
      <c r="B65" s="152">
        <v>-5.3868967775989596E-3</v>
      </c>
      <c r="C65" s="152">
        <v>1.2333507678305766E-2</v>
      </c>
      <c r="D65" s="125">
        <v>42954</v>
      </c>
      <c r="E65" s="113" t="s">
        <v>441</v>
      </c>
      <c r="K65" s="73"/>
      <c r="L65" s="73"/>
    </row>
    <row r="66" spans="1:12">
      <c r="A66" s="9">
        <v>42979</v>
      </c>
      <c r="B66" s="152">
        <v>4.6678417388692495E-3</v>
      </c>
      <c r="C66" s="152">
        <v>7.0870270768814692E-3</v>
      </c>
      <c r="D66" s="125">
        <v>43040</v>
      </c>
      <c r="E66" s="113" t="s">
        <v>441</v>
      </c>
      <c r="K66" s="73"/>
      <c r="L66" s="73"/>
    </row>
    <row r="67" spans="1:12">
      <c r="A67" s="9">
        <v>43070</v>
      </c>
      <c r="B67" s="152">
        <v>1.960977362309535E-2</v>
      </c>
      <c r="C67" s="152">
        <v>1.7229467264447962E-2</v>
      </c>
      <c r="D67" s="125">
        <v>43120</v>
      </c>
      <c r="E67" s="113" t="s">
        <v>441</v>
      </c>
    </row>
    <row r="68" spans="1:12">
      <c r="A68" s="9">
        <v>43160</v>
      </c>
      <c r="B68" s="152">
        <v>2.9115356669637604E-2</v>
      </c>
      <c r="C68" s="152">
        <v>2.6974927122422887E-2</v>
      </c>
      <c r="D68" s="125">
        <v>43284</v>
      </c>
      <c r="E68" s="113" t="s">
        <v>441</v>
      </c>
    </row>
    <row r="69" spans="1:12">
      <c r="A69" s="9">
        <v>43252</v>
      </c>
      <c r="B69" s="152">
        <v>1.6862157631513108E-2</v>
      </c>
      <c r="C69" s="152">
        <v>1.8940333987031321E-2</v>
      </c>
      <c r="D69" s="125">
        <v>43318</v>
      </c>
      <c r="E69" s="113" t="s">
        <v>441</v>
      </c>
    </row>
    <row r="70" spans="1:12">
      <c r="A70" s="9">
        <v>43344</v>
      </c>
      <c r="B70" s="152">
        <v>8.8294337622809582E-3</v>
      </c>
      <c r="C70" s="152">
        <v>1.5651035031256422E-2</v>
      </c>
      <c r="D70" s="125">
        <v>43413</v>
      </c>
      <c r="E70" s="132" t="s">
        <v>653</v>
      </c>
    </row>
    <row r="71" spans="1:12">
      <c r="A71" s="9">
        <v>43435</v>
      </c>
      <c r="B71" s="152">
        <v>7.5002933521026716E-3</v>
      </c>
      <c r="C71" s="152">
        <v>1.1947158717995343E-2</v>
      </c>
      <c r="D71" s="125">
        <v>43508</v>
      </c>
      <c r="E71" s="132" t="s">
        <v>653</v>
      </c>
    </row>
    <row r="72" spans="1:12">
      <c r="A72" s="9">
        <v>43525</v>
      </c>
      <c r="B72" s="152">
        <v>1.3439844489871566E-2</v>
      </c>
      <c r="C72" s="152">
        <v>1.9867105704121979E-2</v>
      </c>
      <c r="D72" s="125">
        <v>43586</v>
      </c>
      <c r="E72" s="132" t="s">
        <v>653</v>
      </c>
    </row>
    <row r="73" spans="1:12">
      <c r="A73" s="9">
        <v>43617</v>
      </c>
      <c r="B73" s="152">
        <v>2.5754914193102607E-2</v>
      </c>
      <c r="C73" s="152">
        <v>1.6154310678327954E-2</v>
      </c>
      <c r="D73" s="125">
        <v>43680</v>
      </c>
      <c r="E73" s="113" t="s">
        <v>441</v>
      </c>
    </row>
    <row r="74" spans="1:12">
      <c r="A74" s="9">
        <v>43709</v>
      </c>
      <c r="B74" s="152">
        <v>1.5864946472194719E-2</v>
      </c>
      <c r="C74" s="152">
        <v>2.5579405466922056E-2</v>
      </c>
      <c r="D74" s="125">
        <v>43796</v>
      </c>
      <c r="E74" s="176" t="s">
        <v>693</v>
      </c>
    </row>
    <row r="75" spans="1:12">
      <c r="A75" s="9">
        <v>43800</v>
      </c>
      <c r="B75" s="152">
        <v>1.2074428907133283E-2</v>
      </c>
      <c r="C75" s="152">
        <v>2.0564669607639363E-2</v>
      </c>
      <c r="D75" s="125">
        <v>43868</v>
      </c>
      <c r="E75" s="132" t="s">
        <v>653</v>
      </c>
    </row>
    <row r="76" spans="1:12">
      <c r="A76" s="9">
        <v>43891</v>
      </c>
      <c r="B76" s="152">
        <v>5.928031556206026E-3</v>
      </c>
      <c r="C76" s="152">
        <v>9.5135759610833759E-3</v>
      </c>
      <c r="D76" s="125">
        <v>43970</v>
      </c>
      <c r="E76" s="176" t="s">
        <v>693</v>
      </c>
    </row>
    <row r="77" spans="1:12">
      <c r="A77" s="9">
        <v>43983</v>
      </c>
      <c r="B77" s="152">
        <v>-2.555697718313199E-2</v>
      </c>
      <c r="C77" s="152">
        <v>-1.0303168605588442E-2</v>
      </c>
      <c r="D77" s="125">
        <v>44057</v>
      </c>
      <c r="E77" s="113" t="s">
        <v>441</v>
      </c>
    </row>
    <row r="78" spans="1:12">
      <c r="A78" s="9">
        <v>44075</v>
      </c>
      <c r="B78" s="152">
        <v>9.6135968594510679E-3</v>
      </c>
      <c r="C78" s="152">
        <v>1.0328328377648521E-2</v>
      </c>
      <c r="D78" s="125">
        <v>44159</v>
      </c>
      <c r="E78" s="176" t="s">
        <v>754</v>
      </c>
    </row>
    <row r="79" spans="1:12">
      <c r="A79" s="9">
        <v>44166</v>
      </c>
      <c r="B79" s="152">
        <v>1.9409972494470518E-2</v>
      </c>
      <c r="C79" s="152">
        <v>1.7788444452425445E-2</v>
      </c>
      <c r="D79" s="125">
        <v>44238</v>
      </c>
      <c r="E79" s="194" t="s">
        <v>441</v>
      </c>
    </row>
    <row r="80" spans="1:12">
      <c r="A80" s="9"/>
      <c r="B80" s="152"/>
      <c r="C80" s="152"/>
      <c r="D80" s="125">
        <v>44321</v>
      </c>
      <c r="E80" s="176" t="s">
        <v>787</v>
      </c>
    </row>
    <row r="81" spans="1:5">
      <c r="A81" s="9"/>
      <c r="B81" s="152"/>
      <c r="C81" s="73"/>
      <c r="E81" s="176" t="s">
        <v>786</v>
      </c>
    </row>
    <row r="82" spans="1:5">
      <c r="A82" s="9"/>
      <c r="B82" s="152"/>
      <c r="C82" s="73"/>
    </row>
    <row r="83" spans="1:5">
      <c r="A83" s="9"/>
      <c r="B83" s="152"/>
      <c r="C83" s="73"/>
    </row>
    <row r="84" spans="1:5">
      <c r="A84" s="9"/>
      <c r="B84" s="152"/>
      <c r="C84" s="73"/>
    </row>
    <row r="85" spans="1:5">
      <c r="C85" s="73"/>
    </row>
    <row r="86" spans="1:5">
      <c r="C86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1">
    <tabColor rgb="FF7030A0"/>
  </sheetPr>
  <dimension ref="A1:P244"/>
  <sheetViews>
    <sheetView workbookViewId="0">
      <pane xSplit="1" ySplit="4" topLeftCell="B197" activePane="bottomRight" state="frozen"/>
      <selection pane="topRight" activeCell="B1" sqref="B1"/>
      <selection pane="bottomLeft" activeCell="A5" sqref="A5"/>
      <selection pane="bottomRight" activeCell="F209" sqref="F209:F210"/>
    </sheetView>
  </sheetViews>
  <sheetFormatPr defaultRowHeight="14.5"/>
  <cols>
    <col min="2" max="2" width="19" customWidth="1"/>
    <col min="3" max="3" width="21.1796875" customWidth="1"/>
    <col min="4" max="4" width="12.7265625" customWidth="1"/>
    <col min="5" max="5" width="10.7265625" customWidth="1"/>
    <col min="6" max="6" width="13.26953125" bestFit="1" customWidth="1"/>
    <col min="7" max="7" width="13.7265625" customWidth="1"/>
    <col min="8" max="8" width="17.1796875" customWidth="1"/>
  </cols>
  <sheetData>
    <row r="1" spans="1:8">
      <c r="A1" s="26" t="s">
        <v>7</v>
      </c>
      <c r="E1" s="115" t="s">
        <v>386</v>
      </c>
    </row>
    <row r="2" spans="1:8">
      <c r="A2" s="5" t="s">
        <v>8</v>
      </c>
      <c r="E2" s="36" t="s">
        <v>645</v>
      </c>
    </row>
    <row r="4" spans="1:8">
      <c r="A4" s="15"/>
      <c r="B4" s="26" t="s">
        <v>1</v>
      </c>
      <c r="C4" s="26" t="s">
        <v>6</v>
      </c>
      <c r="D4" s="26" t="s">
        <v>21</v>
      </c>
      <c r="G4" s="19"/>
      <c r="H4" s="19"/>
    </row>
    <row r="5" spans="1:8">
      <c r="A5" s="14">
        <v>37226</v>
      </c>
      <c r="B5" s="12">
        <v>8139</v>
      </c>
      <c r="C5" s="11">
        <v>1587</v>
      </c>
      <c r="D5" s="87">
        <f t="shared" ref="D5:D26" si="0">+C5+B5</f>
        <v>9726</v>
      </c>
      <c r="G5" s="19"/>
      <c r="H5" s="19"/>
    </row>
    <row r="6" spans="1:8">
      <c r="A6" s="14">
        <v>37257</v>
      </c>
      <c r="B6" s="12">
        <v>11202</v>
      </c>
      <c r="C6" s="11">
        <v>5137</v>
      </c>
      <c r="D6" s="87">
        <f t="shared" si="0"/>
        <v>16339</v>
      </c>
    </row>
    <row r="7" spans="1:8">
      <c r="A7" s="14">
        <v>37288</v>
      </c>
      <c r="B7" s="12">
        <v>13882</v>
      </c>
      <c r="C7" s="11">
        <v>8110</v>
      </c>
      <c r="D7" s="87">
        <f t="shared" si="0"/>
        <v>21992</v>
      </c>
      <c r="F7" s="19"/>
      <c r="G7" s="19"/>
      <c r="H7" s="19"/>
    </row>
    <row r="8" spans="1:8">
      <c r="A8" s="14">
        <v>37316</v>
      </c>
      <c r="B8" s="12">
        <v>15413</v>
      </c>
      <c r="C8" s="11">
        <v>10222</v>
      </c>
      <c r="D8" s="87">
        <f t="shared" si="0"/>
        <v>25635</v>
      </c>
    </row>
    <row r="9" spans="1:8">
      <c r="A9" s="14">
        <v>37347</v>
      </c>
      <c r="B9" s="12">
        <v>16271</v>
      </c>
      <c r="C9" s="11">
        <v>11794</v>
      </c>
      <c r="D9" s="87">
        <f t="shared" si="0"/>
        <v>28065</v>
      </c>
    </row>
    <row r="10" spans="1:8">
      <c r="A10" s="14">
        <v>37377</v>
      </c>
      <c r="B10" s="12">
        <v>17932</v>
      </c>
      <c r="C10" s="11">
        <v>13299</v>
      </c>
      <c r="D10" s="87">
        <f t="shared" si="0"/>
        <v>31231</v>
      </c>
    </row>
    <row r="11" spans="1:8">
      <c r="A11" s="14">
        <v>37408</v>
      </c>
      <c r="B11" s="12">
        <v>18496</v>
      </c>
      <c r="C11" s="11">
        <v>14319</v>
      </c>
      <c r="D11" s="87">
        <f t="shared" si="0"/>
        <v>32815</v>
      </c>
    </row>
    <row r="12" spans="1:8">
      <c r="A12" s="14">
        <v>37438</v>
      </c>
      <c r="B12" s="12">
        <v>19255</v>
      </c>
      <c r="C12" s="11">
        <v>15326</v>
      </c>
      <c r="D12" s="87">
        <f t="shared" si="0"/>
        <v>34581</v>
      </c>
    </row>
    <row r="13" spans="1:8">
      <c r="A13" s="14">
        <v>37469</v>
      </c>
      <c r="B13" s="12">
        <v>20120</v>
      </c>
      <c r="C13" s="11">
        <v>16083</v>
      </c>
      <c r="D13" s="87">
        <f t="shared" si="0"/>
        <v>36203</v>
      </c>
    </row>
    <row r="14" spans="1:8">
      <c r="A14" s="14">
        <v>37500</v>
      </c>
      <c r="B14" s="12">
        <v>20517</v>
      </c>
      <c r="C14" s="11">
        <v>16593</v>
      </c>
      <c r="D14" s="87">
        <f t="shared" si="0"/>
        <v>37110</v>
      </c>
    </row>
    <row r="15" spans="1:8">
      <c r="A15" s="14">
        <v>37530</v>
      </c>
      <c r="B15" s="12">
        <v>20775</v>
      </c>
      <c r="C15" s="11">
        <v>16695</v>
      </c>
      <c r="D15" s="87">
        <f t="shared" si="0"/>
        <v>37470</v>
      </c>
    </row>
    <row r="16" spans="1:8">
      <c r="A16" s="14">
        <v>37561</v>
      </c>
      <c r="B16" s="12">
        <v>20804</v>
      </c>
      <c r="C16" s="11">
        <v>17381</v>
      </c>
      <c r="D16" s="87">
        <f t="shared" si="0"/>
        <v>38185</v>
      </c>
    </row>
    <row r="17" spans="1:4">
      <c r="A17" s="14">
        <v>37591</v>
      </c>
      <c r="B17" s="12">
        <v>20851</v>
      </c>
      <c r="C17" s="11">
        <v>17347</v>
      </c>
      <c r="D17" s="87">
        <f t="shared" si="0"/>
        <v>38198</v>
      </c>
    </row>
    <row r="18" spans="1:4">
      <c r="A18" s="14">
        <v>37622</v>
      </c>
      <c r="B18" s="12">
        <v>21308</v>
      </c>
      <c r="C18" s="11">
        <v>17739</v>
      </c>
      <c r="D18" s="87">
        <f t="shared" si="0"/>
        <v>39047</v>
      </c>
    </row>
    <row r="19" spans="1:4">
      <c r="A19" s="14">
        <v>37653</v>
      </c>
      <c r="B19" s="12">
        <v>22134</v>
      </c>
      <c r="C19" s="11">
        <v>19423</v>
      </c>
      <c r="D19" s="87">
        <f t="shared" si="0"/>
        <v>41557</v>
      </c>
    </row>
    <row r="20" spans="1:4">
      <c r="A20" s="14">
        <v>37681</v>
      </c>
      <c r="B20" s="12">
        <v>22058</v>
      </c>
      <c r="C20" s="11">
        <v>19534</v>
      </c>
      <c r="D20" s="87">
        <f t="shared" si="0"/>
        <v>41592</v>
      </c>
    </row>
    <row r="21" spans="1:4">
      <c r="A21" s="14">
        <v>37712</v>
      </c>
      <c r="B21" s="12">
        <v>22017</v>
      </c>
      <c r="C21" s="11">
        <v>20030</v>
      </c>
      <c r="D21" s="87">
        <f t="shared" si="0"/>
        <v>42047</v>
      </c>
    </row>
    <row r="22" spans="1:4">
      <c r="A22" s="14">
        <v>37742</v>
      </c>
      <c r="B22" s="12">
        <v>22060</v>
      </c>
      <c r="C22" s="11">
        <v>20481</v>
      </c>
      <c r="D22" s="87">
        <f t="shared" si="0"/>
        <v>42541</v>
      </c>
    </row>
    <row r="23" spans="1:4">
      <c r="A23" s="14">
        <v>37773</v>
      </c>
      <c r="B23" s="12">
        <v>22129</v>
      </c>
      <c r="C23" s="11">
        <v>20388</v>
      </c>
      <c r="D23" s="87">
        <f t="shared" si="0"/>
        <v>42517</v>
      </c>
    </row>
    <row r="24" spans="1:4">
      <c r="A24" s="14">
        <v>37803</v>
      </c>
      <c r="B24" s="12">
        <v>21805</v>
      </c>
      <c r="C24" s="11">
        <v>20282</v>
      </c>
      <c r="D24" s="87">
        <f t="shared" si="0"/>
        <v>42087</v>
      </c>
    </row>
    <row r="25" spans="1:4">
      <c r="A25" s="14">
        <v>37834</v>
      </c>
      <c r="B25" s="12">
        <v>21329</v>
      </c>
      <c r="C25" s="11">
        <v>19825</v>
      </c>
      <c r="D25" s="87">
        <f t="shared" si="0"/>
        <v>41154</v>
      </c>
    </row>
    <row r="26" spans="1:4">
      <c r="A26" s="14">
        <v>37865</v>
      </c>
      <c r="B26" s="12">
        <v>20716</v>
      </c>
      <c r="C26" s="11">
        <v>19721</v>
      </c>
      <c r="D26" s="87">
        <f t="shared" si="0"/>
        <v>40437</v>
      </c>
    </row>
    <row r="27" spans="1:4">
      <c r="A27" s="14">
        <v>37895</v>
      </c>
      <c r="B27" s="12">
        <v>20160</v>
      </c>
      <c r="C27" s="11">
        <v>19154</v>
      </c>
      <c r="D27" s="87">
        <f t="shared" ref="D27:D90" si="1">+C27+B27</f>
        <v>39314</v>
      </c>
    </row>
    <row r="28" spans="1:4">
      <c r="A28" s="14">
        <v>37926</v>
      </c>
      <c r="B28" s="12">
        <v>19090</v>
      </c>
      <c r="C28" s="11">
        <v>17682</v>
      </c>
      <c r="D28" s="87">
        <f t="shared" si="1"/>
        <v>36772</v>
      </c>
    </row>
    <row r="29" spans="1:4">
      <c r="A29" s="14">
        <v>37956</v>
      </c>
      <c r="B29" s="12">
        <v>17801</v>
      </c>
      <c r="C29" s="11">
        <v>17105</v>
      </c>
      <c r="D29" s="87">
        <f t="shared" si="1"/>
        <v>34906</v>
      </c>
    </row>
    <row r="30" spans="1:4">
      <c r="A30" s="14">
        <v>37987</v>
      </c>
      <c r="B30" s="12">
        <v>16678</v>
      </c>
      <c r="C30" s="11">
        <v>16648</v>
      </c>
      <c r="D30" s="87">
        <f t="shared" si="1"/>
        <v>33326</v>
      </c>
    </row>
    <row r="31" spans="1:4">
      <c r="A31" s="14">
        <v>38018</v>
      </c>
      <c r="B31" s="12">
        <v>15423</v>
      </c>
      <c r="C31" s="11">
        <v>14652</v>
      </c>
      <c r="D31" s="87">
        <f t="shared" si="1"/>
        <v>30075</v>
      </c>
    </row>
    <row r="32" spans="1:4">
      <c r="A32" s="14">
        <v>38047</v>
      </c>
      <c r="B32" s="12">
        <v>14469</v>
      </c>
      <c r="C32" s="11">
        <v>13509</v>
      </c>
      <c r="D32" s="87">
        <f t="shared" si="1"/>
        <v>27978</v>
      </c>
    </row>
    <row r="33" spans="1:6">
      <c r="A33" s="14">
        <v>38078</v>
      </c>
      <c r="B33" s="12">
        <v>13691</v>
      </c>
      <c r="C33" s="11">
        <v>12021</v>
      </c>
      <c r="D33" s="87">
        <f t="shared" si="1"/>
        <v>25712</v>
      </c>
    </row>
    <row r="34" spans="1:6">
      <c r="A34" s="14">
        <v>38108</v>
      </c>
      <c r="B34" s="12">
        <v>13067</v>
      </c>
      <c r="C34" s="11">
        <v>10916</v>
      </c>
      <c r="D34" s="87">
        <f t="shared" si="1"/>
        <v>23983</v>
      </c>
    </row>
    <row r="35" spans="1:6">
      <c r="A35" s="14">
        <v>38139</v>
      </c>
      <c r="B35" s="12">
        <v>12150</v>
      </c>
      <c r="C35" s="11">
        <v>9858</v>
      </c>
      <c r="D35" s="87">
        <f t="shared" si="1"/>
        <v>22008</v>
      </c>
    </row>
    <row r="36" spans="1:6">
      <c r="A36" s="14">
        <v>38169</v>
      </c>
      <c r="B36" s="12">
        <v>11585</v>
      </c>
      <c r="C36" s="11">
        <v>8987</v>
      </c>
      <c r="D36" s="87">
        <f t="shared" si="1"/>
        <v>20572</v>
      </c>
    </row>
    <row r="37" spans="1:6">
      <c r="A37" s="14">
        <v>38200</v>
      </c>
      <c r="B37" s="12">
        <v>10947</v>
      </c>
      <c r="C37" s="11">
        <v>8347</v>
      </c>
      <c r="D37" s="87">
        <f t="shared" si="1"/>
        <v>19294</v>
      </c>
    </row>
    <row r="38" spans="1:6">
      <c r="A38" s="14">
        <v>38231</v>
      </c>
      <c r="B38" s="12">
        <v>10462</v>
      </c>
      <c r="C38" s="11">
        <v>7295</v>
      </c>
      <c r="D38" s="87">
        <f t="shared" si="1"/>
        <v>17757</v>
      </c>
    </row>
    <row r="39" spans="1:6">
      <c r="A39" s="14">
        <v>38261</v>
      </c>
      <c r="B39" s="12">
        <v>10086</v>
      </c>
      <c r="C39" s="11">
        <v>6869</v>
      </c>
      <c r="D39" s="87">
        <f t="shared" si="1"/>
        <v>16955</v>
      </c>
    </row>
    <row r="40" spans="1:6">
      <c r="A40" s="14">
        <v>38292</v>
      </c>
      <c r="B40" s="12">
        <v>9719</v>
      </c>
      <c r="C40" s="11">
        <v>6615</v>
      </c>
      <c r="D40" s="87">
        <f t="shared" si="1"/>
        <v>16334</v>
      </c>
    </row>
    <row r="41" spans="1:6">
      <c r="A41" s="14">
        <v>38322</v>
      </c>
      <c r="B41" s="12">
        <v>9499</v>
      </c>
      <c r="C41" s="11">
        <v>5609</v>
      </c>
      <c r="D41" s="87">
        <f t="shared" si="1"/>
        <v>15108</v>
      </c>
    </row>
    <row r="42" spans="1:6">
      <c r="A42" s="14">
        <v>38353</v>
      </c>
      <c r="B42" s="12">
        <v>8640</v>
      </c>
      <c r="C42" s="11">
        <v>4168</v>
      </c>
      <c r="D42" s="87">
        <f t="shared" si="1"/>
        <v>12808</v>
      </c>
    </row>
    <row r="43" spans="1:6">
      <c r="A43" s="14">
        <v>38384</v>
      </c>
      <c r="B43" s="12">
        <v>7703</v>
      </c>
      <c r="C43" s="11">
        <v>3428</v>
      </c>
      <c r="D43" s="87">
        <f t="shared" si="1"/>
        <v>11131</v>
      </c>
    </row>
    <row r="44" spans="1:6">
      <c r="A44" s="14">
        <v>38412</v>
      </c>
      <c r="B44" s="12">
        <v>7330</v>
      </c>
      <c r="C44" s="11">
        <v>2683</v>
      </c>
      <c r="D44" s="87">
        <f t="shared" si="1"/>
        <v>10013</v>
      </c>
    </row>
    <row r="45" spans="1:6">
      <c r="A45" s="14">
        <v>38443</v>
      </c>
      <c r="B45" s="12">
        <v>7207</v>
      </c>
      <c r="C45" s="11">
        <v>2142</v>
      </c>
      <c r="D45" s="87">
        <f t="shared" si="1"/>
        <v>9349</v>
      </c>
      <c r="F45" s="113" t="s">
        <v>448</v>
      </c>
    </row>
    <row r="46" spans="1:6">
      <c r="A46" s="14">
        <v>38473</v>
      </c>
      <c r="B46" s="12">
        <v>6981</v>
      </c>
      <c r="C46" s="11">
        <v>1818</v>
      </c>
      <c r="D46" s="87">
        <f t="shared" si="1"/>
        <v>8799</v>
      </c>
      <c r="F46" s="113" t="s">
        <v>448</v>
      </c>
    </row>
    <row r="47" spans="1:6">
      <c r="A47" s="14">
        <v>38504</v>
      </c>
      <c r="B47" s="12">
        <v>6814</v>
      </c>
      <c r="C47" s="11">
        <v>1779</v>
      </c>
      <c r="D47" s="87">
        <f t="shared" si="1"/>
        <v>8593</v>
      </c>
      <c r="F47" s="113" t="s">
        <v>448</v>
      </c>
    </row>
    <row r="48" spans="1:6">
      <c r="A48" s="14">
        <v>38534</v>
      </c>
      <c r="B48" s="12">
        <v>6137</v>
      </c>
      <c r="C48" s="11">
        <v>751</v>
      </c>
      <c r="D48" s="87">
        <f t="shared" si="1"/>
        <v>6888</v>
      </c>
      <c r="F48" s="113" t="s">
        <v>448</v>
      </c>
    </row>
    <row r="49" spans="1:6">
      <c r="A49" s="14">
        <v>38565</v>
      </c>
      <c r="B49" s="12">
        <v>5982</v>
      </c>
      <c r="C49" s="11">
        <v>636</v>
      </c>
      <c r="D49" s="87">
        <f t="shared" si="1"/>
        <v>6618</v>
      </c>
      <c r="F49" s="113" t="s">
        <v>448</v>
      </c>
    </row>
    <row r="50" spans="1:6">
      <c r="A50" s="14">
        <v>38596</v>
      </c>
      <c r="B50" s="12">
        <v>5987</v>
      </c>
      <c r="C50" s="11">
        <v>418</v>
      </c>
      <c r="D50" s="87">
        <f t="shared" si="1"/>
        <v>6405</v>
      </c>
      <c r="F50" s="113" t="s">
        <v>448</v>
      </c>
    </row>
    <row r="51" spans="1:6">
      <c r="A51" s="14">
        <v>38626</v>
      </c>
      <c r="B51" s="12">
        <v>5811</v>
      </c>
      <c r="C51" s="11">
        <v>189</v>
      </c>
      <c r="D51" s="87">
        <f t="shared" si="1"/>
        <v>6000</v>
      </c>
      <c r="F51" s="113" t="s">
        <v>448</v>
      </c>
    </row>
    <row r="52" spans="1:6">
      <c r="A52" s="14">
        <v>38657</v>
      </c>
      <c r="B52" s="12">
        <v>6001</v>
      </c>
      <c r="C52" s="11">
        <v>156</v>
      </c>
      <c r="D52" s="87">
        <f t="shared" si="1"/>
        <v>6157</v>
      </c>
      <c r="F52" s="113" t="s">
        <v>448</v>
      </c>
    </row>
    <row r="53" spans="1:6">
      <c r="A53" s="14">
        <v>38687</v>
      </c>
      <c r="B53" s="12">
        <v>6352</v>
      </c>
      <c r="C53" s="11">
        <v>619</v>
      </c>
      <c r="D53" s="87">
        <f t="shared" si="1"/>
        <v>6971</v>
      </c>
      <c r="F53" s="113" t="s">
        <v>448</v>
      </c>
    </row>
    <row r="54" spans="1:6">
      <c r="A54" s="14">
        <v>38718</v>
      </c>
      <c r="B54" s="12">
        <v>6228</v>
      </c>
      <c r="C54" s="11">
        <v>729</v>
      </c>
      <c r="D54" s="87">
        <f t="shared" si="1"/>
        <v>6957</v>
      </c>
      <c r="F54" s="113" t="s">
        <v>448</v>
      </c>
    </row>
    <row r="55" spans="1:6">
      <c r="A55" s="14">
        <v>38749</v>
      </c>
      <c r="B55" s="12">
        <v>6934</v>
      </c>
      <c r="C55" s="11">
        <v>1340</v>
      </c>
      <c r="D55" s="87">
        <f t="shared" si="1"/>
        <v>8274</v>
      </c>
      <c r="F55" s="113" t="s">
        <v>448</v>
      </c>
    </row>
    <row r="56" spans="1:6">
      <c r="A56" s="14">
        <v>38777</v>
      </c>
      <c r="B56" s="12">
        <v>7388</v>
      </c>
      <c r="C56" s="11">
        <v>2351</v>
      </c>
      <c r="D56" s="87">
        <f t="shared" si="1"/>
        <v>9739</v>
      </c>
      <c r="F56" s="113" t="s">
        <v>448</v>
      </c>
    </row>
    <row r="57" spans="1:6">
      <c r="A57" s="14">
        <v>38808</v>
      </c>
      <c r="B57" s="12">
        <v>7490</v>
      </c>
      <c r="C57" s="11">
        <v>2585</v>
      </c>
      <c r="D57" s="87">
        <f t="shared" si="1"/>
        <v>10075</v>
      </c>
      <c r="F57" s="113" t="s">
        <v>448</v>
      </c>
    </row>
    <row r="58" spans="1:6">
      <c r="A58" s="14">
        <v>38838</v>
      </c>
      <c r="B58" s="12">
        <v>7395</v>
      </c>
      <c r="C58" s="11">
        <v>2797</v>
      </c>
      <c r="D58" s="87">
        <f t="shared" si="1"/>
        <v>10192</v>
      </c>
      <c r="F58" s="113" t="s">
        <v>448</v>
      </c>
    </row>
    <row r="59" spans="1:6">
      <c r="A59" s="14">
        <v>38869</v>
      </c>
      <c r="B59" s="12">
        <v>7753</v>
      </c>
      <c r="C59" s="11">
        <v>2935</v>
      </c>
      <c r="D59" s="87">
        <f t="shared" si="1"/>
        <v>10688</v>
      </c>
      <c r="F59" s="113" t="s">
        <v>448</v>
      </c>
    </row>
    <row r="60" spans="1:6">
      <c r="A60" s="14">
        <v>38899</v>
      </c>
      <c r="B60" s="12">
        <v>8307</v>
      </c>
      <c r="C60" s="11">
        <v>3836</v>
      </c>
      <c r="D60" s="87">
        <f t="shared" si="1"/>
        <v>12143</v>
      </c>
      <c r="F60" s="113" t="s">
        <v>448</v>
      </c>
    </row>
    <row r="61" spans="1:6">
      <c r="A61" s="14">
        <v>38930</v>
      </c>
      <c r="B61" s="12">
        <v>8689</v>
      </c>
      <c r="C61" s="11">
        <v>3801</v>
      </c>
      <c r="D61" s="87">
        <f t="shared" si="1"/>
        <v>12490</v>
      </c>
      <c r="F61" s="113" t="s">
        <v>448</v>
      </c>
    </row>
    <row r="62" spans="1:6">
      <c r="A62" s="14">
        <v>38961</v>
      </c>
      <c r="B62" s="12">
        <v>8928</v>
      </c>
      <c r="C62" s="11">
        <v>4272</v>
      </c>
      <c r="D62" s="87">
        <f t="shared" si="1"/>
        <v>13200</v>
      </c>
      <c r="F62" s="113" t="s">
        <v>448</v>
      </c>
    </row>
    <row r="63" spans="1:6">
      <c r="A63" s="14">
        <v>38991</v>
      </c>
      <c r="B63" s="12">
        <v>9313</v>
      </c>
      <c r="C63" s="11">
        <v>4444</v>
      </c>
      <c r="D63" s="87">
        <f t="shared" si="1"/>
        <v>13757</v>
      </c>
      <c r="F63" s="113" t="s">
        <v>448</v>
      </c>
    </row>
    <row r="64" spans="1:6">
      <c r="A64" s="14">
        <v>39022</v>
      </c>
      <c r="B64" s="12">
        <v>9827</v>
      </c>
      <c r="C64" s="11">
        <v>4930</v>
      </c>
      <c r="D64" s="87">
        <f t="shared" si="1"/>
        <v>14757</v>
      </c>
      <c r="F64" s="113" t="s">
        <v>448</v>
      </c>
    </row>
    <row r="65" spans="1:6">
      <c r="A65" s="14">
        <v>39052</v>
      </c>
      <c r="B65" s="12">
        <v>9806</v>
      </c>
      <c r="C65" s="11">
        <v>4803</v>
      </c>
      <c r="D65" s="87">
        <f t="shared" si="1"/>
        <v>14609</v>
      </c>
      <c r="F65" s="113" t="s">
        <v>448</v>
      </c>
    </row>
    <row r="66" spans="1:6">
      <c r="A66" s="14">
        <v>39083</v>
      </c>
      <c r="B66" s="12">
        <v>9801</v>
      </c>
      <c r="C66" s="11">
        <v>4315</v>
      </c>
      <c r="D66" s="87">
        <f t="shared" si="1"/>
        <v>14116</v>
      </c>
      <c r="F66" s="113" t="s">
        <v>448</v>
      </c>
    </row>
    <row r="67" spans="1:6">
      <c r="A67" s="14">
        <v>39114</v>
      </c>
      <c r="B67" s="12">
        <v>9385</v>
      </c>
      <c r="C67" s="11">
        <v>3766</v>
      </c>
      <c r="D67" s="87">
        <f t="shared" si="1"/>
        <v>13151</v>
      </c>
      <c r="F67" s="113" t="s">
        <v>448</v>
      </c>
    </row>
    <row r="68" spans="1:6">
      <c r="A68" s="14">
        <v>39142</v>
      </c>
      <c r="B68" s="12">
        <v>9118</v>
      </c>
      <c r="C68" s="11">
        <v>2963</v>
      </c>
      <c r="D68" s="87">
        <f t="shared" si="1"/>
        <v>12081</v>
      </c>
      <c r="F68" s="113" t="s">
        <v>448</v>
      </c>
    </row>
    <row r="69" spans="1:6">
      <c r="A69" s="14">
        <v>39173</v>
      </c>
      <c r="B69" s="12">
        <v>8806</v>
      </c>
      <c r="C69" s="11">
        <v>2416</v>
      </c>
      <c r="D69" s="87">
        <f t="shared" si="1"/>
        <v>11222</v>
      </c>
      <c r="F69" s="113" t="s">
        <v>448</v>
      </c>
    </row>
    <row r="70" spans="1:6">
      <c r="A70" s="14">
        <v>39203</v>
      </c>
      <c r="B70" s="12">
        <v>8651</v>
      </c>
      <c r="C70" s="11">
        <v>2031</v>
      </c>
      <c r="D70" s="87">
        <f t="shared" si="1"/>
        <v>10682</v>
      </c>
      <c r="F70" s="113" t="s">
        <v>448</v>
      </c>
    </row>
    <row r="71" spans="1:6">
      <c r="A71" s="14">
        <v>39234</v>
      </c>
      <c r="B71" s="12">
        <v>8319</v>
      </c>
      <c r="C71" s="11">
        <v>1759</v>
      </c>
      <c r="D71" s="87">
        <f t="shared" si="1"/>
        <v>10078</v>
      </c>
      <c r="F71" s="113" t="s">
        <v>448</v>
      </c>
    </row>
    <row r="72" spans="1:6">
      <c r="A72" s="14">
        <v>39264</v>
      </c>
      <c r="B72" s="12">
        <v>8102</v>
      </c>
      <c r="C72" s="11">
        <v>864</v>
      </c>
      <c r="D72" s="87">
        <f t="shared" si="1"/>
        <v>8966</v>
      </c>
      <c r="F72" s="113" t="s">
        <v>448</v>
      </c>
    </row>
    <row r="73" spans="1:6">
      <c r="A73" s="14">
        <v>39295</v>
      </c>
      <c r="B73" s="12">
        <v>7889</v>
      </c>
      <c r="C73" s="11">
        <v>841</v>
      </c>
      <c r="D73" s="87">
        <f t="shared" si="1"/>
        <v>8730</v>
      </c>
      <c r="F73" s="113" t="s">
        <v>448</v>
      </c>
    </row>
    <row r="74" spans="1:6">
      <c r="A74" s="14">
        <v>39326</v>
      </c>
      <c r="B74" s="12">
        <v>7778</v>
      </c>
      <c r="C74" s="11">
        <v>531</v>
      </c>
      <c r="D74" s="87">
        <f t="shared" si="1"/>
        <v>8309</v>
      </c>
      <c r="F74" s="113" t="s">
        <v>448</v>
      </c>
    </row>
    <row r="75" spans="1:6">
      <c r="A75" s="14">
        <v>39356</v>
      </c>
      <c r="B75" s="12">
        <v>7336</v>
      </c>
      <c r="C75" s="11">
        <v>181</v>
      </c>
      <c r="D75" s="87">
        <f t="shared" si="1"/>
        <v>7517</v>
      </c>
      <c r="F75" s="113" t="s">
        <v>448</v>
      </c>
    </row>
    <row r="76" spans="1:6">
      <c r="A76" s="14">
        <v>39387</v>
      </c>
      <c r="B76" s="12">
        <v>6878</v>
      </c>
      <c r="C76" s="11">
        <v>-290</v>
      </c>
      <c r="D76" s="87">
        <f t="shared" si="1"/>
        <v>6588</v>
      </c>
      <c r="F76" s="113" t="s">
        <v>448</v>
      </c>
    </row>
    <row r="77" spans="1:6">
      <c r="A77" s="14">
        <v>39417</v>
      </c>
      <c r="B77" s="12">
        <v>6405</v>
      </c>
      <c r="C77" s="11">
        <v>-914</v>
      </c>
      <c r="D77" s="87">
        <f t="shared" si="1"/>
        <v>5491</v>
      </c>
      <c r="F77" s="113" t="s">
        <v>448</v>
      </c>
    </row>
    <row r="78" spans="1:6">
      <c r="A78" s="14">
        <v>39448</v>
      </c>
      <c r="B78" s="12">
        <v>6058</v>
      </c>
      <c r="C78" s="11">
        <v>-1259</v>
      </c>
      <c r="D78" s="87">
        <f t="shared" si="1"/>
        <v>4799</v>
      </c>
      <c r="F78" s="113" t="s">
        <v>448</v>
      </c>
    </row>
    <row r="79" spans="1:6">
      <c r="A79" s="14">
        <v>39479</v>
      </c>
      <c r="B79" s="12">
        <v>5911</v>
      </c>
      <c r="C79" s="11">
        <v>-1268</v>
      </c>
      <c r="D79" s="87">
        <f t="shared" si="1"/>
        <v>4643</v>
      </c>
      <c r="F79" s="113" t="s">
        <v>448</v>
      </c>
    </row>
    <row r="80" spans="1:6">
      <c r="A80" s="14">
        <v>39508</v>
      </c>
      <c r="B80" s="12">
        <v>5819</v>
      </c>
      <c r="C80" s="11">
        <v>-1141</v>
      </c>
      <c r="D80" s="87">
        <f t="shared" si="1"/>
        <v>4678</v>
      </c>
      <c r="F80" s="113" t="s">
        <v>448</v>
      </c>
    </row>
    <row r="81" spans="1:6">
      <c r="A81" s="14">
        <v>39539</v>
      </c>
      <c r="B81" s="12">
        <v>5819</v>
      </c>
      <c r="C81" s="11">
        <v>-1153</v>
      </c>
      <c r="D81" s="87">
        <f t="shared" si="1"/>
        <v>4666</v>
      </c>
      <c r="F81" s="113" t="s">
        <v>448</v>
      </c>
    </row>
    <row r="82" spans="1:6">
      <c r="A82" s="14">
        <v>39569</v>
      </c>
      <c r="B82" s="12">
        <v>6066</v>
      </c>
      <c r="C82" s="11">
        <v>-1135</v>
      </c>
      <c r="D82" s="87">
        <f t="shared" si="1"/>
        <v>4931</v>
      </c>
      <c r="F82" s="113" t="s">
        <v>448</v>
      </c>
    </row>
    <row r="83" spans="1:6">
      <c r="A83" s="14">
        <v>39600</v>
      </c>
      <c r="B83" s="12">
        <v>6134</v>
      </c>
      <c r="C83" s="11">
        <v>-1402</v>
      </c>
      <c r="D83" s="87">
        <f t="shared" si="1"/>
        <v>4732</v>
      </c>
      <c r="F83" s="113" t="s">
        <v>448</v>
      </c>
    </row>
    <row r="84" spans="1:6">
      <c r="A84" s="14">
        <v>39630</v>
      </c>
      <c r="B84" s="12">
        <v>6051</v>
      </c>
      <c r="C84" s="11">
        <v>-850</v>
      </c>
      <c r="D84" s="87">
        <f t="shared" si="1"/>
        <v>5201</v>
      </c>
      <c r="F84" s="113" t="s">
        <v>448</v>
      </c>
    </row>
    <row r="85" spans="1:6">
      <c r="A85" s="14">
        <v>39661</v>
      </c>
      <c r="B85" s="12">
        <v>6012</v>
      </c>
      <c r="C85" s="11">
        <v>-1074</v>
      </c>
      <c r="D85" s="87">
        <f t="shared" si="1"/>
        <v>4938</v>
      </c>
      <c r="F85" s="113" t="s">
        <v>448</v>
      </c>
    </row>
    <row r="86" spans="1:6">
      <c r="A86" s="14">
        <v>39692</v>
      </c>
      <c r="B86" s="12">
        <v>5897</v>
      </c>
      <c r="C86" s="11">
        <v>-1494</v>
      </c>
      <c r="D86" s="87">
        <f t="shared" si="1"/>
        <v>4403</v>
      </c>
      <c r="F86" s="113" t="s">
        <v>448</v>
      </c>
    </row>
    <row r="87" spans="1:6">
      <c r="A87" s="14">
        <v>39722</v>
      </c>
      <c r="B87" s="12">
        <v>6085</v>
      </c>
      <c r="C87" s="11">
        <v>-1756</v>
      </c>
      <c r="D87" s="87">
        <f t="shared" si="1"/>
        <v>4329</v>
      </c>
      <c r="F87" s="113" t="s">
        <v>448</v>
      </c>
    </row>
    <row r="88" spans="1:6">
      <c r="A88" s="14">
        <v>39753</v>
      </c>
      <c r="B88" s="12">
        <v>5704</v>
      </c>
      <c r="C88" s="11">
        <v>-2135</v>
      </c>
      <c r="D88" s="87">
        <f t="shared" si="1"/>
        <v>3569</v>
      </c>
      <c r="F88" s="113" t="s">
        <v>448</v>
      </c>
    </row>
    <row r="89" spans="1:6">
      <c r="A89" s="14">
        <v>39783</v>
      </c>
      <c r="B89" s="12">
        <v>5871</v>
      </c>
      <c r="C89" s="11">
        <v>-2057</v>
      </c>
      <c r="D89" s="87">
        <f t="shared" si="1"/>
        <v>3814</v>
      </c>
      <c r="F89" s="113" t="s">
        <v>448</v>
      </c>
    </row>
    <row r="90" spans="1:6">
      <c r="A90" s="14">
        <v>39814</v>
      </c>
      <c r="B90" s="12">
        <v>6290</v>
      </c>
      <c r="C90" s="11">
        <v>-1752</v>
      </c>
      <c r="D90" s="87">
        <f t="shared" si="1"/>
        <v>4538</v>
      </c>
      <c r="F90" s="113" t="s">
        <v>448</v>
      </c>
    </row>
    <row r="91" spans="1:6">
      <c r="A91" s="14">
        <v>39845</v>
      </c>
      <c r="B91" s="12">
        <v>6960</v>
      </c>
      <c r="C91" s="11">
        <v>-800</v>
      </c>
      <c r="D91" s="87">
        <f t="shared" ref="D91:D144" si="2">+C91+B91</f>
        <v>6160</v>
      </c>
      <c r="F91" s="113" t="s">
        <v>448</v>
      </c>
    </row>
    <row r="92" spans="1:6">
      <c r="A92" s="14">
        <v>39873</v>
      </c>
      <c r="B92" s="12">
        <v>7411</v>
      </c>
      <c r="C92" s="11">
        <v>71</v>
      </c>
      <c r="D92" s="87">
        <f t="shared" si="2"/>
        <v>7482</v>
      </c>
      <c r="F92" s="113" t="s">
        <v>448</v>
      </c>
    </row>
    <row r="93" spans="1:6">
      <c r="A93" s="14">
        <v>39904</v>
      </c>
      <c r="B93" s="12">
        <v>7815</v>
      </c>
      <c r="C93" s="11">
        <v>1361</v>
      </c>
      <c r="D93" s="87">
        <f t="shared" si="2"/>
        <v>9176</v>
      </c>
      <c r="F93" s="113" t="s">
        <v>448</v>
      </c>
    </row>
    <row r="94" spans="1:6">
      <c r="A94" s="14">
        <v>39934</v>
      </c>
      <c r="B94" s="12">
        <v>8345</v>
      </c>
      <c r="C94" s="11">
        <v>2857</v>
      </c>
      <c r="D94" s="87">
        <f t="shared" si="2"/>
        <v>11202</v>
      </c>
      <c r="F94" s="113" t="s">
        <v>448</v>
      </c>
    </row>
    <row r="95" spans="1:6">
      <c r="A95" s="14">
        <v>39965</v>
      </c>
      <c r="B95" s="12">
        <v>8611</v>
      </c>
      <c r="C95" s="11">
        <v>3904</v>
      </c>
      <c r="D95" s="87">
        <f t="shared" si="2"/>
        <v>12515</v>
      </c>
      <c r="F95" s="113" t="s">
        <v>448</v>
      </c>
    </row>
    <row r="96" spans="1:6">
      <c r="A96" s="14">
        <v>39995</v>
      </c>
      <c r="B96" s="12">
        <v>9295</v>
      </c>
      <c r="C96" s="11">
        <v>5193</v>
      </c>
      <c r="D96" s="87">
        <f t="shared" si="2"/>
        <v>14488</v>
      </c>
      <c r="F96" s="113" t="s">
        <v>448</v>
      </c>
    </row>
    <row r="97" spans="1:6">
      <c r="A97" s="14">
        <v>40026</v>
      </c>
      <c r="B97" s="12">
        <v>9454</v>
      </c>
      <c r="C97" s="11">
        <v>6188</v>
      </c>
      <c r="D97" s="87">
        <f t="shared" si="2"/>
        <v>15642</v>
      </c>
      <c r="F97" s="113" t="s">
        <v>448</v>
      </c>
    </row>
    <row r="98" spans="1:6">
      <c r="A98" s="14">
        <v>40057</v>
      </c>
      <c r="B98" s="12">
        <v>9796</v>
      </c>
      <c r="C98" s="11">
        <v>7247</v>
      </c>
      <c r="D98" s="87">
        <f t="shared" si="2"/>
        <v>17043</v>
      </c>
      <c r="F98" s="113" t="s">
        <v>448</v>
      </c>
    </row>
    <row r="99" spans="1:6">
      <c r="A99" s="14">
        <v>40087</v>
      </c>
      <c r="B99" s="12">
        <v>10048</v>
      </c>
      <c r="C99" s="11">
        <v>8512</v>
      </c>
      <c r="D99" s="87">
        <f t="shared" si="2"/>
        <v>18560</v>
      </c>
      <c r="F99" s="113" t="s">
        <v>448</v>
      </c>
    </row>
    <row r="100" spans="1:6">
      <c r="A100" s="14">
        <v>40118</v>
      </c>
      <c r="B100" s="12">
        <v>10527</v>
      </c>
      <c r="C100" s="11">
        <v>9494</v>
      </c>
      <c r="D100" s="87">
        <f t="shared" si="2"/>
        <v>20021</v>
      </c>
      <c r="F100" s="113" t="s">
        <v>448</v>
      </c>
    </row>
    <row r="101" spans="1:6">
      <c r="A101" s="14">
        <v>40148</v>
      </c>
      <c r="B101" s="12">
        <v>10949</v>
      </c>
      <c r="C101" s="11">
        <v>10304</v>
      </c>
      <c r="D101" s="87">
        <f t="shared" si="2"/>
        <v>21253</v>
      </c>
      <c r="F101" s="113" t="s">
        <v>448</v>
      </c>
    </row>
    <row r="102" spans="1:6">
      <c r="A102" s="14">
        <v>40179</v>
      </c>
      <c r="B102" s="12">
        <v>11047</v>
      </c>
      <c r="C102" s="11">
        <v>11541</v>
      </c>
      <c r="D102" s="87">
        <f t="shared" si="2"/>
        <v>22588</v>
      </c>
      <c r="F102" s="113" t="s">
        <v>448</v>
      </c>
    </row>
    <row r="103" spans="1:6">
      <c r="A103" s="14">
        <v>40210</v>
      </c>
      <c r="B103" s="12">
        <v>10629</v>
      </c>
      <c r="C103" s="11">
        <v>10989</v>
      </c>
      <c r="D103" s="87">
        <f t="shared" si="2"/>
        <v>21618</v>
      </c>
      <c r="F103" s="113" t="s">
        <v>448</v>
      </c>
    </row>
    <row r="104" spans="1:6">
      <c r="A104" s="14">
        <v>40238</v>
      </c>
      <c r="B104" s="12">
        <v>10288</v>
      </c>
      <c r="C104" s="11">
        <v>10685</v>
      </c>
      <c r="D104" s="87">
        <f t="shared" si="2"/>
        <v>20973</v>
      </c>
      <c r="F104" s="113" t="s">
        <v>448</v>
      </c>
    </row>
    <row r="105" spans="1:6">
      <c r="A105" s="14">
        <v>40269</v>
      </c>
      <c r="B105" s="12">
        <v>10095</v>
      </c>
      <c r="C105" s="11">
        <v>9859</v>
      </c>
      <c r="D105" s="87">
        <f t="shared" si="2"/>
        <v>19954</v>
      </c>
      <c r="F105" s="113" t="s">
        <v>448</v>
      </c>
    </row>
    <row r="106" spans="1:6">
      <c r="A106" s="14">
        <v>40299</v>
      </c>
      <c r="B106" s="12">
        <v>9345</v>
      </c>
      <c r="C106" s="11">
        <v>8622</v>
      </c>
      <c r="D106" s="87">
        <f t="shared" si="2"/>
        <v>17967</v>
      </c>
      <c r="F106" s="113" t="s">
        <v>448</v>
      </c>
    </row>
    <row r="107" spans="1:6">
      <c r="A107" s="14">
        <v>40330</v>
      </c>
      <c r="B107" s="12">
        <v>8805</v>
      </c>
      <c r="C107" s="11">
        <v>7699</v>
      </c>
      <c r="D107" s="87">
        <f t="shared" si="2"/>
        <v>16504</v>
      </c>
      <c r="F107" s="113" t="s">
        <v>448</v>
      </c>
    </row>
    <row r="108" spans="1:6">
      <c r="A108" s="14">
        <v>40360</v>
      </c>
      <c r="B108" s="12">
        <v>8512</v>
      </c>
      <c r="C108" s="11">
        <v>6709</v>
      </c>
      <c r="D108" s="87">
        <f t="shared" si="2"/>
        <v>15221</v>
      </c>
      <c r="F108" s="113" t="s">
        <v>448</v>
      </c>
    </row>
    <row r="109" spans="1:6">
      <c r="A109" s="14">
        <v>40391</v>
      </c>
      <c r="B109" s="12">
        <v>8419</v>
      </c>
      <c r="C109" s="11">
        <v>6088</v>
      </c>
      <c r="D109" s="87">
        <f t="shared" si="2"/>
        <v>14507</v>
      </c>
      <c r="F109" s="113" t="s">
        <v>448</v>
      </c>
    </row>
    <row r="110" spans="1:6">
      <c r="A110" s="14">
        <v>40422</v>
      </c>
      <c r="B110" s="12">
        <v>8262</v>
      </c>
      <c r="C110" s="11">
        <v>5652</v>
      </c>
      <c r="D110" s="87">
        <f t="shared" si="2"/>
        <v>13914</v>
      </c>
      <c r="F110" s="113" t="s">
        <v>448</v>
      </c>
    </row>
    <row r="111" spans="1:6">
      <c r="A111" s="14">
        <v>40452</v>
      </c>
      <c r="B111" s="12">
        <v>7776</v>
      </c>
      <c r="C111" s="11">
        <v>4834</v>
      </c>
      <c r="D111" s="87">
        <f t="shared" si="2"/>
        <v>12610</v>
      </c>
      <c r="F111" s="113" t="s">
        <v>448</v>
      </c>
    </row>
    <row r="112" spans="1:6">
      <c r="A112" s="14">
        <v>40483</v>
      </c>
      <c r="B112" s="12">
        <v>7511</v>
      </c>
      <c r="C112" s="11">
        <v>4008</v>
      </c>
      <c r="D112" s="87">
        <f t="shared" si="2"/>
        <v>11519</v>
      </c>
      <c r="F112" s="113" t="s">
        <v>448</v>
      </c>
    </row>
    <row r="113" spans="1:6">
      <c r="A113" s="14">
        <v>40513</v>
      </c>
      <c r="B113" s="12">
        <v>7242</v>
      </c>
      <c r="C113" s="11">
        <v>3209</v>
      </c>
      <c r="D113" s="87">
        <f t="shared" si="2"/>
        <v>10451</v>
      </c>
      <c r="F113" s="113" t="s">
        <v>448</v>
      </c>
    </row>
    <row r="114" spans="1:6">
      <c r="A114" s="14">
        <v>40544</v>
      </c>
      <c r="B114" s="12">
        <v>6707</v>
      </c>
      <c r="C114" s="11">
        <v>1982</v>
      </c>
      <c r="D114" s="87">
        <f t="shared" si="2"/>
        <v>8689</v>
      </c>
      <c r="F114" s="113" t="s">
        <v>448</v>
      </c>
    </row>
    <row r="115" spans="1:6">
      <c r="A115" s="14">
        <v>40575</v>
      </c>
      <c r="B115" s="12">
        <v>6473</v>
      </c>
      <c r="C115" s="11">
        <v>1776</v>
      </c>
      <c r="D115" s="87">
        <f t="shared" si="2"/>
        <v>8249</v>
      </c>
      <c r="F115" s="113" t="s">
        <v>448</v>
      </c>
    </row>
    <row r="116" spans="1:6">
      <c r="A116" s="14">
        <v>40603</v>
      </c>
      <c r="B116" s="12">
        <v>6386</v>
      </c>
      <c r="C116" s="11">
        <v>168</v>
      </c>
      <c r="D116" s="87">
        <f t="shared" si="2"/>
        <v>6554</v>
      </c>
      <c r="F116" s="113" t="s">
        <v>448</v>
      </c>
    </row>
    <row r="117" spans="1:6">
      <c r="A117" s="14">
        <v>40634</v>
      </c>
      <c r="B117" s="12">
        <v>6321</v>
      </c>
      <c r="C117" s="11">
        <v>-813</v>
      </c>
      <c r="D117" s="87">
        <f t="shared" si="2"/>
        <v>5508</v>
      </c>
      <c r="F117" s="113" t="s">
        <v>448</v>
      </c>
    </row>
    <row r="118" spans="1:6">
      <c r="A118" s="14">
        <v>40664</v>
      </c>
      <c r="B118" s="12">
        <v>6293</v>
      </c>
      <c r="C118" s="11">
        <v>-1668</v>
      </c>
      <c r="D118" s="87">
        <f t="shared" si="2"/>
        <v>4625</v>
      </c>
      <c r="F118" s="113" t="s">
        <v>448</v>
      </c>
    </row>
    <row r="119" spans="1:6">
      <c r="A119" s="14">
        <v>40695</v>
      </c>
      <c r="B119" s="12">
        <v>6220</v>
      </c>
      <c r="C119" s="11">
        <v>-2353</v>
      </c>
      <c r="D119" s="87">
        <f t="shared" si="2"/>
        <v>3867</v>
      </c>
      <c r="F119" s="113" t="s">
        <v>448</v>
      </c>
    </row>
    <row r="120" spans="1:6">
      <c r="A120" s="14">
        <v>40725</v>
      </c>
      <c r="B120" s="12">
        <v>6077</v>
      </c>
      <c r="C120" s="11">
        <v>-3210</v>
      </c>
      <c r="D120" s="87">
        <f t="shared" si="2"/>
        <v>2867</v>
      </c>
      <c r="F120" s="113" t="s">
        <v>448</v>
      </c>
    </row>
    <row r="121" spans="1:6">
      <c r="A121" s="14">
        <v>40756</v>
      </c>
      <c r="B121" s="12">
        <v>6204</v>
      </c>
      <c r="C121" s="11">
        <v>-3947</v>
      </c>
      <c r="D121" s="87">
        <f t="shared" si="2"/>
        <v>2257</v>
      </c>
      <c r="F121" s="113" t="s">
        <v>448</v>
      </c>
    </row>
    <row r="122" spans="1:6">
      <c r="A122" s="14">
        <v>40787</v>
      </c>
      <c r="B122" s="12">
        <v>5968</v>
      </c>
      <c r="C122" s="11">
        <v>-5195</v>
      </c>
      <c r="D122" s="87">
        <f t="shared" si="2"/>
        <v>773</v>
      </c>
      <c r="F122" s="113" t="s">
        <v>448</v>
      </c>
    </row>
    <row r="123" spans="1:6">
      <c r="A123" s="14">
        <v>40817</v>
      </c>
      <c r="B123" s="12">
        <v>6033</v>
      </c>
      <c r="C123" s="11">
        <v>-6136</v>
      </c>
      <c r="D123" s="87">
        <f t="shared" si="2"/>
        <v>-103</v>
      </c>
      <c r="F123" s="113" t="s">
        <v>448</v>
      </c>
    </row>
    <row r="124" spans="1:6">
      <c r="A124" s="14">
        <v>40848</v>
      </c>
      <c r="B124" s="12">
        <v>5999</v>
      </c>
      <c r="C124" s="11">
        <v>-6567</v>
      </c>
      <c r="D124" s="87">
        <f t="shared" si="2"/>
        <v>-568</v>
      </c>
      <c r="F124" s="113" t="s">
        <v>448</v>
      </c>
    </row>
    <row r="125" spans="1:6">
      <c r="A125" s="14">
        <v>40878</v>
      </c>
      <c r="B125" s="12">
        <v>5648</v>
      </c>
      <c r="C125" s="11">
        <v>-7503</v>
      </c>
      <c r="D125" s="87">
        <f t="shared" si="2"/>
        <v>-1855</v>
      </c>
      <c r="F125" s="113" t="s">
        <v>448</v>
      </c>
    </row>
    <row r="126" spans="1:6">
      <c r="A126" s="14">
        <v>40909</v>
      </c>
      <c r="B126" s="12">
        <v>5563</v>
      </c>
      <c r="C126" s="11">
        <v>-8697</v>
      </c>
      <c r="D126" s="87">
        <f t="shared" si="2"/>
        <v>-3134</v>
      </c>
      <c r="F126" s="113" t="s">
        <v>448</v>
      </c>
    </row>
    <row r="127" spans="1:6">
      <c r="A127" s="14">
        <v>40940</v>
      </c>
      <c r="B127" s="12">
        <v>5436</v>
      </c>
      <c r="C127" s="11">
        <v>-9504</v>
      </c>
      <c r="D127" s="87">
        <f t="shared" si="2"/>
        <v>-4068</v>
      </c>
      <c r="F127" s="113" t="s">
        <v>448</v>
      </c>
    </row>
    <row r="128" spans="1:6">
      <c r="A128" s="14">
        <v>40969</v>
      </c>
      <c r="B128" s="12">
        <v>5452</v>
      </c>
      <c r="C128" s="11">
        <v>-8835</v>
      </c>
      <c r="D128" s="87">
        <f t="shared" si="2"/>
        <v>-3383</v>
      </c>
      <c r="F128" s="113" t="s">
        <v>448</v>
      </c>
    </row>
    <row r="129" spans="1:16">
      <c r="A129" s="14">
        <v>41000</v>
      </c>
      <c r="B129" s="12">
        <v>5151</v>
      </c>
      <c r="C129" s="11">
        <v>-9157</v>
      </c>
      <c r="D129" s="87">
        <f t="shared" si="2"/>
        <v>-4006</v>
      </c>
      <c r="F129" s="113" t="s">
        <v>448</v>
      </c>
    </row>
    <row r="130" spans="1:16">
      <c r="A130" s="14">
        <v>41030</v>
      </c>
      <c r="B130" s="12">
        <v>5085</v>
      </c>
      <c r="C130" s="11">
        <v>-8738</v>
      </c>
      <c r="D130" s="87">
        <f t="shared" si="2"/>
        <v>-3653</v>
      </c>
      <c r="F130" s="113" t="s">
        <v>448</v>
      </c>
    </row>
    <row r="131" spans="1:16">
      <c r="A131" s="14">
        <v>41061</v>
      </c>
      <c r="B131" s="12">
        <v>5079</v>
      </c>
      <c r="C131" s="11">
        <v>-8270</v>
      </c>
      <c r="D131" s="87">
        <f t="shared" si="2"/>
        <v>-3191</v>
      </c>
      <c r="F131" s="113" t="s">
        <v>448</v>
      </c>
    </row>
    <row r="132" spans="1:16">
      <c r="A132" s="14">
        <v>41091</v>
      </c>
      <c r="B132" s="12">
        <v>4435</v>
      </c>
      <c r="C132" s="11">
        <v>-8234</v>
      </c>
      <c r="D132" s="87">
        <f t="shared" si="2"/>
        <v>-3799</v>
      </c>
      <c r="F132" s="113" t="s">
        <v>448</v>
      </c>
    </row>
    <row r="133" spans="1:16">
      <c r="A133" s="14">
        <v>41122</v>
      </c>
      <c r="B133" s="12">
        <v>4052</v>
      </c>
      <c r="C133" s="11">
        <v>-8170</v>
      </c>
      <c r="D133" s="87">
        <f t="shared" si="2"/>
        <v>-4118</v>
      </c>
      <c r="F133" s="113" t="s">
        <v>448</v>
      </c>
    </row>
    <row r="134" spans="1:16">
      <c r="A134" s="14">
        <v>41153</v>
      </c>
      <c r="B134" s="12">
        <v>4051</v>
      </c>
      <c r="C134" s="11">
        <v>-7331</v>
      </c>
      <c r="D134" s="87">
        <f t="shared" si="2"/>
        <v>-3280</v>
      </c>
      <c r="F134" s="113" t="s">
        <v>448</v>
      </c>
      <c r="N134" s="22"/>
      <c r="O134" s="21"/>
      <c r="P134" s="4"/>
    </row>
    <row r="135" spans="1:16">
      <c r="A135" s="14">
        <v>41183</v>
      </c>
      <c r="B135" s="12">
        <v>4070</v>
      </c>
      <c r="C135" s="11">
        <v>-6389</v>
      </c>
      <c r="D135" s="87">
        <f t="shared" si="2"/>
        <v>-2319</v>
      </c>
      <c r="F135" s="113" t="s">
        <v>448</v>
      </c>
      <c r="N135" s="22"/>
      <c r="O135" s="21"/>
      <c r="P135" s="4"/>
    </row>
    <row r="136" spans="1:16">
      <c r="A136" s="14">
        <v>41214</v>
      </c>
      <c r="B136" s="12">
        <v>4125</v>
      </c>
      <c r="C136" s="11">
        <v>-5692</v>
      </c>
      <c r="D136" s="87">
        <f t="shared" si="2"/>
        <v>-1567</v>
      </c>
      <c r="F136" s="113" t="s">
        <v>448</v>
      </c>
      <c r="N136" s="22"/>
      <c r="O136" s="21"/>
      <c r="P136" s="4"/>
    </row>
    <row r="137" spans="1:16">
      <c r="A137" s="14">
        <v>41244</v>
      </c>
      <c r="B137" s="12">
        <v>3875</v>
      </c>
      <c r="C137" s="11">
        <v>-5040</v>
      </c>
      <c r="D137" s="87">
        <f t="shared" si="2"/>
        <v>-1165</v>
      </c>
      <c r="F137" s="113" t="s">
        <v>448</v>
      </c>
      <c r="N137" s="22"/>
      <c r="O137" s="21"/>
      <c r="P137" s="4"/>
    </row>
    <row r="138" spans="1:16">
      <c r="A138" s="14">
        <v>41275</v>
      </c>
      <c r="B138" s="12">
        <v>3770</v>
      </c>
      <c r="C138" s="11">
        <v>-3758</v>
      </c>
      <c r="D138" s="87">
        <f t="shared" si="2"/>
        <v>12</v>
      </c>
      <c r="F138" s="113" t="s">
        <v>448</v>
      </c>
      <c r="N138" s="22"/>
      <c r="O138" s="21"/>
      <c r="P138" s="4"/>
    </row>
    <row r="139" spans="1:16">
      <c r="A139" s="14">
        <v>41306</v>
      </c>
      <c r="B139" s="12">
        <v>3924</v>
      </c>
      <c r="C139" s="11">
        <v>-2729</v>
      </c>
      <c r="D139" s="87">
        <f t="shared" si="2"/>
        <v>1195</v>
      </c>
      <c r="F139" s="113" t="s">
        <v>448</v>
      </c>
      <c r="N139" s="22"/>
      <c r="O139" s="21"/>
      <c r="P139" s="4"/>
    </row>
    <row r="140" spans="1:16">
      <c r="A140" s="14">
        <v>41334</v>
      </c>
      <c r="B140" s="12">
        <v>4080</v>
      </c>
      <c r="C140" s="11">
        <v>-1538</v>
      </c>
      <c r="D140" s="87">
        <f t="shared" si="2"/>
        <v>2542</v>
      </c>
      <c r="F140" s="113" t="s">
        <v>448</v>
      </c>
      <c r="N140" s="22"/>
      <c r="O140" s="21"/>
      <c r="P140" s="4"/>
    </row>
    <row r="141" spans="1:16">
      <c r="A141" s="14">
        <v>41365</v>
      </c>
      <c r="B141" s="12">
        <v>4444</v>
      </c>
      <c r="C141" s="11">
        <v>332</v>
      </c>
      <c r="D141" s="87">
        <f t="shared" si="2"/>
        <v>4776</v>
      </c>
      <c r="F141" s="113" t="s">
        <v>448</v>
      </c>
    </row>
    <row r="142" spans="1:16">
      <c r="A142" s="14">
        <v>41395</v>
      </c>
      <c r="B142" s="12">
        <v>4687</v>
      </c>
      <c r="C142" s="11">
        <v>1555</v>
      </c>
      <c r="D142" s="87">
        <f t="shared" si="2"/>
        <v>6242</v>
      </c>
      <c r="F142" s="113" t="s">
        <v>448</v>
      </c>
    </row>
    <row r="143" spans="1:16">
      <c r="A143" s="14">
        <v>41426</v>
      </c>
      <c r="B143" s="12">
        <v>5286</v>
      </c>
      <c r="C143" s="11">
        <v>2621</v>
      </c>
      <c r="D143" s="87">
        <f t="shared" si="2"/>
        <v>7907</v>
      </c>
      <c r="F143" s="113" t="s">
        <v>448</v>
      </c>
    </row>
    <row r="144" spans="1:16">
      <c r="A144" s="14">
        <v>41456</v>
      </c>
      <c r="B144" s="12">
        <v>6244</v>
      </c>
      <c r="C144" s="11">
        <v>4325</v>
      </c>
      <c r="D144" s="87">
        <f t="shared" si="2"/>
        <v>10569</v>
      </c>
      <c r="F144" s="113" t="s">
        <v>448</v>
      </c>
    </row>
    <row r="145" spans="1:7">
      <c r="A145" s="14">
        <v>41487</v>
      </c>
      <c r="B145" s="12">
        <v>6947</v>
      </c>
      <c r="C145" s="11">
        <v>5901</v>
      </c>
      <c r="D145" s="87">
        <f>+C145+B145</f>
        <v>12848</v>
      </c>
      <c r="F145" s="113" t="s">
        <v>448</v>
      </c>
    </row>
    <row r="146" spans="1:7">
      <c r="A146" s="14">
        <v>41518</v>
      </c>
      <c r="B146">
        <v>7680</v>
      </c>
      <c r="C146">
        <v>7494</v>
      </c>
      <c r="D146" s="87">
        <f t="shared" ref="D146:D185" si="3">+C146+B146</f>
        <v>15174</v>
      </c>
      <c r="F146" s="113" t="s">
        <v>448</v>
      </c>
    </row>
    <row r="147" spans="1:7">
      <c r="A147" s="14">
        <v>41548</v>
      </c>
      <c r="B147">
        <v>8702</v>
      </c>
      <c r="C147">
        <v>8788</v>
      </c>
      <c r="D147" s="87">
        <f t="shared" si="3"/>
        <v>17490</v>
      </c>
      <c r="F147" s="113" t="s">
        <v>448</v>
      </c>
    </row>
    <row r="148" spans="1:7">
      <c r="A148" s="14">
        <v>41579</v>
      </c>
      <c r="B148">
        <v>9613</v>
      </c>
      <c r="C148">
        <v>9865</v>
      </c>
      <c r="D148" s="87">
        <f t="shared" si="3"/>
        <v>19478</v>
      </c>
      <c r="F148" s="113" t="s">
        <v>448</v>
      </c>
    </row>
    <row r="149" spans="1:7">
      <c r="A149" s="14">
        <v>41609</v>
      </c>
      <c r="B149">
        <v>10928</v>
      </c>
      <c r="C149">
        <v>11540</v>
      </c>
      <c r="D149" s="87">
        <f t="shared" si="3"/>
        <v>22468</v>
      </c>
      <c r="F149" s="113" t="s">
        <v>448</v>
      </c>
    </row>
    <row r="150" spans="1:7">
      <c r="A150" s="14">
        <v>41640</v>
      </c>
      <c r="B150" s="34">
        <v>12279</v>
      </c>
      <c r="C150">
        <v>13387</v>
      </c>
      <c r="D150" s="87">
        <f t="shared" si="3"/>
        <v>25666</v>
      </c>
      <c r="F150" s="113" t="s">
        <v>448</v>
      </c>
    </row>
    <row r="151" spans="1:7">
      <c r="A151" s="14">
        <v>41671</v>
      </c>
      <c r="B151" s="74">
        <v>13709</v>
      </c>
      <c r="C151" s="75">
        <v>15313</v>
      </c>
      <c r="D151" s="87">
        <f t="shared" si="3"/>
        <v>29022</v>
      </c>
      <c r="F151" s="113" t="s">
        <v>448</v>
      </c>
      <c r="G151" s="74"/>
    </row>
    <row r="152" spans="1:7">
      <c r="A152" s="14">
        <v>41699</v>
      </c>
      <c r="B152" s="74">
        <v>14835</v>
      </c>
      <c r="C152" s="74">
        <v>17079</v>
      </c>
      <c r="D152" s="87">
        <f t="shared" si="3"/>
        <v>31914</v>
      </c>
      <c r="F152" s="113" t="s">
        <v>448</v>
      </c>
    </row>
    <row r="153" spans="1:7">
      <c r="A153" s="14">
        <v>41730</v>
      </c>
      <c r="B153">
        <v>16006</v>
      </c>
      <c r="C153">
        <v>18360</v>
      </c>
      <c r="D153" s="87">
        <f t="shared" si="3"/>
        <v>34366</v>
      </c>
      <c r="F153" s="113" t="s">
        <v>448</v>
      </c>
    </row>
    <row r="154" spans="1:7">
      <c r="A154" s="14">
        <v>41760</v>
      </c>
      <c r="B154">
        <v>16965</v>
      </c>
      <c r="C154">
        <v>19432</v>
      </c>
      <c r="D154" s="87">
        <f t="shared" si="3"/>
        <v>36397</v>
      </c>
      <c r="F154" s="113" t="s">
        <v>448</v>
      </c>
    </row>
    <row r="155" spans="1:7">
      <c r="A155" s="14">
        <v>41791</v>
      </c>
      <c r="B155">
        <v>17779</v>
      </c>
      <c r="C155">
        <v>20559</v>
      </c>
      <c r="D155" s="87">
        <f t="shared" si="3"/>
        <v>38338</v>
      </c>
      <c r="F155" s="113" t="s">
        <v>448</v>
      </c>
      <c r="G155" s="33"/>
    </row>
    <row r="156" spans="1:7">
      <c r="A156" s="14">
        <v>41821</v>
      </c>
      <c r="B156">
        <v>18969</v>
      </c>
      <c r="C156">
        <v>22074</v>
      </c>
      <c r="D156" s="87">
        <f t="shared" si="3"/>
        <v>41043</v>
      </c>
      <c r="F156" s="113" t="s">
        <v>448</v>
      </c>
    </row>
    <row r="157" spans="1:7">
      <c r="A157" s="14">
        <v>41852</v>
      </c>
      <c r="B157" s="93">
        <v>19959</v>
      </c>
      <c r="C157" s="93">
        <v>23524</v>
      </c>
      <c r="D157" s="87">
        <f t="shared" si="3"/>
        <v>43483</v>
      </c>
      <c r="F157" s="113" t="s">
        <v>448</v>
      </c>
    </row>
    <row r="158" spans="1:7">
      <c r="A158" s="14">
        <v>41883</v>
      </c>
      <c r="B158" s="93">
        <v>21013</v>
      </c>
      <c r="C158" s="93">
        <v>24401</v>
      </c>
      <c r="D158" s="87">
        <f t="shared" si="3"/>
        <v>45414</v>
      </c>
      <c r="F158" s="113" t="s">
        <v>448</v>
      </c>
    </row>
    <row r="159" spans="1:7">
      <c r="A159" s="14">
        <v>41913</v>
      </c>
      <c r="B159">
        <v>21825</v>
      </c>
      <c r="C159">
        <v>25859</v>
      </c>
      <c r="D159" s="87">
        <f t="shared" si="3"/>
        <v>47684</v>
      </c>
      <c r="F159" s="113" t="s">
        <v>448</v>
      </c>
    </row>
    <row r="160" spans="1:7">
      <c r="A160" s="14">
        <v>41944</v>
      </c>
      <c r="B160">
        <v>22539</v>
      </c>
      <c r="C160">
        <v>27297</v>
      </c>
      <c r="D160" s="87">
        <f t="shared" si="3"/>
        <v>49836</v>
      </c>
      <c r="F160" s="113" t="s">
        <v>448</v>
      </c>
    </row>
    <row r="161" spans="1:6">
      <c r="A161" s="14">
        <v>41974</v>
      </c>
      <c r="B161" s="93">
        <v>23006</v>
      </c>
      <c r="C161" s="93">
        <v>27916</v>
      </c>
      <c r="D161" s="87">
        <f t="shared" si="3"/>
        <v>50922</v>
      </c>
      <c r="F161" s="113" t="s">
        <v>448</v>
      </c>
    </row>
    <row r="162" spans="1:6">
      <c r="A162" s="14">
        <v>42005</v>
      </c>
      <c r="B162">
        <v>24559</v>
      </c>
      <c r="C162">
        <v>29238</v>
      </c>
      <c r="D162" s="87">
        <f t="shared" si="3"/>
        <v>53797</v>
      </c>
      <c r="F162" s="113" t="s">
        <v>448</v>
      </c>
    </row>
    <row r="163" spans="1:6">
      <c r="A163" s="14">
        <v>42036</v>
      </c>
      <c r="B163">
        <v>25281</v>
      </c>
      <c r="C163">
        <v>29840</v>
      </c>
      <c r="D163" s="87">
        <f t="shared" si="3"/>
        <v>55121</v>
      </c>
      <c r="F163" s="113" t="s">
        <v>448</v>
      </c>
    </row>
    <row r="164" spans="1:6">
      <c r="A164" s="14">
        <v>42064</v>
      </c>
      <c r="B164" s="93">
        <v>25987</v>
      </c>
      <c r="C164" s="93">
        <v>30288</v>
      </c>
      <c r="D164" s="87">
        <f t="shared" si="3"/>
        <v>56275</v>
      </c>
      <c r="F164" s="113" t="s">
        <v>448</v>
      </c>
    </row>
    <row r="165" spans="1:6">
      <c r="A165" s="14">
        <v>42095</v>
      </c>
      <c r="B165">
        <v>26106</v>
      </c>
      <c r="C165">
        <v>30707</v>
      </c>
      <c r="D165" s="87">
        <f t="shared" si="3"/>
        <v>56813</v>
      </c>
      <c r="F165" s="113" t="s">
        <v>448</v>
      </c>
    </row>
    <row r="166" spans="1:6">
      <c r="A166" s="14">
        <v>42125</v>
      </c>
      <c r="B166">
        <v>26565</v>
      </c>
      <c r="C166">
        <v>31257</v>
      </c>
      <c r="D166" s="87">
        <f t="shared" si="3"/>
        <v>57822</v>
      </c>
      <c r="E166" s="125">
        <v>42177</v>
      </c>
      <c r="F166" s="113" t="s">
        <v>448</v>
      </c>
    </row>
    <row r="167" spans="1:6">
      <c r="A167" s="14">
        <v>42156</v>
      </c>
      <c r="B167">
        <v>26834</v>
      </c>
      <c r="C167">
        <v>31425</v>
      </c>
      <c r="D167" s="87">
        <f t="shared" si="3"/>
        <v>58259</v>
      </c>
      <c r="E167" s="125">
        <v>42206</v>
      </c>
      <c r="F167" s="113" t="s">
        <v>448</v>
      </c>
    </row>
    <row r="168" spans="1:6">
      <c r="A168" s="14">
        <v>42186</v>
      </c>
      <c r="B168">
        <v>27395</v>
      </c>
      <c r="C168">
        <v>32244</v>
      </c>
      <c r="D168" s="87">
        <f t="shared" si="3"/>
        <v>59639</v>
      </c>
      <c r="E168" s="125">
        <v>42237</v>
      </c>
      <c r="F168" s="113" t="s">
        <v>448</v>
      </c>
    </row>
    <row r="169" spans="1:6">
      <c r="A169" s="14">
        <v>42217</v>
      </c>
      <c r="B169">
        <v>27862</v>
      </c>
      <c r="C169">
        <v>32428</v>
      </c>
      <c r="D169" s="87">
        <f t="shared" si="3"/>
        <v>60290</v>
      </c>
      <c r="E169" s="125">
        <v>42268</v>
      </c>
      <c r="F169" s="113" t="s">
        <v>448</v>
      </c>
    </row>
    <row r="170" spans="1:6">
      <c r="A170" s="14">
        <v>42248</v>
      </c>
      <c r="B170">
        <v>28395</v>
      </c>
      <c r="C170">
        <v>32839</v>
      </c>
      <c r="D170" s="87">
        <f t="shared" si="3"/>
        <v>61234</v>
      </c>
      <c r="E170" s="125">
        <v>42300</v>
      </c>
      <c r="F170" s="113" t="s">
        <v>448</v>
      </c>
    </row>
    <row r="171" spans="1:6">
      <c r="A171" s="14">
        <v>42278</v>
      </c>
      <c r="B171">
        <v>29010</v>
      </c>
      <c r="C171">
        <v>33467</v>
      </c>
      <c r="D171" s="87">
        <f t="shared" si="3"/>
        <v>62477</v>
      </c>
      <c r="E171" s="125">
        <v>42331</v>
      </c>
      <c r="F171" s="113" t="s">
        <v>448</v>
      </c>
    </row>
    <row r="172" spans="1:6">
      <c r="A172" s="14">
        <v>42309</v>
      </c>
      <c r="B172" s="113">
        <v>29675</v>
      </c>
      <c r="C172" s="113">
        <v>33984</v>
      </c>
      <c r="D172" s="87">
        <f t="shared" si="3"/>
        <v>63659</v>
      </c>
      <c r="E172" s="125">
        <v>42359</v>
      </c>
      <c r="F172" s="113" t="s">
        <v>448</v>
      </c>
    </row>
    <row r="173" spans="1:6">
      <c r="A173" s="14">
        <v>42339</v>
      </c>
      <c r="B173" s="113">
        <v>29979</v>
      </c>
      <c r="C173" s="113">
        <v>34951</v>
      </c>
      <c r="D173" s="87">
        <f t="shared" si="3"/>
        <v>64930</v>
      </c>
      <c r="E173" s="125">
        <v>42402</v>
      </c>
      <c r="F173" s="113" t="s">
        <v>448</v>
      </c>
    </row>
    <row r="174" spans="1:6">
      <c r="A174" s="14">
        <v>42370</v>
      </c>
      <c r="B174" s="113">
        <v>30369</v>
      </c>
      <c r="C174" s="113">
        <v>35542</v>
      </c>
      <c r="D174" s="87">
        <f t="shared" si="3"/>
        <v>65911</v>
      </c>
      <c r="E174" s="125">
        <v>42429</v>
      </c>
      <c r="F174" s="113" t="s">
        <v>448</v>
      </c>
    </row>
    <row r="175" spans="1:6">
      <c r="A175" s="14">
        <v>42401</v>
      </c>
      <c r="B175">
        <v>31035</v>
      </c>
      <c r="C175">
        <v>36356</v>
      </c>
      <c r="D175" s="87">
        <f t="shared" si="3"/>
        <v>67391</v>
      </c>
      <c r="E175" s="125">
        <v>42451</v>
      </c>
      <c r="F175" s="113" t="s">
        <v>448</v>
      </c>
    </row>
    <row r="176" spans="1:6">
      <c r="A176" s="14">
        <v>42430</v>
      </c>
      <c r="B176">
        <v>31230</v>
      </c>
      <c r="C176">
        <v>36389</v>
      </c>
      <c r="D176" s="87">
        <f t="shared" si="3"/>
        <v>67619</v>
      </c>
      <c r="E176" s="125">
        <v>42493</v>
      </c>
      <c r="F176" s="113" t="s">
        <v>448</v>
      </c>
    </row>
    <row r="177" spans="1:6">
      <c r="A177" s="14">
        <v>42461</v>
      </c>
      <c r="B177">
        <v>31582</v>
      </c>
      <c r="C177">
        <v>36528</v>
      </c>
      <c r="D177" s="87">
        <f t="shared" si="3"/>
        <v>68110</v>
      </c>
      <c r="E177" s="125">
        <v>42529</v>
      </c>
      <c r="F177" s="113" t="s">
        <v>448</v>
      </c>
    </row>
    <row r="178" spans="1:6">
      <c r="A178" s="14">
        <v>42491</v>
      </c>
      <c r="B178">
        <v>31623</v>
      </c>
      <c r="C178">
        <v>36809</v>
      </c>
      <c r="D178" s="87">
        <f t="shared" si="3"/>
        <v>68432</v>
      </c>
      <c r="E178" s="125">
        <v>42543</v>
      </c>
      <c r="F178" s="113" t="s">
        <v>448</v>
      </c>
    </row>
    <row r="179" spans="1:6">
      <c r="A179" s="14">
        <v>42522</v>
      </c>
      <c r="B179">
        <v>31778</v>
      </c>
      <c r="C179">
        <v>37312</v>
      </c>
      <c r="D179" s="87">
        <f t="shared" si="3"/>
        <v>69090</v>
      </c>
      <c r="E179" s="125">
        <v>42572</v>
      </c>
      <c r="F179" t="s">
        <v>448</v>
      </c>
    </row>
    <row r="180" spans="1:6">
      <c r="A180" s="14">
        <v>42552</v>
      </c>
      <c r="B180">
        <v>31951</v>
      </c>
      <c r="C180">
        <v>37064</v>
      </c>
      <c r="D180" s="87">
        <f t="shared" si="3"/>
        <v>69015</v>
      </c>
      <c r="E180" s="125">
        <v>42614</v>
      </c>
      <c r="F180" s="113" t="s">
        <v>448</v>
      </c>
    </row>
    <row r="181" spans="1:6">
      <c r="A181" s="14">
        <v>42583</v>
      </c>
      <c r="B181">
        <v>32187</v>
      </c>
      <c r="C181">
        <v>36932</v>
      </c>
      <c r="D181" s="87">
        <f t="shared" si="3"/>
        <v>69119</v>
      </c>
      <c r="E181" s="125">
        <v>42647</v>
      </c>
      <c r="F181" s="113" t="s">
        <v>448</v>
      </c>
    </row>
    <row r="182" spans="1:6">
      <c r="A182" s="14">
        <v>42614</v>
      </c>
      <c r="B182" s="113">
        <v>32768</v>
      </c>
      <c r="C182" s="113">
        <v>37186</v>
      </c>
      <c r="D182" s="87">
        <f t="shared" si="3"/>
        <v>69954</v>
      </c>
      <c r="E182" s="125">
        <v>42676</v>
      </c>
      <c r="F182" s="113" t="s">
        <v>448</v>
      </c>
    </row>
    <row r="183" spans="1:6">
      <c r="A183" s="14">
        <v>42644</v>
      </c>
      <c r="B183">
        <v>33230</v>
      </c>
      <c r="C183">
        <v>37052</v>
      </c>
      <c r="D183" s="87">
        <f t="shared" si="3"/>
        <v>70282</v>
      </c>
      <c r="E183" s="125">
        <v>42725</v>
      </c>
      <c r="F183" s="115" t="s">
        <v>477</v>
      </c>
    </row>
    <row r="184" spans="1:6">
      <c r="A184" s="14">
        <v>42675</v>
      </c>
      <c r="B184">
        <v>33536</v>
      </c>
      <c r="C184">
        <v>36818</v>
      </c>
      <c r="D184" s="87">
        <f t="shared" si="3"/>
        <v>70354</v>
      </c>
      <c r="E184" s="125">
        <v>42725</v>
      </c>
      <c r="F184" s="113" t="s">
        <v>448</v>
      </c>
    </row>
    <row r="185" spans="1:6">
      <c r="A185" s="14">
        <v>42705</v>
      </c>
      <c r="B185">
        <v>33916</v>
      </c>
      <c r="C185">
        <v>36672</v>
      </c>
      <c r="D185" s="87">
        <f t="shared" si="3"/>
        <v>70588</v>
      </c>
      <c r="E185" s="125">
        <v>42767</v>
      </c>
      <c r="F185" s="113" t="s">
        <v>448</v>
      </c>
    </row>
    <row r="186" spans="1:6">
      <c r="A186" s="14">
        <v>42736</v>
      </c>
      <c r="B186">
        <v>34660</v>
      </c>
      <c r="C186">
        <v>36645</v>
      </c>
      <c r="D186" s="87">
        <v>71305</v>
      </c>
      <c r="E186" s="125">
        <v>42793</v>
      </c>
      <c r="F186" s="113" t="s">
        <v>448</v>
      </c>
    </row>
    <row r="187" spans="1:6">
      <c r="A187" s="14">
        <v>42767</v>
      </c>
      <c r="B187">
        <v>35313</v>
      </c>
      <c r="C187">
        <v>36020</v>
      </c>
      <c r="D187" s="87">
        <v>71333</v>
      </c>
      <c r="E187" s="125">
        <v>42815</v>
      </c>
      <c r="F187" s="113" t="s">
        <v>448</v>
      </c>
    </row>
    <row r="188" spans="1:6">
      <c r="A188" s="14">
        <v>42795</v>
      </c>
      <c r="B188" s="113">
        <v>35772</v>
      </c>
      <c r="C188" s="113">
        <v>36160</v>
      </c>
      <c r="D188" s="87">
        <v>71932</v>
      </c>
      <c r="E188" s="125">
        <v>42852</v>
      </c>
      <c r="F188" s="113" t="s">
        <v>448</v>
      </c>
    </row>
    <row r="189" spans="1:6">
      <c r="A189" s="14">
        <v>42826</v>
      </c>
      <c r="B189" s="113">
        <v>35864</v>
      </c>
      <c r="C189" s="113">
        <v>36021</v>
      </c>
      <c r="D189" s="87">
        <v>71885</v>
      </c>
      <c r="E189" s="125">
        <v>42874</v>
      </c>
      <c r="F189" s="113" t="s">
        <v>448</v>
      </c>
    </row>
    <row r="190" spans="1:6">
      <c r="A190" s="14">
        <v>42856</v>
      </c>
      <c r="B190">
        <v>36270</v>
      </c>
      <c r="C190">
        <v>35694</v>
      </c>
      <c r="D190" s="87">
        <v>71964</v>
      </c>
      <c r="E190" s="125">
        <v>42919</v>
      </c>
      <c r="F190" s="113" t="s">
        <v>448</v>
      </c>
    </row>
    <row r="191" spans="1:6">
      <c r="A191" s="14">
        <v>42887</v>
      </c>
      <c r="B191" s="113">
        <v>36650</v>
      </c>
      <c r="C191" s="113">
        <v>35655</v>
      </c>
      <c r="D191" s="87">
        <v>72305</v>
      </c>
      <c r="E191" s="125">
        <v>42937</v>
      </c>
      <c r="F191" s="113" t="s">
        <v>448</v>
      </c>
    </row>
    <row r="192" spans="1:6">
      <c r="A192" s="14">
        <v>42917</v>
      </c>
      <c r="B192" s="113">
        <v>36753</v>
      </c>
      <c r="C192" s="113">
        <v>35649</v>
      </c>
      <c r="D192" s="87">
        <v>72402</v>
      </c>
      <c r="E192" s="125">
        <v>42968</v>
      </c>
      <c r="F192" s="113" t="s">
        <v>448</v>
      </c>
    </row>
    <row r="193" spans="1:6">
      <c r="A193" s="14">
        <v>42948</v>
      </c>
      <c r="B193" s="113">
        <v>36796</v>
      </c>
      <c r="C193" s="113">
        <v>35276</v>
      </c>
      <c r="D193" s="87">
        <v>72072</v>
      </c>
      <c r="E193" s="125">
        <v>42999</v>
      </c>
      <c r="F193" s="113" t="s">
        <v>448</v>
      </c>
    </row>
    <row r="194" spans="1:6">
      <c r="A194" s="14">
        <v>42979</v>
      </c>
      <c r="B194" s="113">
        <v>36404</v>
      </c>
      <c r="C194" s="113">
        <v>34582</v>
      </c>
      <c r="D194" s="87">
        <v>70986</v>
      </c>
      <c r="E194" s="125">
        <v>43028</v>
      </c>
      <c r="F194" s="113" t="s">
        <v>448</v>
      </c>
    </row>
    <row r="195" spans="1:6">
      <c r="A195" s="14">
        <v>43009</v>
      </c>
      <c r="B195" s="113">
        <v>36357</v>
      </c>
      <c r="C195" s="113">
        <v>34337</v>
      </c>
      <c r="D195" s="87">
        <v>70694</v>
      </c>
      <c r="E195" s="125">
        <v>43062</v>
      </c>
      <c r="F195" s="113" t="s">
        <v>448</v>
      </c>
    </row>
    <row r="196" spans="1:6">
      <c r="A196" s="14">
        <v>43040</v>
      </c>
      <c r="B196" s="113">
        <v>36294</v>
      </c>
      <c r="C196" s="113">
        <v>34060</v>
      </c>
      <c r="D196" s="87">
        <v>70354</v>
      </c>
      <c r="E196" s="125">
        <v>43089</v>
      </c>
      <c r="F196" s="113" t="s">
        <v>448</v>
      </c>
    </row>
    <row r="197" spans="1:6">
      <c r="A197" s="14">
        <v>43070</v>
      </c>
      <c r="B197" s="113">
        <v>36152</v>
      </c>
      <c r="C197" s="113">
        <v>33864</v>
      </c>
      <c r="D197" s="87">
        <v>70016</v>
      </c>
      <c r="E197" s="125">
        <v>43133</v>
      </c>
      <c r="F197" s="113" t="s">
        <v>448</v>
      </c>
    </row>
    <row r="198" spans="1:6">
      <c r="A198" s="14">
        <v>43101</v>
      </c>
      <c r="B198" s="113">
        <v>36067</v>
      </c>
      <c r="C198" s="113">
        <v>34080</v>
      </c>
      <c r="D198" s="87">
        <v>70147</v>
      </c>
      <c r="E198" s="125">
        <v>43161</v>
      </c>
      <c r="F198" s="113" t="s">
        <v>448</v>
      </c>
    </row>
    <row r="199" spans="1:6">
      <c r="A199" s="14">
        <v>43132</v>
      </c>
      <c r="B199" s="113">
        <v>34928</v>
      </c>
      <c r="C199" s="113">
        <v>34015</v>
      </c>
      <c r="D199" s="87">
        <v>68943</v>
      </c>
      <c r="E199" s="125">
        <v>43180</v>
      </c>
      <c r="F199" s="113" t="s">
        <v>448</v>
      </c>
    </row>
    <row r="200" spans="1:6">
      <c r="A200" s="14">
        <v>43160</v>
      </c>
      <c r="B200" s="113">
        <v>34448</v>
      </c>
      <c r="C200" s="113">
        <v>33536</v>
      </c>
      <c r="D200" s="87">
        <v>67984</v>
      </c>
      <c r="E200" s="125">
        <v>43214</v>
      </c>
      <c r="F200" s="113" t="s">
        <v>448</v>
      </c>
    </row>
    <row r="201" spans="1:6">
      <c r="A201" s="14">
        <v>43191</v>
      </c>
      <c r="B201" s="113">
        <v>34039</v>
      </c>
      <c r="C201" s="113">
        <v>32999</v>
      </c>
      <c r="D201" s="87">
        <v>67038</v>
      </c>
      <c r="E201" s="125">
        <v>43241</v>
      </c>
      <c r="F201" s="113" t="s">
        <v>448</v>
      </c>
    </row>
    <row r="202" spans="1:6">
      <c r="A202" s="14">
        <v>43221</v>
      </c>
      <c r="B202" s="113">
        <v>33695</v>
      </c>
      <c r="C202" s="113">
        <v>32548</v>
      </c>
      <c r="D202" s="87">
        <v>66243</v>
      </c>
      <c r="E202" s="125">
        <v>43277</v>
      </c>
      <c r="F202" s="113" t="s">
        <v>448</v>
      </c>
    </row>
    <row r="203" spans="1:6">
      <c r="A203" s="14">
        <v>43252</v>
      </c>
      <c r="B203">
        <v>33169</v>
      </c>
      <c r="C203">
        <v>31826</v>
      </c>
      <c r="D203" s="87">
        <v>64995</v>
      </c>
      <c r="E203" s="125">
        <v>43301</v>
      </c>
      <c r="F203" s="113" t="s">
        <v>448</v>
      </c>
    </row>
    <row r="204" spans="1:6">
      <c r="A204" s="14">
        <v>43282</v>
      </c>
      <c r="B204">
        <v>32575</v>
      </c>
      <c r="C204">
        <v>31204</v>
      </c>
      <c r="D204" s="87">
        <v>63779</v>
      </c>
      <c r="E204" s="125">
        <v>43333</v>
      </c>
      <c r="F204" s="113" t="s">
        <v>448</v>
      </c>
    </row>
    <row r="205" spans="1:6">
      <c r="A205" s="14">
        <v>43313</v>
      </c>
      <c r="B205" s="113">
        <v>32095</v>
      </c>
      <c r="C205" s="113">
        <v>31193</v>
      </c>
      <c r="D205" s="87">
        <v>63288</v>
      </c>
      <c r="E205" s="125">
        <v>43367</v>
      </c>
      <c r="F205" s="113" t="s">
        <v>448</v>
      </c>
    </row>
    <row r="206" spans="1:6">
      <c r="A206" s="14">
        <v>43344</v>
      </c>
      <c r="B206" s="113">
        <v>31417</v>
      </c>
      <c r="C206" s="113">
        <v>31316</v>
      </c>
      <c r="D206" s="87">
        <v>62733</v>
      </c>
      <c r="E206" s="125">
        <v>43396</v>
      </c>
      <c r="F206" s="113" t="s">
        <v>448</v>
      </c>
    </row>
    <row r="207" spans="1:6">
      <c r="A207" s="14">
        <v>43374</v>
      </c>
      <c r="B207" s="113">
        <v>30973</v>
      </c>
      <c r="C207" s="113">
        <v>30778</v>
      </c>
      <c r="D207" s="87">
        <v>61751</v>
      </c>
      <c r="E207" s="125">
        <v>43426</v>
      </c>
      <c r="F207" s="113" t="s">
        <v>448</v>
      </c>
    </row>
    <row r="208" spans="1:6">
      <c r="D208" s="87"/>
      <c r="E208" t="s">
        <v>644</v>
      </c>
      <c r="F208" s="36" t="s">
        <v>645</v>
      </c>
    </row>
    <row r="209" spans="4:6">
      <c r="D209" s="87"/>
      <c r="F209" s="132"/>
    </row>
    <row r="210" spans="4:6">
      <c r="D210" s="87"/>
      <c r="F210" s="132"/>
    </row>
    <row r="211" spans="4:6">
      <c r="D211" s="87"/>
    </row>
    <row r="212" spans="4:6">
      <c r="D212" s="87"/>
    </row>
    <row r="213" spans="4:6">
      <c r="D213" s="87"/>
    </row>
    <row r="214" spans="4:6">
      <c r="D214" s="87"/>
    </row>
    <row r="215" spans="4:6">
      <c r="D215" s="87"/>
    </row>
    <row r="216" spans="4:6">
      <c r="D216" s="87"/>
    </row>
    <row r="217" spans="4:6">
      <c r="D217" s="87"/>
    </row>
    <row r="218" spans="4:6">
      <c r="D218" s="87"/>
    </row>
    <row r="219" spans="4:6">
      <c r="D219" s="87"/>
    </row>
    <row r="220" spans="4:6">
      <c r="D220" s="87"/>
    </row>
    <row r="221" spans="4:6">
      <c r="D221" s="87"/>
    </row>
    <row r="222" spans="4:6">
      <c r="D222" s="87"/>
    </row>
    <row r="223" spans="4:6">
      <c r="D223" s="87"/>
    </row>
    <row r="224" spans="4:6">
      <c r="D224" s="87"/>
    </row>
    <row r="225" spans="4:4">
      <c r="D225" s="87"/>
    </row>
    <row r="226" spans="4:4">
      <c r="D226" s="87"/>
    </row>
    <row r="227" spans="4:4">
      <c r="D227" s="87"/>
    </row>
    <row r="228" spans="4:4">
      <c r="D228" s="87"/>
    </row>
    <row r="229" spans="4:4">
      <c r="D229" s="87"/>
    </row>
    <row r="230" spans="4:4">
      <c r="D230" s="87"/>
    </row>
    <row r="231" spans="4:4">
      <c r="D231" s="87"/>
    </row>
    <row r="232" spans="4:4">
      <c r="D232" s="87"/>
    </row>
    <row r="233" spans="4:4">
      <c r="D233" s="87"/>
    </row>
    <row r="234" spans="4:4">
      <c r="D234" s="87"/>
    </row>
    <row r="235" spans="4:4">
      <c r="D235" s="87"/>
    </row>
    <row r="236" spans="4:4">
      <c r="D236" s="87"/>
    </row>
    <row r="237" spans="4:4">
      <c r="D237" s="87"/>
    </row>
    <row r="238" spans="4:4">
      <c r="D238" s="87"/>
    </row>
    <row r="239" spans="4:4">
      <c r="D239" s="87"/>
    </row>
    <row r="240" spans="4:4">
      <c r="D240" s="87"/>
    </row>
    <row r="241" spans="4:4">
      <c r="D241" s="87"/>
    </row>
    <row r="242" spans="4:4">
      <c r="D242" s="87"/>
    </row>
    <row r="243" spans="4:4">
      <c r="D243" s="87"/>
    </row>
    <row r="244" spans="4:4">
      <c r="D244" s="87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2"/>
  <dimension ref="A1:H211"/>
  <sheetViews>
    <sheetView workbookViewId="0">
      <pane xSplit="1" ySplit="4" topLeftCell="B200" activePane="bottomRight" state="frozen"/>
      <selection pane="topRight" activeCell="B1" sqref="B1"/>
      <selection pane="bottomLeft" activeCell="A5" sqref="A5"/>
      <selection pane="bottomRight" activeCell="F2" sqref="F2"/>
    </sheetView>
  </sheetViews>
  <sheetFormatPr defaultRowHeight="14.5"/>
  <cols>
    <col min="1" max="1" width="14.1796875" customWidth="1"/>
    <col min="2" max="2" width="13.81640625" customWidth="1"/>
    <col min="3" max="3" width="16.1796875" customWidth="1"/>
    <col min="4" max="4" width="10.7265625" bestFit="1" customWidth="1"/>
  </cols>
  <sheetData>
    <row r="1" spans="1:8" s="25" customFormat="1">
      <c r="A1" s="26" t="s">
        <v>16</v>
      </c>
      <c r="E1" s="93" t="s">
        <v>386</v>
      </c>
    </row>
    <row r="2" spans="1:8" s="25" customFormat="1">
      <c r="A2" s="5" t="s">
        <v>8</v>
      </c>
      <c r="F2" s="176" t="s">
        <v>645</v>
      </c>
    </row>
    <row r="4" spans="1:8">
      <c r="B4" s="26" t="s">
        <v>14</v>
      </c>
      <c r="C4" s="26" t="s">
        <v>15</v>
      </c>
    </row>
    <row r="5" spans="1:8">
      <c r="A5" s="14">
        <v>37226</v>
      </c>
      <c r="B5" s="15">
        <v>33849</v>
      </c>
      <c r="C5" s="15">
        <v>25710</v>
      </c>
    </row>
    <row r="6" spans="1:8">
      <c r="A6" s="14">
        <v>37257</v>
      </c>
      <c r="B6" s="15">
        <v>35340</v>
      </c>
      <c r="C6" s="15">
        <v>24138</v>
      </c>
      <c r="D6" s="25"/>
    </row>
    <row r="7" spans="1:8">
      <c r="A7" s="14">
        <v>37288</v>
      </c>
      <c r="B7" s="15">
        <v>36262</v>
      </c>
      <c r="C7" s="15">
        <v>22380</v>
      </c>
      <c r="D7" s="25"/>
      <c r="H7" s="25"/>
    </row>
    <row r="8" spans="1:8">
      <c r="A8" s="14">
        <v>37316</v>
      </c>
      <c r="B8" s="15">
        <v>37263</v>
      </c>
      <c r="C8" s="15">
        <v>21850</v>
      </c>
      <c r="D8" s="25"/>
    </row>
    <row r="9" spans="1:8">
      <c r="A9" s="14">
        <v>37347</v>
      </c>
      <c r="B9" s="15">
        <v>37648</v>
      </c>
      <c r="C9" s="15">
        <v>21377</v>
      </c>
      <c r="D9" s="25"/>
    </row>
    <row r="10" spans="1:8">
      <c r="A10" s="14">
        <v>37377</v>
      </c>
      <c r="B10" s="15">
        <v>38281</v>
      </c>
      <c r="C10" s="15">
        <v>20349</v>
      </c>
      <c r="D10" s="25"/>
    </row>
    <row r="11" spans="1:8">
      <c r="A11" s="14">
        <v>37408</v>
      </c>
      <c r="B11" s="15">
        <v>38955</v>
      </c>
      <c r="C11" s="15">
        <v>20459</v>
      </c>
      <c r="D11" s="25"/>
    </row>
    <row r="12" spans="1:8">
      <c r="A12" s="14">
        <v>37438</v>
      </c>
      <c r="B12" s="15">
        <v>39556</v>
      </c>
      <c r="C12" s="15">
        <v>20301</v>
      </c>
      <c r="D12" s="25"/>
    </row>
    <row r="13" spans="1:8">
      <c r="A13" s="14">
        <v>37469</v>
      </c>
      <c r="B13" s="15">
        <v>40169</v>
      </c>
      <c r="C13" s="15">
        <v>20049</v>
      </c>
      <c r="D13" s="25"/>
    </row>
    <row r="14" spans="1:8">
      <c r="A14" s="14">
        <v>37500</v>
      </c>
      <c r="B14" s="15">
        <v>40382</v>
      </c>
      <c r="C14" s="15">
        <v>19865</v>
      </c>
      <c r="D14" s="25"/>
    </row>
    <row r="15" spans="1:8">
      <c r="A15" s="14">
        <v>37530</v>
      </c>
      <c r="B15" s="15">
        <v>40567</v>
      </c>
      <c r="C15" s="15">
        <v>19792</v>
      </c>
      <c r="D15" s="25"/>
    </row>
    <row r="16" spans="1:8">
      <c r="A16" s="14">
        <v>37561</v>
      </c>
      <c r="B16" s="15">
        <v>40641</v>
      </c>
      <c r="C16" s="15">
        <v>19837</v>
      </c>
      <c r="D16" s="25"/>
    </row>
    <row r="17" spans="1:6">
      <c r="A17" s="14">
        <v>37591</v>
      </c>
      <c r="B17" s="15">
        <v>40644</v>
      </c>
      <c r="C17" s="15">
        <v>19793</v>
      </c>
      <c r="D17" s="25"/>
    </row>
    <row r="18" spans="1:6">
      <c r="A18" s="14">
        <v>37622</v>
      </c>
      <c r="B18" s="15">
        <v>41007</v>
      </c>
      <c r="C18" s="15">
        <v>19699</v>
      </c>
      <c r="D18" s="25"/>
    </row>
    <row r="19" spans="1:6">
      <c r="A19" s="14">
        <v>37653</v>
      </c>
      <c r="B19" s="15">
        <v>41902</v>
      </c>
      <c r="C19" s="15">
        <v>19768</v>
      </c>
      <c r="D19" s="25"/>
      <c r="E19" s="115"/>
    </row>
    <row r="20" spans="1:6">
      <c r="A20" s="14">
        <v>37681</v>
      </c>
      <c r="B20" s="15">
        <v>41813</v>
      </c>
      <c r="C20" s="15">
        <v>19755</v>
      </c>
      <c r="D20" s="25"/>
    </row>
    <row r="21" spans="1:6">
      <c r="A21" s="14">
        <v>37712</v>
      </c>
      <c r="B21" s="15">
        <v>41592</v>
      </c>
      <c r="C21" s="15">
        <v>19575</v>
      </c>
      <c r="D21" s="25"/>
    </row>
    <row r="22" spans="1:6">
      <c r="A22" s="14">
        <v>37742</v>
      </c>
      <c r="B22" s="15">
        <v>41389</v>
      </c>
      <c r="C22" s="15">
        <v>19329</v>
      </c>
      <c r="D22" s="25"/>
    </row>
    <row r="23" spans="1:6">
      <c r="A23" s="14">
        <v>37773</v>
      </c>
      <c r="B23" s="15">
        <v>41137</v>
      </c>
      <c r="C23" s="15">
        <v>19008</v>
      </c>
      <c r="D23" s="25"/>
      <c r="F23" s="113" t="s">
        <v>441</v>
      </c>
    </row>
    <row r="24" spans="1:6">
      <c r="A24" s="14">
        <v>37803</v>
      </c>
      <c r="B24" s="15">
        <v>40856</v>
      </c>
      <c r="C24" s="15">
        <v>19051</v>
      </c>
      <c r="D24" s="25"/>
      <c r="F24" s="113" t="s">
        <v>441</v>
      </c>
    </row>
    <row r="25" spans="1:6">
      <c r="A25" s="14">
        <v>37834</v>
      </c>
      <c r="B25" s="15">
        <v>40534</v>
      </c>
      <c r="C25" s="15">
        <v>19205</v>
      </c>
      <c r="D25" s="25"/>
      <c r="F25" s="113" t="s">
        <v>441</v>
      </c>
    </row>
    <row r="26" spans="1:6">
      <c r="A26" s="14">
        <v>37865</v>
      </c>
      <c r="B26" s="15">
        <v>39971</v>
      </c>
      <c r="C26" s="15">
        <v>19255</v>
      </c>
      <c r="D26" s="25"/>
      <c r="F26" s="113" t="s">
        <v>441</v>
      </c>
    </row>
    <row r="27" spans="1:6">
      <c r="A27" s="14">
        <v>37895</v>
      </c>
      <c r="B27" s="15">
        <v>39633</v>
      </c>
      <c r="C27" s="15">
        <v>19473</v>
      </c>
      <c r="D27" s="25"/>
      <c r="F27" s="113" t="s">
        <v>441</v>
      </c>
    </row>
    <row r="28" spans="1:6">
      <c r="A28" s="14">
        <v>37926</v>
      </c>
      <c r="B28" s="15">
        <v>38903</v>
      </c>
      <c r="C28" s="15">
        <v>19813</v>
      </c>
      <c r="D28" s="25"/>
      <c r="F28" s="113" t="s">
        <v>441</v>
      </c>
    </row>
    <row r="29" spans="1:6">
      <c r="A29" s="14">
        <v>37956</v>
      </c>
      <c r="B29" s="15">
        <v>38251</v>
      </c>
      <c r="C29" s="15">
        <v>20450</v>
      </c>
      <c r="D29" s="25"/>
      <c r="F29" s="113" t="s">
        <v>441</v>
      </c>
    </row>
    <row r="30" spans="1:6">
      <c r="A30" s="14">
        <v>37987</v>
      </c>
      <c r="B30" s="15">
        <v>37344</v>
      </c>
      <c r="C30" s="15">
        <v>20666</v>
      </c>
      <c r="D30" s="25"/>
      <c r="F30" s="113" t="s">
        <v>441</v>
      </c>
    </row>
    <row r="31" spans="1:6">
      <c r="A31" s="14">
        <v>38018</v>
      </c>
      <c r="B31" s="15">
        <v>36259</v>
      </c>
      <c r="C31" s="15">
        <v>20836</v>
      </c>
      <c r="D31" s="25"/>
      <c r="F31" s="113" t="s">
        <v>441</v>
      </c>
    </row>
    <row r="32" spans="1:6">
      <c r="A32" s="14">
        <v>38047</v>
      </c>
      <c r="B32" s="15">
        <v>35445</v>
      </c>
      <c r="C32" s="15">
        <v>20976</v>
      </c>
      <c r="D32" s="25"/>
      <c r="F32" s="113" t="s">
        <v>441</v>
      </c>
    </row>
    <row r="33" spans="1:6">
      <c r="A33" s="14">
        <v>38078</v>
      </c>
      <c r="B33" s="15">
        <v>34864</v>
      </c>
      <c r="C33" s="15">
        <v>21173</v>
      </c>
      <c r="D33" s="25"/>
      <c r="F33" s="113" t="s">
        <v>441</v>
      </c>
    </row>
    <row r="34" spans="1:6">
      <c r="A34" s="14">
        <v>38108</v>
      </c>
      <c r="B34" s="15">
        <v>34453</v>
      </c>
      <c r="C34" s="15">
        <v>21386</v>
      </c>
      <c r="D34" s="25"/>
      <c r="F34" s="113" t="s">
        <v>441</v>
      </c>
    </row>
    <row r="35" spans="1:6">
      <c r="A35" s="14">
        <v>38139</v>
      </c>
      <c r="B35" s="15">
        <v>33859</v>
      </c>
      <c r="C35" s="15">
        <v>21709</v>
      </c>
      <c r="D35" s="25"/>
      <c r="F35" s="113" t="s">
        <v>441</v>
      </c>
    </row>
    <row r="36" spans="1:6">
      <c r="A36" s="14">
        <v>38169</v>
      </c>
      <c r="B36" s="15">
        <v>33448</v>
      </c>
      <c r="C36" s="15">
        <v>21863</v>
      </c>
      <c r="D36" s="25"/>
      <c r="F36" s="113" t="s">
        <v>441</v>
      </c>
    </row>
    <row r="37" spans="1:6">
      <c r="A37" s="14">
        <v>38200</v>
      </c>
      <c r="B37" s="15">
        <v>32850</v>
      </c>
      <c r="C37" s="15">
        <v>21903</v>
      </c>
      <c r="D37" s="25"/>
      <c r="F37" s="113" t="s">
        <v>441</v>
      </c>
    </row>
    <row r="38" spans="1:6">
      <c r="A38" s="14">
        <v>38231</v>
      </c>
      <c r="B38" s="15">
        <v>32636</v>
      </c>
      <c r="C38" s="15">
        <v>22174</v>
      </c>
      <c r="D38" s="25"/>
      <c r="F38" s="113" t="s">
        <v>441</v>
      </c>
    </row>
    <row r="39" spans="1:6">
      <c r="A39" s="14">
        <v>38261</v>
      </c>
      <c r="B39" s="15">
        <v>32352</v>
      </c>
      <c r="C39" s="15">
        <v>22266</v>
      </c>
      <c r="D39" s="25"/>
      <c r="F39" s="113" t="s">
        <v>441</v>
      </c>
    </row>
    <row r="40" spans="1:6">
      <c r="A40" s="14">
        <v>38292</v>
      </c>
      <c r="B40" s="15">
        <v>32096</v>
      </c>
      <c r="C40" s="15">
        <v>22377</v>
      </c>
      <c r="D40" s="25"/>
      <c r="F40" s="113" t="s">
        <v>441</v>
      </c>
    </row>
    <row r="41" spans="1:6">
      <c r="A41" s="14">
        <v>38322</v>
      </c>
      <c r="B41" s="15">
        <v>31966</v>
      </c>
      <c r="C41" s="15">
        <v>22467</v>
      </c>
      <c r="D41" s="25"/>
      <c r="F41" s="113" t="s">
        <v>441</v>
      </c>
    </row>
    <row r="42" spans="1:6">
      <c r="A42" s="14">
        <v>38353</v>
      </c>
      <c r="B42" s="15">
        <v>31356</v>
      </c>
      <c r="C42" s="15">
        <v>22716</v>
      </c>
      <c r="D42" s="25"/>
      <c r="F42" s="113" t="s">
        <v>441</v>
      </c>
    </row>
    <row r="43" spans="1:6">
      <c r="A43" s="14">
        <v>38384</v>
      </c>
      <c r="B43" s="15">
        <v>30719</v>
      </c>
      <c r="C43" s="15">
        <v>23016</v>
      </c>
      <c r="D43" s="25"/>
      <c r="F43" s="113" t="s">
        <v>441</v>
      </c>
    </row>
    <row r="44" spans="1:6">
      <c r="A44" s="14">
        <v>38412</v>
      </c>
      <c r="B44" s="15">
        <v>30624</v>
      </c>
      <c r="C44" s="15">
        <v>23294</v>
      </c>
      <c r="D44" s="25"/>
      <c r="F44" s="113" t="s">
        <v>441</v>
      </c>
    </row>
    <row r="45" spans="1:6">
      <c r="A45" s="14">
        <v>38443</v>
      </c>
      <c r="B45" s="15">
        <v>30903</v>
      </c>
      <c r="C45" s="15">
        <v>23696</v>
      </c>
      <c r="D45" s="25"/>
      <c r="F45" s="113" t="s">
        <v>441</v>
      </c>
    </row>
    <row r="46" spans="1:6">
      <c r="A46" s="14">
        <v>38473</v>
      </c>
      <c r="B46" s="15">
        <v>30926</v>
      </c>
      <c r="C46" s="15">
        <v>23945</v>
      </c>
      <c r="D46" s="25"/>
      <c r="F46" s="113" t="s">
        <v>441</v>
      </c>
    </row>
    <row r="47" spans="1:6">
      <c r="A47" s="14">
        <v>38504</v>
      </c>
      <c r="B47" s="15">
        <v>30964</v>
      </c>
      <c r="C47" s="15">
        <v>24150</v>
      </c>
      <c r="D47" s="25"/>
      <c r="F47" s="113" t="s">
        <v>441</v>
      </c>
    </row>
    <row r="48" spans="1:6">
      <c r="A48" s="14">
        <v>38534</v>
      </c>
      <c r="B48" s="15">
        <v>30707</v>
      </c>
      <c r="C48" s="15">
        <v>24570</v>
      </c>
      <c r="D48" s="25"/>
      <c r="F48" s="113" t="s">
        <v>441</v>
      </c>
    </row>
    <row r="49" spans="1:6">
      <c r="A49" s="14">
        <v>38565</v>
      </c>
      <c r="B49" s="15">
        <v>30824</v>
      </c>
      <c r="C49" s="15">
        <v>24842</v>
      </c>
      <c r="D49" s="25"/>
      <c r="F49" s="113" t="s">
        <v>441</v>
      </c>
    </row>
    <row r="50" spans="1:6">
      <c r="A50" s="14">
        <v>38596</v>
      </c>
      <c r="B50" s="15">
        <v>30915</v>
      </c>
      <c r="C50" s="15">
        <v>24928</v>
      </c>
      <c r="D50" s="25"/>
      <c r="F50" s="113" t="s">
        <v>441</v>
      </c>
    </row>
    <row r="51" spans="1:6">
      <c r="A51" s="14">
        <v>38626</v>
      </c>
      <c r="B51" s="15">
        <v>30943</v>
      </c>
      <c r="C51" s="15">
        <v>25132</v>
      </c>
      <c r="D51" s="25"/>
      <c r="F51" s="113" t="s">
        <v>441</v>
      </c>
    </row>
    <row r="52" spans="1:6">
      <c r="A52" s="14">
        <v>38657</v>
      </c>
      <c r="B52" s="15">
        <v>30894</v>
      </c>
      <c r="C52" s="15">
        <v>24893</v>
      </c>
      <c r="D52" s="25"/>
      <c r="F52" s="113" t="s">
        <v>441</v>
      </c>
    </row>
    <row r="53" spans="1:6">
      <c r="A53" s="14">
        <v>38687</v>
      </c>
      <c r="B53" s="15">
        <v>31037</v>
      </c>
      <c r="C53" s="15">
        <v>24685</v>
      </c>
      <c r="D53" s="25"/>
      <c r="F53" s="113" t="s">
        <v>441</v>
      </c>
    </row>
    <row r="54" spans="1:6">
      <c r="A54" s="14">
        <v>38718</v>
      </c>
      <c r="B54" s="15">
        <v>30843</v>
      </c>
      <c r="C54" s="15">
        <v>24615</v>
      </c>
      <c r="D54" s="25"/>
      <c r="F54" s="113" t="s">
        <v>441</v>
      </c>
    </row>
    <row r="55" spans="1:6">
      <c r="A55" s="14">
        <v>38749</v>
      </c>
      <c r="B55" s="15">
        <v>31297</v>
      </c>
      <c r="C55" s="15">
        <v>24363</v>
      </c>
      <c r="D55" s="25"/>
      <c r="F55" s="113" t="s">
        <v>441</v>
      </c>
    </row>
    <row r="56" spans="1:6">
      <c r="A56" s="14">
        <v>38777</v>
      </c>
      <c r="B56" s="15">
        <v>31528</v>
      </c>
      <c r="C56" s="15">
        <v>24140</v>
      </c>
      <c r="D56" s="25"/>
      <c r="F56" s="113" t="s">
        <v>441</v>
      </c>
    </row>
    <row r="57" spans="1:6">
      <c r="A57" s="14">
        <v>38808</v>
      </c>
      <c r="B57" s="15">
        <v>31453</v>
      </c>
      <c r="C57" s="15">
        <v>23963</v>
      </c>
      <c r="D57" s="25"/>
      <c r="F57" s="113" t="s">
        <v>441</v>
      </c>
    </row>
    <row r="58" spans="1:6">
      <c r="A58" s="14">
        <v>38838</v>
      </c>
      <c r="B58" s="15">
        <v>31380</v>
      </c>
      <c r="C58" s="15">
        <v>23985</v>
      </c>
      <c r="D58" s="25"/>
      <c r="F58" s="113" t="s">
        <v>441</v>
      </c>
    </row>
    <row r="59" spans="1:6">
      <c r="A59" s="14">
        <v>38869</v>
      </c>
      <c r="B59" s="15">
        <v>31638</v>
      </c>
      <c r="C59" s="15">
        <v>23885</v>
      </c>
      <c r="D59" s="25"/>
      <c r="F59" s="113" t="s">
        <v>441</v>
      </c>
    </row>
    <row r="60" spans="1:6">
      <c r="A60" s="14">
        <v>38899</v>
      </c>
      <c r="B60" s="15">
        <v>31970</v>
      </c>
      <c r="C60" s="15">
        <v>23663</v>
      </c>
      <c r="D60" s="25"/>
      <c r="F60" s="113" t="s">
        <v>441</v>
      </c>
    </row>
    <row r="61" spans="1:6">
      <c r="A61" s="14">
        <v>38930</v>
      </c>
      <c r="B61" s="15">
        <v>32246</v>
      </c>
      <c r="C61" s="15">
        <v>23557</v>
      </c>
      <c r="D61" s="25"/>
      <c r="F61" s="113" t="s">
        <v>441</v>
      </c>
    </row>
    <row r="62" spans="1:6">
      <c r="A62" s="14">
        <v>38961</v>
      </c>
      <c r="B62" s="15">
        <v>32447</v>
      </c>
      <c r="C62" s="15">
        <v>23519</v>
      </c>
      <c r="D62" s="25"/>
      <c r="F62" s="113" t="s">
        <v>441</v>
      </c>
    </row>
    <row r="63" spans="1:6">
      <c r="A63" s="14">
        <v>38991</v>
      </c>
      <c r="B63" s="15">
        <v>32763</v>
      </c>
      <c r="C63" s="15">
        <v>23450</v>
      </c>
      <c r="D63" s="25"/>
      <c r="F63" s="113" t="s">
        <v>441</v>
      </c>
    </row>
    <row r="64" spans="1:6">
      <c r="A64" s="14">
        <v>39022</v>
      </c>
      <c r="B64" s="15">
        <v>33113</v>
      </c>
      <c r="C64" s="15">
        <v>23286</v>
      </c>
      <c r="D64" s="25"/>
      <c r="F64" s="113" t="s">
        <v>441</v>
      </c>
    </row>
    <row r="65" spans="1:6">
      <c r="A65" s="14">
        <v>39052</v>
      </c>
      <c r="B65" s="15">
        <v>33111</v>
      </c>
      <c r="C65" s="15">
        <v>23305</v>
      </c>
      <c r="D65" s="25"/>
      <c r="F65" s="113" t="s">
        <v>441</v>
      </c>
    </row>
    <row r="66" spans="1:6">
      <c r="A66" s="14">
        <v>39083</v>
      </c>
      <c r="B66" s="15">
        <v>33285</v>
      </c>
      <c r="C66" s="15">
        <v>23484</v>
      </c>
      <c r="D66" s="25"/>
      <c r="F66" s="113" t="s">
        <v>441</v>
      </c>
    </row>
    <row r="67" spans="1:6">
      <c r="A67" s="14">
        <v>39114</v>
      </c>
      <c r="B67" s="15">
        <v>33060</v>
      </c>
      <c r="C67" s="15">
        <v>23675</v>
      </c>
      <c r="D67" s="25"/>
      <c r="F67" s="113" t="s">
        <v>441</v>
      </c>
    </row>
    <row r="68" spans="1:6">
      <c r="A68" s="14">
        <v>39142</v>
      </c>
      <c r="B68" s="15">
        <v>33184</v>
      </c>
      <c r="C68" s="15">
        <v>24066</v>
      </c>
      <c r="D68" s="25"/>
      <c r="F68" s="113" t="s">
        <v>441</v>
      </c>
    </row>
    <row r="69" spans="1:6">
      <c r="A69" s="14">
        <v>39173</v>
      </c>
      <c r="B69" s="15">
        <v>33097</v>
      </c>
      <c r="C69" s="15">
        <v>24291</v>
      </c>
      <c r="D69" s="25"/>
      <c r="F69" s="113" t="s">
        <v>441</v>
      </c>
    </row>
    <row r="70" spans="1:6">
      <c r="A70" s="14">
        <v>39203</v>
      </c>
      <c r="B70" s="15">
        <v>33081</v>
      </c>
      <c r="C70" s="15">
        <v>24430</v>
      </c>
      <c r="D70" s="25"/>
      <c r="F70" s="113" t="s">
        <v>441</v>
      </c>
    </row>
    <row r="71" spans="1:6">
      <c r="A71" s="14">
        <v>39234</v>
      </c>
      <c r="B71" s="15">
        <v>33098</v>
      </c>
      <c r="C71" s="15">
        <v>24779</v>
      </c>
      <c r="D71" s="25"/>
      <c r="F71" s="113" t="s">
        <v>441</v>
      </c>
    </row>
    <row r="72" spans="1:6">
      <c r="A72" s="14">
        <v>39264</v>
      </c>
      <c r="B72" s="15">
        <v>33050</v>
      </c>
      <c r="C72" s="15">
        <v>24948</v>
      </c>
      <c r="D72" s="25"/>
      <c r="F72" s="113" t="s">
        <v>441</v>
      </c>
    </row>
    <row r="73" spans="1:6">
      <c r="A73" s="14">
        <v>39295</v>
      </c>
      <c r="B73" s="15">
        <v>33209</v>
      </c>
      <c r="C73" s="15">
        <v>25320</v>
      </c>
      <c r="D73" s="25"/>
      <c r="F73" s="113" t="s">
        <v>441</v>
      </c>
    </row>
    <row r="74" spans="1:6">
      <c r="A74" s="14">
        <v>39326</v>
      </c>
      <c r="B74" s="15">
        <v>33259</v>
      </c>
      <c r="C74" s="15">
        <v>25481</v>
      </c>
      <c r="D74" s="25"/>
      <c r="F74" s="113" t="s">
        <v>441</v>
      </c>
    </row>
    <row r="75" spans="1:6">
      <c r="A75" s="14">
        <v>39356</v>
      </c>
      <c r="B75" s="15">
        <v>32970</v>
      </c>
      <c r="C75" s="15">
        <v>25634</v>
      </c>
      <c r="D75" s="25"/>
      <c r="F75" s="113" t="s">
        <v>441</v>
      </c>
    </row>
    <row r="76" spans="1:6">
      <c r="A76" s="14">
        <v>39387</v>
      </c>
      <c r="B76" s="15">
        <v>32883</v>
      </c>
      <c r="C76" s="15">
        <v>26005</v>
      </c>
      <c r="D76" s="25"/>
      <c r="F76" s="113" t="s">
        <v>441</v>
      </c>
    </row>
    <row r="77" spans="1:6">
      <c r="A77" s="14">
        <v>39417</v>
      </c>
      <c r="B77" s="15">
        <v>32805</v>
      </c>
      <c r="C77" s="15">
        <v>26400</v>
      </c>
      <c r="D77" s="25"/>
      <c r="F77" s="113" t="s">
        <v>441</v>
      </c>
    </row>
    <row r="78" spans="1:6">
      <c r="A78" s="14">
        <v>39448</v>
      </c>
      <c r="B78" s="15">
        <v>32782</v>
      </c>
      <c r="C78" s="15">
        <v>26724</v>
      </c>
      <c r="D78" s="25"/>
      <c r="F78" s="113" t="s">
        <v>441</v>
      </c>
    </row>
    <row r="79" spans="1:6">
      <c r="A79" s="14">
        <v>39479</v>
      </c>
      <c r="B79" s="15">
        <v>33161</v>
      </c>
      <c r="C79" s="15">
        <v>27250</v>
      </c>
      <c r="D79" s="25"/>
      <c r="F79" s="113" t="s">
        <v>441</v>
      </c>
    </row>
    <row r="80" spans="1:6">
      <c r="A80" s="14">
        <v>39508</v>
      </c>
      <c r="B80" s="15">
        <v>33217</v>
      </c>
      <c r="C80" s="15">
        <v>27398</v>
      </c>
      <c r="D80" s="25"/>
      <c r="F80" s="113" t="s">
        <v>441</v>
      </c>
    </row>
    <row r="81" spans="1:6">
      <c r="A81" s="14">
        <v>39539</v>
      </c>
      <c r="B81" s="15">
        <v>33358</v>
      </c>
      <c r="C81" s="15">
        <v>27539</v>
      </c>
      <c r="D81" s="25"/>
      <c r="F81" s="113" t="s">
        <v>441</v>
      </c>
    </row>
    <row r="82" spans="1:6">
      <c r="A82" s="14">
        <v>39569</v>
      </c>
      <c r="B82" s="15">
        <v>33767</v>
      </c>
      <c r="C82" s="15">
        <v>27701</v>
      </c>
      <c r="D82" s="25"/>
      <c r="F82" s="113" t="s">
        <v>441</v>
      </c>
    </row>
    <row r="83" spans="1:6">
      <c r="A83" s="14">
        <v>39600</v>
      </c>
      <c r="B83" s="15">
        <v>33884</v>
      </c>
      <c r="C83" s="15">
        <v>27750</v>
      </c>
      <c r="D83" s="25"/>
      <c r="F83" s="113" t="s">
        <v>441</v>
      </c>
    </row>
    <row r="84" spans="1:6">
      <c r="A84" s="14">
        <v>39630</v>
      </c>
      <c r="B84" s="15">
        <v>34055</v>
      </c>
      <c r="C84" s="15">
        <v>28004</v>
      </c>
      <c r="D84" s="25"/>
      <c r="F84" s="113" t="s">
        <v>441</v>
      </c>
    </row>
    <row r="85" spans="1:6">
      <c r="A85" s="14">
        <v>39661</v>
      </c>
      <c r="B85" s="15">
        <v>34224</v>
      </c>
      <c r="C85" s="15">
        <v>28212</v>
      </c>
      <c r="D85" s="25"/>
      <c r="F85" s="113" t="s">
        <v>441</v>
      </c>
    </row>
    <row r="86" spans="1:6">
      <c r="A86" s="14">
        <v>39692</v>
      </c>
      <c r="B86" s="15">
        <v>34226</v>
      </c>
      <c r="C86" s="15">
        <v>28329</v>
      </c>
      <c r="D86" s="25"/>
      <c r="F86" s="113" t="s">
        <v>441</v>
      </c>
    </row>
    <row r="87" spans="1:6">
      <c r="A87" s="14">
        <v>39722</v>
      </c>
      <c r="B87" s="15">
        <v>34660</v>
      </c>
      <c r="C87" s="15">
        <v>28575</v>
      </c>
      <c r="D87" s="25"/>
      <c r="F87" s="113" t="s">
        <v>441</v>
      </c>
    </row>
    <row r="88" spans="1:6">
      <c r="A88" s="14">
        <v>39753</v>
      </c>
      <c r="B88" s="15">
        <v>34590</v>
      </c>
      <c r="C88" s="15">
        <v>28886</v>
      </c>
      <c r="D88" s="25"/>
      <c r="F88" s="113" t="s">
        <v>441</v>
      </c>
    </row>
    <row r="89" spans="1:6">
      <c r="A89" s="14">
        <v>39783</v>
      </c>
      <c r="B89" s="15">
        <v>34712</v>
      </c>
      <c r="C89" s="15">
        <v>28841</v>
      </c>
      <c r="D89" s="25"/>
      <c r="F89" s="113" t="s">
        <v>441</v>
      </c>
    </row>
    <row r="90" spans="1:6">
      <c r="A90" s="14">
        <v>39814</v>
      </c>
      <c r="B90" s="15">
        <v>35083</v>
      </c>
      <c r="C90" s="15">
        <v>28793</v>
      </c>
      <c r="D90" s="25"/>
      <c r="F90" s="113" t="s">
        <v>441</v>
      </c>
    </row>
    <row r="91" spans="1:6">
      <c r="A91" s="14">
        <v>39845</v>
      </c>
      <c r="B91" s="15">
        <v>35320</v>
      </c>
      <c r="C91" s="15">
        <v>28360</v>
      </c>
      <c r="D91" s="25"/>
      <c r="F91" s="113" t="s">
        <v>441</v>
      </c>
    </row>
    <row r="92" spans="1:6">
      <c r="A92" s="14">
        <v>39873</v>
      </c>
      <c r="B92" s="15">
        <v>35360</v>
      </c>
      <c r="C92" s="15">
        <v>27949</v>
      </c>
      <c r="D92" s="25"/>
      <c r="F92" s="113" t="s">
        <v>441</v>
      </c>
    </row>
    <row r="93" spans="1:6">
      <c r="A93" s="14">
        <v>39904</v>
      </c>
      <c r="B93" s="15">
        <v>35441</v>
      </c>
      <c r="C93" s="15">
        <v>27626</v>
      </c>
      <c r="D93" s="25"/>
      <c r="F93" s="113" t="s">
        <v>441</v>
      </c>
    </row>
    <row r="94" spans="1:6">
      <c r="A94" s="14">
        <v>39934</v>
      </c>
      <c r="B94" s="15">
        <v>35493</v>
      </c>
      <c r="C94" s="15">
        <v>27148</v>
      </c>
      <c r="D94" s="25"/>
      <c r="F94" s="113" t="s">
        <v>441</v>
      </c>
    </row>
    <row r="95" spans="1:6">
      <c r="A95" s="14">
        <v>39965</v>
      </c>
      <c r="B95" s="15">
        <v>35319</v>
      </c>
      <c r="C95" s="15">
        <v>26708</v>
      </c>
      <c r="D95" s="25"/>
      <c r="F95" s="113" t="s">
        <v>441</v>
      </c>
    </row>
    <row r="96" spans="1:6">
      <c r="A96" s="14">
        <v>39995</v>
      </c>
      <c r="B96" s="15">
        <v>35504</v>
      </c>
      <c r="C96" s="15">
        <v>26209</v>
      </c>
      <c r="D96" s="25"/>
      <c r="F96" s="113" t="s">
        <v>441</v>
      </c>
    </row>
    <row r="97" spans="1:6">
      <c r="A97" s="14">
        <v>40026</v>
      </c>
      <c r="B97" s="15">
        <v>35160</v>
      </c>
      <c r="C97" s="15">
        <v>25706</v>
      </c>
      <c r="D97" s="25"/>
      <c r="F97" s="113" t="s">
        <v>441</v>
      </c>
    </row>
    <row r="98" spans="1:6">
      <c r="A98" s="14">
        <v>40057</v>
      </c>
      <c r="B98" s="15">
        <v>35031</v>
      </c>
      <c r="C98" s="15">
        <v>25235</v>
      </c>
      <c r="D98" s="25"/>
      <c r="F98" s="113" t="s">
        <v>441</v>
      </c>
    </row>
    <row r="99" spans="1:6">
      <c r="A99" s="14">
        <v>40087</v>
      </c>
      <c r="B99" s="15">
        <v>34729</v>
      </c>
      <c r="C99" s="15">
        <v>24681</v>
      </c>
      <c r="D99" s="25"/>
      <c r="F99" s="113" t="s">
        <v>441</v>
      </c>
    </row>
    <row r="100" spans="1:6">
      <c r="A100" s="14">
        <v>40118</v>
      </c>
      <c r="B100" s="15">
        <v>34803</v>
      </c>
      <c r="C100" s="15">
        <v>24276</v>
      </c>
      <c r="D100" s="25"/>
      <c r="F100" s="113" t="s">
        <v>441</v>
      </c>
    </row>
    <row r="101" spans="1:6">
      <c r="A101" s="14">
        <v>40148</v>
      </c>
      <c r="B101" s="15">
        <v>34749</v>
      </c>
      <c r="C101" s="15">
        <v>23800</v>
      </c>
      <c r="D101" s="25"/>
      <c r="F101" s="113" t="s">
        <v>441</v>
      </c>
    </row>
    <row r="102" spans="1:6">
      <c r="A102" s="14">
        <v>40179</v>
      </c>
      <c r="B102" s="15">
        <v>34505</v>
      </c>
      <c r="C102" s="15">
        <v>23458</v>
      </c>
      <c r="D102" s="25"/>
      <c r="F102" s="113" t="s">
        <v>441</v>
      </c>
    </row>
    <row r="103" spans="1:6">
      <c r="A103" s="14">
        <v>40210</v>
      </c>
      <c r="B103" s="15">
        <v>34080</v>
      </c>
      <c r="C103" s="15">
        <v>23451</v>
      </c>
      <c r="D103" s="25"/>
      <c r="F103" s="113" t="s">
        <v>441</v>
      </c>
    </row>
    <row r="104" spans="1:6">
      <c r="A104" s="14">
        <v>40238</v>
      </c>
      <c r="B104" s="15">
        <v>33900</v>
      </c>
      <c r="C104" s="15">
        <v>23612</v>
      </c>
      <c r="D104" s="25"/>
      <c r="F104" s="113" t="s">
        <v>441</v>
      </c>
    </row>
    <row r="105" spans="1:6">
      <c r="A105" s="14">
        <v>40269</v>
      </c>
      <c r="B105" s="15">
        <v>33748</v>
      </c>
      <c r="C105" s="15">
        <v>23653</v>
      </c>
      <c r="D105" s="25"/>
      <c r="F105" s="113" t="s">
        <v>441</v>
      </c>
    </row>
    <row r="106" spans="1:6">
      <c r="A106" s="14">
        <v>40299</v>
      </c>
      <c r="B106" s="15">
        <v>33369</v>
      </c>
      <c r="C106" s="15">
        <v>24024</v>
      </c>
      <c r="D106" s="25"/>
      <c r="F106" s="113" t="s">
        <v>441</v>
      </c>
    </row>
    <row r="107" spans="1:6">
      <c r="A107" s="14">
        <v>40330</v>
      </c>
      <c r="B107" s="15">
        <v>33080</v>
      </c>
      <c r="C107" s="15">
        <v>24275</v>
      </c>
      <c r="D107" s="25"/>
      <c r="F107" s="113" t="s">
        <v>441</v>
      </c>
    </row>
    <row r="108" spans="1:6">
      <c r="A108" s="14">
        <v>40360</v>
      </c>
      <c r="B108" s="15">
        <v>33002</v>
      </c>
      <c r="C108" s="15">
        <v>24490</v>
      </c>
      <c r="D108" s="25"/>
      <c r="F108" s="113" t="s">
        <v>441</v>
      </c>
    </row>
    <row r="109" spans="1:6">
      <c r="A109" s="14">
        <v>40391</v>
      </c>
      <c r="B109" s="15">
        <v>33118</v>
      </c>
      <c r="C109" s="15">
        <v>24699</v>
      </c>
      <c r="D109" s="25"/>
      <c r="F109" s="113" t="s">
        <v>441</v>
      </c>
    </row>
    <row r="110" spans="1:6">
      <c r="A110" s="14">
        <v>40422</v>
      </c>
      <c r="B110" s="15">
        <v>33231</v>
      </c>
      <c r="C110" s="15">
        <v>24969</v>
      </c>
      <c r="D110" s="25"/>
      <c r="F110" s="113" t="s">
        <v>441</v>
      </c>
    </row>
    <row r="111" spans="1:6">
      <c r="A111" s="14">
        <v>40452</v>
      </c>
      <c r="B111" s="15">
        <v>33358</v>
      </c>
      <c r="C111" s="15">
        <v>25582</v>
      </c>
      <c r="D111" s="25"/>
      <c r="F111" s="113" t="s">
        <v>441</v>
      </c>
    </row>
    <row r="112" spans="1:6">
      <c r="A112" s="14">
        <v>40483</v>
      </c>
      <c r="B112" s="15">
        <v>33377</v>
      </c>
      <c r="C112" s="15">
        <v>25866</v>
      </c>
      <c r="D112" s="25"/>
      <c r="F112" s="113" t="s">
        <v>441</v>
      </c>
    </row>
    <row r="113" spans="1:6">
      <c r="A113" s="14">
        <v>40513</v>
      </c>
      <c r="B113" s="15">
        <v>33296</v>
      </c>
      <c r="C113" s="15">
        <v>26054</v>
      </c>
      <c r="D113" s="25"/>
      <c r="F113" s="113" t="s">
        <v>441</v>
      </c>
    </row>
    <row r="114" spans="1:6">
      <c r="A114" s="14">
        <v>40544</v>
      </c>
      <c r="B114" s="15">
        <v>33262</v>
      </c>
      <c r="C114" s="15">
        <v>26555</v>
      </c>
      <c r="D114" s="25"/>
      <c r="F114" s="113" t="s">
        <v>441</v>
      </c>
    </row>
    <row r="115" spans="1:6">
      <c r="A115" s="14">
        <v>40575</v>
      </c>
      <c r="B115" s="15">
        <v>33223</v>
      </c>
      <c r="C115" s="15">
        <v>26750</v>
      </c>
      <c r="D115" s="25"/>
      <c r="F115" s="113" t="s">
        <v>441</v>
      </c>
    </row>
    <row r="116" spans="1:6">
      <c r="A116" s="14">
        <v>40603</v>
      </c>
      <c r="B116" s="15">
        <v>33509</v>
      </c>
      <c r="C116" s="15">
        <v>27123</v>
      </c>
      <c r="D116" s="25"/>
      <c r="F116" s="113" t="s">
        <v>441</v>
      </c>
    </row>
    <row r="117" spans="1:6">
      <c r="A117" s="14">
        <v>40634</v>
      </c>
      <c r="B117" s="15">
        <v>33788</v>
      </c>
      <c r="C117" s="15">
        <v>27467</v>
      </c>
      <c r="D117" s="25"/>
      <c r="F117" s="113" t="s">
        <v>441</v>
      </c>
    </row>
    <row r="118" spans="1:6">
      <c r="A118" s="14">
        <v>40664</v>
      </c>
      <c r="B118" s="15">
        <v>33978</v>
      </c>
      <c r="C118" s="15">
        <v>27685</v>
      </c>
      <c r="D118" s="25"/>
      <c r="F118" s="113" t="s">
        <v>441</v>
      </c>
    </row>
    <row r="119" spans="1:6">
      <c r="A119" s="14">
        <v>40695</v>
      </c>
      <c r="B119" s="15">
        <v>34159</v>
      </c>
      <c r="C119" s="15">
        <v>27939</v>
      </c>
      <c r="D119" s="25"/>
      <c r="F119" s="113" t="s">
        <v>441</v>
      </c>
    </row>
    <row r="120" spans="1:6">
      <c r="A120" s="14">
        <v>40725</v>
      </c>
      <c r="B120" s="15">
        <v>34409</v>
      </c>
      <c r="C120" s="15">
        <v>28332</v>
      </c>
      <c r="D120" s="25"/>
      <c r="F120" s="113" t="s">
        <v>441</v>
      </c>
    </row>
    <row r="121" spans="1:6">
      <c r="A121" s="14">
        <v>40756</v>
      </c>
      <c r="B121" s="15">
        <v>34762</v>
      </c>
      <c r="C121" s="15">
        <v>28558</v>
      </c>
      <c r="D121" s="25"/>
      <c r="F121" s="113" t="s">
        <v>441</v>
      </c>
    </row>
    <row r="122" spans="1:6">
      <c r="A122" s="14">
        <v>40787</v>
      </c>
      <c r="B122" s="15">
        <v>34851</v>
      </c>
      <c r="C122" s="15">
        <v>28883</v>
      </c>
      <c r="D122" s="25"/>
      <c r="F122" s="113" t="s">
        <v>441</v>
      </c>
    </row>
    <row r="123" spans="1:6">
      <c r="A123" s="14">
        <v>40817</v>
      </c>
      <c r="B123" s="15">
        <v>34817</v>
      </c>
      <c r="C123" s="15">
        <v>28784</v>
      </c>
      <c r="D123" s="25"/>
      <c r="F123" s="113" t="s">
        <v>441</v>
      </c>
    </row>
    <row r="124" spans="1:6">
      <c r="A124" s="14">
        <v>40848</v>
      </c>
      <c r="B124" s="15">
        <v>34896</v>
      </c>
      <c r="C124" s="15">
        <v>28897</v>
      </c>
      <c r="D124" s="25"/>
      <c r="F124" s="113" t="s">
        <v>441</v>
      </c>
    </row>
    <row r="125" spans="1:6">
      <c r="A125" s="14">
        <v>40878</v>
      </c>
      <c r="B125" s="15">
        <v>34925</v>
      </c>
      <c r="C125" s="15">
        <v>29277</v>
      </c>
      <c r="D125" s="25"/>
      <c r="F125" s="113" t="s">
        <v>441</v>
      </c>
    </row>
    <row r="126" spans="1:6">
      <c r="A126" s="14">
        <v>40909</v>
      </c>
      <c r="B126" s="15">
        <v>34850</v>
      </c>
      <c r="C126" s="15">
        <v>29287</v>
      </c>
      <c r="D126" s="25"/>
      <c r="F126" s="113" t="s">
        <v>441</v>
      </c>
    </row>
    <row r="127" spans="1:6">
      <c r="A127" s="14">
        <v>40940</v>
      </c>
      <c r="B127" s="15">
        <v>35122</v>
      </c>
      <c r="C127" s="15">
        <v>29686</v>
      </c>
      <c r="D127" s="25"/>
      <c r="F127" s="113" t="s">
        <v>441</v>
      </c>
    </row>
    <row r="128" spans="1:6">
      <c r="A128" s="14">
        <v>40969</v>
      </c>
      <c r="B128" s="15">
        <v>35350</v>
      </c>
      <c r="C128" s="15">
        <v>29898</v>
      </c>
      <c r="D128" s="25"/>
      <c r="F128" s="113" t="s">
        <v>441</v>
      </c>
    </row>
    <row r="129" spans="1:6">
      <c r="A129" s="14">
        <v>41000</v>
      </c>
      <c r="B129" s="15">
        <v>35098</v>
      </c>
      <c r="C129" s="15">
        <v>29947</v>
      </c>
      <c r="D129" s="25"/>
      <c r="F129" s="113" t="s">
        <v>441</v>
      </c>
    </row>
    <row r="130" spans="1:6">
      <c r="A130" s="14">
        <v>41030</v>
      </c>
      <c r="B130" s="15">
        <v>35087</v>
      </c>
      <c r="C130" s="15">
        <v>30002</v>
      </c>
      <c r="D130" s="25"/>
      <c r="F130" s="113" t="s">
        <v>441</v>
      </c>
    </row>
    <row r="131" spans="1:6">
      <c r="A131" s="14">
        <v>41061</v>
      </c>
      <c r="B131" s="15">
        <v>35348</v>
      </c>
      <c r="C131" s="15">
        <v>30269</v>
      </c>
      <c r="D131" s="25"/>
      <c r="F131" s="113" t="s">
        <v>441</v>
      </c>
    </row>
    <row r="132" spans="1:6">
      <c r="A132" s="14">
        <v>41091</v>
      </c>
      <c r="B132" s="15">
        <v>34931</v>
      </c>
      <c r="C132" s="15">
        <v>30496</v>
      </c>
      <c r="D132" s="25"/>
      <c r="F132" s="113" t="s">
        <v>441</v>
      </c>
    </row>
    <row r="133" spans="1:6">
      <c r="A133" s="14">
        <v>41122</v>
      </c>
      <c r="B133" s="15">
        <v>34633</v>
      </c>
      <c r="C133" s="15">
        <v>30581</v>
      </c>
      <c r="D133" s="25"/>
      <c r="F133" s="113" t="s">
        <v>441</v>
      </c>
    </row>
    <row r="134" spans="1:6">
      <c r="A134" s="14">
        <v>41153</v>
      </c>
      <c r="B134" s="15">
        <v>34701</v>
      </c>
      <c r="C134" s="15">
        <v>30650</v>
      </c>
      <c r="D134" s="25"/>
      <c r="F134" s="113" t="s">
        <v>441</v>
      </c>
    </row>
    <row r="135" spans="1:6">
      <c r="A135" s="14">
        <v>41183</v>
      </c>
      <c r="B135" s="15">
        <v>34761</v>
      </c>
      <c r="C135" s="15">
        <v>30691</v>
      </c>
      <c r="D135" s="25"/>
      <c r="F135" s="113" t="s">
        <v>441</v>
      </c>
    </row>
    <row r="136" spans="1:6">
      <c r="A136" s="14">
        <v>41214</v>
      </c>
      <c r="B136" s="15">
        <v>34780</v>
      </c>
      <c r="C136" s="15">
        <v>30655</v>
      </c>
      <c r="D136" s="25"/>
      <c r="F136" s="113" t="s">
        <v>441</v>
      </c>
    </row>
    <row r="137" spans="1:6">
      <c r="A137" s="14">
        <v>41244</v>
      </c>
      <c r="B137" s="15">
        <v>34895</v>
      </c>
      <c r="C137" s="15">
        <v>31020</v>
      </c>
      <c r="D137" s="25"/>
      <c r="F137" s="113" t="s">
        <v>441</v>
      </c>
    </row>
    <row r="138" spans="1:6">
      <c r="A138" s="14">
        <v>41275</v>
      </c>
      <c r="B138" s="15">
        <v>34837</v>
      </c>
      <c r="C138" s="15">
        <v>31067</v>
      </c>
      <c r="D138" s="25"/>
      <c r="F138" s="113" t="s">
        <v>441</v>
      </c>
    </row>
    <row r="139" spans="1:6">
      <c r="A139" s="14">
        <v>41306</v>
      </c>
      <c r="B139" s="15">
        <v>34788</v>
      </c>
      <c r="C139" s="15">
        <v>30864</v>
      </c>
      <c r="D139" s="25"/>
      <c r="F139" s="113" t="s">
        <v>441</v>
      </c>
    </row>
    <row r="140" spans="1:6">
      <c r="A140" s="14">
        <v>41334</v>
      </c>
      <c r="B140" s="15">
        <v>34824</v>
      </c>
      <c r="C140" s="15">
        <v>30744</v>
      </c>
      <c r="D140" s="25"/>
      <c r="F140" s="113" t="s">
        <v>441</v>
      </c>
    </row>
    <row r="141" spans="1:6">
      <c r="A141" s="14">
        <v>41365</v>
      </c>
      <c r="B141" s="15">
        <v>35108</v>
      </c>
      <c r="C141" s="15">
        <v>30664</v>
      </c>
      <c r="D141" s="25"/>
      <c r="F141" s="113" t="s">
        <v>441</v>
      </c>
    </row>
    <row r="142" spans="1:6">
      <c r="A142" s="14">
        <v>41395</v>
      </c>
      <c r="B142" s="15">
        <v>35127</v>
      </c>
      <c r="C142" s="15">
        <v>30440</v>
      </c>
      <c r="D142" s="25"/>
      <c r="F142" s="113" t="s">
        <v>441</v>
      </c>
    </row>
    <row r="143" spans="1:6">
      <c r="A143" s="14">
        <v>41426</v>
      </c>
      <c r="B143" s="15">
        <v>35293</v>
      </c>
      <c r="C143" s="15">
        <v>30007</v>
      </c>
      <c r="D143" s="25"/>
      <c r="F143" s="113" t="s">
        <v>441</v>
      </c>
    </row>
    <row r="144" spans="1:6">
      <c r="A144" s="14">
        <v>41456</v>
      </c>
      <c r="B144" s="15">
        <v>35611</v>
      </c>
      <c r="C144" s="15">
        <v>29367</v>
      </c>
      <c r="D144" s="25"/>
      <c r="F144" s="113" t="s">
        <v>441</v>
      </c>
    </row>
    <row r="145" spans="1:6">
      <c r="A145" s="14">
        <v>41487</v>
      </c>
      <c r="B145">
        <v>35999</v>
      </c>
      <c r="C145" s="15">
        <v>29052</v>
      </c>
      <c r="F145" s="113" t="s">
        <v>441</v>
      </c>
    </row>
    <row r="146" spans="1:6">
      <c r="A146" s="14">
        <v>41518</v>
      </c>
      <c r="B146">
        <v>36286</v>
      </c>
      <c r="C146" s="15">
        <v>28606</v>
      </c>
      <c r="F146" s="113" t="s">
        <v>441</v>
      </c>
    </row>
    <row r="147" spans="1:6">
      <c r="A147" s="14">
        <v>41548</v>
      </c>
      <c r="B147" s="25">
        <v>36824</v>
      </c>
      <c r="C147" s="15">
        <v>28122</v>
      </c>
      <c r="F147" s="113" t="s">
        <v>441</v>
      </c>
    </row>
    <row r="148" spans="1:6">
      <c r="A148" s="14">
        <v>41579</v>
      </c>
      <c r="B148">
        <v>37363</v>
      </c>
      <c r="C148" s="15">
        <v>27750</v>
      </c>
      <c r="F148" s="113" t="s">
        <v>441</v>
      </c>
    </row>
    <row r="149" spans="1:6">
      <c r="A149" s="14">
        <v>41609</v>
      </c>
      <c r="B149">
        <v>37918</v>
      </c>
      <c r="C149" s="15">
        <v>26990</v>
      </c>
      <c r="F149" s="113" t="s">
        <v>441</v>
      </c>
    </row>
    <row r="150" spans="1:6">
      <c r="A150" s="14">
        <v>41640</v>
      </c>
      <c r="B150" s="34">
        <v>38604</v>
      </c>
      <c r="C150" s="15">
        <v>26325</v>
      </c>
      <c r="F150" s="113" t="s">
        <v>441</v>
      </c>
    </row>
    <row r="151" spans="1:6">
      <c r="A151" s="14">
        <v>41671</v>
      </c>
      <c r="B151">
        <v>39343</v>
      </c>
      <c r="C151" s="15">
        <v>25634</v>
      </c>
      <c r="F151" s="113" t="s">
        <v>441</v>
      </c>
    </row>
    <row r="152" spans="1:6">
      <c r="A152" s="14">
        <v>41699</v>
      </c>
      <c r="B152" s="74">
        <v>39758</v>
      </c>
      <c r="C152" s="15">
        <v>24923</v>
      </c>
      <c r="F152" s="113" t="s">
        <v>441</v>
      </c>
    </row>
    <row r="153" spans="1:6">
      <c r="A153" s="14">
        <v>41730</v>
      </c>
      <c r="B153">
        <v>40296</v>
      </c>
      <c r="C153" s="15">
        <v>24290</v>
      </c>
      <c r="F153" s="113" t="s">
        <v>441</v>
      </c>
    </row>
    <row r="154" spans="1:6">
      <c r="A154" s="14">
        <v>41760</v>
      </c>
      <c r="B154">
        <v>40821</v>
      </c>
      <c r="C154" s="20">
        <v>23856</v>
      </c>
      <c r="F154" s="113" t="s">
        <v>441</v>
      </c>
    </row>
    <row r="155" spans="1:6">
      <c r="A155" s="14">
        <v>41791</v>
      </c>
      <c r="B155" s="4">
        <v>41308</v>
      </c>
      <c r="C155" s="4">
        <v>23529</v>
      </c>
      <c r="F155" s="113" t="s">
        <v>441</v>
      </c>
    </row>
    <row r="156" spans="1:6">
      <c r="A156" s="14">
        <v>41821</v>
      </c>
      <c r="B156" s="4">
        <v>42195</v>
      </c>
      <c r="C156" s="4">
        <v>23226</v>
      </c>
      <c r="F156" s="113" t="s">
        <v>441</v>
      </c>
    </row>
    <row r="157" spans="1:6">
      <c r="A157" s="14">
        <v>41852</v>
      </c>
      <c r="B157" s="4">
        <v>42868</v>
      </c>
      <c r="C157" s="4">
        <v>22909</v>
      </c>
      <c r="F157" s="113" t="s">
        <v>441</v>
      </c>
    </row>
    <row r="158" spans="1:6">
      <c r="A158" s="14">
        <v>41883</v>
      </c>
      <c r="B158" s="4">
        <v>43736</v>
      </c>
      <c r="C158" s="4">
        <v>22723</v>
      </c>
      <c r="F158" s="113" t="s">
        <v>441</v>
      </c>
    </row>
    <row r="159" spans="1:6">
      <c r="A159" s="14">
        <v>41913</v>
      </c>
      <c r="B159" s="4">
        <v>44431</v>
      </c>
      <c r="C159" s="4">
        <v>22606</v>
      </c>
      <c r="F159" s="113" t="s">
        <v>441</v>
      </c>
    </row>
    <row r="160" spans="1:6">
      <c r="A160" s="14">
        <v>41944</v>
      </c>
      <c r="B160" s="4">
        <v>45030</v>
      </c>
      <c r="C160" s="4">
        <v>22491</v>
      </c>
      <c r="F160" s="113" t="s">
        <v>441</v>
      </c>
    </row>
    <row r="161" spans="1:7">
      <c r="A161" s="14">
        <v>41974</v>
      </c>
      <c r="B161" s="4">
        <v>45126</v>
      </c>
      <c r="C161" s="4">
        <v>22120</v>
      </c>
      <c r="F161" s="113" t="s">
        <v>441</v>
      </c>
    </row>
    <row r="162" spans="1:7">
      <c r="A162" s="14">
        <v>42005</v>
      </c>
      <c r="B162" s="4">
        <v>46368</v>
      </c>
      <c r="C162" s="87">
        <v>21809</v>
      </c>
      <c r="E162" s="87"/>
      <c r="F162" s="113" t="s">
        <v>441</v>
      </c>
    </row>
    <row r="163" spans="1:7">
      <c r="A163" s="14">
        <v>42036</v>
      </c>
      <c r="B163" s="4">
        <v>46954</v>
      </c>
      <c r="C163" s="87">
        <v>21673</v>
      </c>
      <c r="E163" s="87"/>
      <c r="F163" s="113" t="s">
        <v>441</v>
      </c>
    </row>
    <row r="164" spans="1:7">
      <c r="A164" s="14">
        <v>42064</v>
      </c>
      <c r="B164" s="4">
        <v>47670</v>
      </c>
      <c r="C164" s="87">
        <v>21683</v>
      </c>
      <c r="E164" s="87"/>
      <c r="F164" s="113" t="s">
        <v>441</v>
      </c>
    </row>
    <row r="165" spans="1:7">
      <c r="A165" s="14">
        <v>42095</v>
      </c>
      <c r="B165" s="4">
        <v>47868</v>
      </c>
      <c r="C165" s="87">
        <v>21762</v>
      </c>
      <c r="E165" s="87"/>
      <c r="F165" s="113" t="s">
        <v>441</v>
      </c>
    </row>
    <row r="166" spans="1:7">
      <c r="A166" s="14">
        <v>42125</v>
      </c>
      <c r="B166" s="4">
        <v>48266</v>
      </c>
      <c r="C166" s="87">
        <v>21701</v>
      </c>
      <c r="D166" s="125">
        <v>42177</v>
      </c>
      <c r="E166" s="87"/>
      <c r="F166" s="113" t="s">
        <v>441</v>
      </c>
    </row>
    <row r="167" spans="1:7">
      <c r="A167" s="14">
        <v>42156</v>
      </c>
      <c r="B167" s="4">
        <v>48488</v>
      </c>
      <c r="C167" s="87">
        <v>21654</v>
      </c>
      <c r="D167" s="125">
        <v>42206</v>
      </c>
      <c r="F167" s="113" t="s">
        <v>441</v>
      </c>
    </row>
    <row r="168" spans="1:7">
      <c r="A168" s="14">
        <v>42186</v>
      </c>
      <c r="B168" s="4">
        <v>49034</v>
      </c>
      <c r="C168" s="87">
        <v>21639</v>
      </c>
      <c r="D168" s="125">
        <v>42237</v>
      </c>
      <c r="F168" s="113" t="s">
        <v>441</v>
      </c>
    </row>
    <row r="169" spans="1:7">
      <c r="A169" s="14">
        <v>42217</v>
      </c>
      <c r="B169" s="4">
        <v>49553</v>
      </c>
      <c r="C169" s="87">
        <v>21691</v>
      </c>
      <c r="D169" s="125">
        <v>42268</v>
      </c>
      <c r="F169" s="113" t="s">
        <v>441</v>
      </c>
    </row>
    <row r="170" spans="1:7">
      <c r="A170" s="14">
        <v>42248</v>
      </c>
      <c r="B170" s="4">
        <v>50086</v>
      </c>
      <c r="C170" s="87">
        <v>21691</v>
      </c>
      <c r="D170" s="125">
        <v>42300</v>
      </c>
      <c r="E170" s="20" t="s">
        <v>424</v>
      </c>
      <c r="F170" s="113" t="s">
        <v>441</v>
      </c>
    </row>
    <row r="171" spans="1:7">
      <c r="A171" s="14">
        <v>42278</v>
      </c>
      <c r="B171" s="4">
        <v>50699</v>
      </c>
      <c r="C171" s="87">
        <v>21689</v>
      </c>
      <c r="D171" s="125">
        <v>42331</v>
      </c>
      <c r="F171" s="113" t="s">
        <v>441</v>
      </c>
    </row>
    <row r="172" spans="1:7">
      <c r="A172" s="14">
        <v>42309</v>
      </c>
      <c r="B172" s="4">
        <v>51142</v>
      </c>
      <c r="C172" s="87">
        <v>21467</v>
      </c>
      <c r="D172" s="125">
        <v>42359</v>
      </c>
      <c r="F172" s="113" t="s">
        <v>441</v>
      </c>
    </row>
    <row r="173" spans="1:7">
      <c r="A173" s="14">
        <v>42339</v>
      </c>
      <c r="B173" s="4">
        <v>51416</v>
      </c>
      <c r="C173" s="87">
        <v>21437</v>
      </c>
      <c r="D173" s="125">
        <v>42402</v>
      </c>
      <c r="F173" s="113" t="s">
        <v>441</v>
      </c>
    </row>
    <row r="174" spans="1:7">
      <c r="A174" s="14">
        <v>42370</v>
      </c>
      <c r="B174" s="4">
        <v>51831</v>
      </c>
      <c r="C174" s="87">
        <v>21462</v>
      </c>
      <c r="D174" s="125">
        <v>42429</v>
      </c>
      <c r="F174" s="113" t="s">
        <v>441</v>
      </c>
    </row>
    <row r="175" spans="1:7">
      <c r="A175" s="14">
        <v>42401</v>
      </c>
      <c r="B175" s="4">
        <v>52407</v>
      </c>
      <c r="C175" s="87">
        <v>21372</v>
      </c>
      <c r="D175" s="125">
        <v>42451</v>
      </c>
      <c r="E175" s="113"/>
      <c r="F175" s="113" t="s">
        <v>441</v>
      </c>
      <c r="G175" s="113"/>
    </row>
    <row r="176" spans="1:7">
      <c r="A176" s="14">
        <v>42430</v>
      </c>
      <c r="B176" s="4">
        <v>52443</v>
      </c>
      <c r="C176" s="87">
        <v>21213</v>
      </c>
      <c r="D176" s="125">
        <v>42493</v>
      </c>
      <c r="E176" s="113"/>
      <c r="F176" s="113" t="s">
        <v>441</v>
      </c>
      <c r="G176" s="113"/>
    </row>
    <row r="177" spans="1:7">
      <c r="A177" s="14">
        <v>42461</v>
      </c>
      <c r="B177" s="4">
        <v>52870</v>
      </c>
      <c r="C177" s="87">
        <v>21288</v>
      </c>
      <c r="D177" s="125">
        <v>42529</v>
      </c>
      <c r="E177" s="113"/>
      <c r="F177" s="113" t="s">
        <v>441</v>
      </c>
      <c r="G177" s="113"/>
    </row>
    <row r="178" spans="1:7">
      <c r="A178" s="14">
        <v>42491</v>
      </c>
      <c r="B178" s="4">
        <v>52874</v>
      </c>
      <c r="C178" s="4">
        <v>21251</v>
      </c>
      <c r="D178" s="125">
        <v>42543</v>
      </c>
      <c r="E178" s="113"/>
      <c r="F178" s="113" t="s">
        <v>441</v>
      </c>
      <c r="G178" s="113"/>
    </row>
    <row r="179" spans="1:7">
      <c r="A179" s="14">
        <v>42522</v>
      </c>
      <c r="B179" s="4">
        <v>52934</v>
      </c>
      <c r="C179" s="4">
        <v>21156</v>
      </c>
      <c r="D179" s="125">
        <v>42573</v>
      </c>
      <c r="E179" s="113"/>
      <c r="F179" s="113" t="s">
        <v>441</v>
      </c>
      <c r="G179" s="113"/>
    </row>
    <row r="180" spans="1:7">
      <c r="A180" s="14">
        <v>42552</v>
      </c>
      <c r="B180" s="4">
        <v>53213</v>
      </c>
      <c r="C180" s="4">
        <v>21262</v>
      </c>
      <c r="D180" s="125">
        <v>42614</v>
      </c>
      <c r="E180" s="113"/>
      <c r="F180" s="113" t="s">
        <v>441</v>
      </c>
      <c r="G180" s="113"/>
    </row>
    <row r="181" spans="1:7">
      <c r="A181" s="14">
        <v>42583</v>
      </c>
      <c r="B181" s="4">
        <v>53365</v>
      </c>
      <c r="C181" s="4">
        <v>21178</v>
      </c>
      <c r="D181" s="125">
        <v>42647</v>
      </c>
      <c r="F181" s="113" t="s">
        <v>441</v>
      </c>
    </row>
    <row r="182" spans="1:7">
      <c r="A182" s="14">
        <v>42614</v>
      </c>
      <c r="B182" s="4">
        <v>53844</v>
      </c>
      <c r="C182" s="4">
        <v>21076</v>
      </c>
      <c r="D182" s="125">
        <v>42676</v>
      </c>
      <c r="F182" s="113" t="s">
        <v>441</v>
      </c>
    </row>
    <row r="183" spans="1:7">
      <c r="A183" s="14">
        <v>42644</v>
      </c>
      <c r="B183">
        <v>54320</v>
      </c>
      <c r="C183">
        <v>21090</v>
      </c>
      <c r="D183" s="125">
        <v>42725</v>
      </c>
      <c r="E183" s="115" t="s">
        <v>477</v>
      </c>
      <c r="F183" s="113" t="s">
        <v>441</v>
      </c>
    </row>
    <row r="184" spans="1:7">
      <c r="A184" s="14">
        <v>42675</v>
      </c>
      <c r="B184">
        <v>54765</v>
      </c>
      <c r="C184">
        <v>21229</v>
      </c>
      <c r="D184" s="125">
        <v>42725</v>
      </c>
      <c r="F184" s="113" t="s">
        <v>441</v>
      </c>
    </row>
    <row r="185" spans="1:7">
      <c r="A185" s="14">
        <v>42705</v>
      </c>
      <c r="B185">
        <v>55322</v>
      </c>
      <c r="C185">
        <v>21406</v>
      </c>
      <c r="D185" s="125">
        <v>42767</v>
      </c>
      <c r="F185" s="113" t="s">
        <v>441</v>
      </c>
    </row>
    <row r="186" spans="1:7">
      <c r="A186" s="14">
        <v>42736</v>
      </c>
      <c r="B186">
        <v>56231</v>
      </c>
      <c r="C186">
        <v>21571</v>
      </c>
      <c r="D186" s="125">
        <v>42793</v>
      </c>
      <c r="F186" s="113" t="s">
        <v>441</v>
      </c>
    </row>
    <row r="187" spans="1:7">
      <c r="A187" s="14">
        <v>42767</v>
      </c>
      <c r="B187">
        <v>57156</v>
      </c>
      <c r="C187">
        <v>21843</v>
      </c>
      <c r="D187" s="125">
        <v>42815</v>
      </c>
      <c r="F187" s="113" t="s">
        <v>441</v>
      </c>
    </row>
    <row r="188" spans="1:7">
      <c r="A188" s="14">
        <v>42795</v>
      </c>
      <c r="B188" s="113">
        <v>57710</v>
      </c>
      <c r="C188" s="113">
        <v>21938</v>
      </c>
      <c r="D188" s="125">
        <v>42852</v>
      </c>
      <c r="E188" s="132"/>
      <c r="F188" s="113" t="s">
        <v>441</v>
      </c>
    </row>
    <row r="189" spans="1:7">
      <c r="A189" s="14">
        <v>42826</v>
      </c>
      <c r="B189" s="113">
        <v>57885</v>
      </c>
      <c r="C189" s="113">
        <v>22021</v>
      </c>
      <c r="D189" s="125">
        <v>42874</v>
      </c>
      <c r="F189" s="113" t="s">
        <v>441</v>
      </c>
    </row>
    <row r="190" spans="1:7">
      <c r="A190" s="14">
        <v>42856</v>
      </c>
      <c r="B190" s="113">
        <v>58444</v>
      </c>
      <c r="C190" s="113">
        <v>22174</v>
      </c>
      <c r="D190" s="125">
        <v>42919</v>
      </c>
      <c r="F190" s="113" t="s">
        <v>441</v>
      </c>
    </row>
    <row r="191" spans="1:7">
      <c r="A191" s="14">
        <v>42887</v>
      </c>
      <c r="B191" s="113">
        <v>59076</v>
      </c>
      <c r="C191" s="113">
        <v>22426</v>
      </c>
      <c r="D191" s="125">
        <v>42937</v>
      </c>
      <c r="F191" s="113" t="s">
        <v>441</v>
      </c>
    </row>
    <row r="192" spans="1:7">
      <c r="A192" s="14">
        <v>42917</v>
      </c>
      <c r="B192" s="113">
        <v>59447</v>
      </c>
      <c r="C192" s="113">
        <v>22694</v>
      </c>
      <c r="D192" s="125">
        <v>42969</v>
      </c>
      <c r="E192" s="132"/>
      <c r="F192" s="113" t="s">
        <v>441</v>
      </c>
    </row>
    <row r="193" spans="1:6">
      <c r="A193" s="14">
        <v>42948</v>
      </c>
      <c r="B193" s="113">
        <v>59700</v>
      </c>
      <c r="C193" s="113">
        <v>22904</v>
      </c>
      <c r="D193" s="125">
        <v>42999</v>
      </c>
      <c r="E193" s="132"/>
      <c r="F193" s="113" t="s">
        <v>441</v>
      </c>
    </row>
    <row r="194" spans="1:6">
      <c r="A194" s="14">
        <v>42979</v>
      </c>
      <c r="B194" s="113">
        <v>59618</v>
      </c>
      <c r="C194" s="113">
        <v>23214</v>
      </c>
      <c r="D194" s="125">
        <v>43028</v>
      </c>
      <c r="E194" s="132"/>
      <c r="F194" s="113" t="s">
        <v>441</v>
      </c>
    </row>
    <row r="195" spans="1:6">
      <c r="A195" s="14">
        <v>43009</v>
      </c>
      <c r="B195" s="113">
        <v>59700</v>
      </c>
      <c r="C195" s="113">
        <v>23343</v>
      </c>
      <c r="D195" s="125">
        <v>43059</v>
      </c>
      <c r="E195" s="132"/>
      <c r="F195" s="113" t="s">
        <v>441</v>
      </c>
    </row>
    <row r="196" spans="1:6">
      <c r="A196" s="14">
        <v>43040</v>
      </c>
      <c r="B196" s="113">
        <v>59759</v>
      </c>
      <c r="C196" s="113">
        <v>23465</v>
      </c>
      <c r="D196" s="125">
        <v>43133</v>
      </c>
      <c r="E196" s="132"/>
      <c r="F196" s="113" t="s">
        <v>441</v>
      </c>
    </row>
    <row r="197" spans="1:6">
      <c r="A197" s="14">
        <v>43070</v>
      </c>
      <c r="B197" s="113">
        <v>59678</v>
      </c>
      <c r="C197" s="113">
        <v>23526</v>
      </c>
      <c r="D197" s="125">
        <v>43133</v>
      </c>
      <c r="E197" s="132"/>
      <c r="F197" s="113" t="s">
        <v>441</v>
      </c>
    </row>
    <row r="198" spans="1:6">
      <c r="A198" s="14">
        <v>43101</v>
      </c>
      <c r="B198" s="113">
        <v>59640</v>
      </c>
      <c r="C198" s="113">
        <v>23573</v>
      </c>
      <c r="D198" s="125">
        <v>43161</v>
      </c>
      <c r="E198" s="132"/>
      <c r="F198" s="113" t="s">
        <v>441</v>
      </c>
    </row>
    <row r="199" spans="1:6">
      <c r="A199" s="14">
        <v>43132</v>
      </c>
      <c r="B199" s="113">
        <v>58606</v>
      </c>
      <c r="C199" s="113">
        <v>23678</v>
      </c>
      <c r="D199" s="125">
        <v>43180</v>
      </c>
      <c r="E199" s="132"/>
      <c r="F199" s="113" t="s">
        <v>441</v>
      </c>
    </row>
    <row r="200" spans="1:6">
      <c r="A200" s="14">
        <v>43160</v>
      </c>
      <c r="B200" s="113">
        <v>58461</v>
      </c>
      <c r="C200" s="113">
        <v>24013</v>
      </c>
      <c r="D200" s="125">
        <v>43214</v>
      </c>
      <c r="E200" s="132"/>
      <c r="F200" s="113" t="s">
        <v>441</v>
      </c>
    </row>
    <row r="201" spans="1:6">
      <c r="A201" s="14">
        <v>43191</v>
      </c>
      <c r="B201" s="113">
        <v>58337</v>
      </c>
      <c r="C201" s="113">
        <v>24298</v>
      </c>
      <c r="D201" s="125">
        <v>43241</v>
      </c>
      <c r="F201" s="113" t="s">
        <v>441</v>
      </c>
    </row>
    <row r="202" spans="1:6">
      <c r="A202" s="14">
        <v>43221</v>
      </c>
      <c r="B202" s="113">
        <v>58241</v>
      </c>
      <c r="C202" s="113">
        <v>24546</v>
      </c>
      <c r="D202" s="125">
        <v>43277</v>
      </c>
      <c r="F202" s="113" t="s">
        <v>441</v>
      </c>
    </row>
    <row r="203" spans="1:6">
      <c r="A203" s="14">
        <v>43252</v>
      </c>
      <c r="B203" s="113">
        <v>57889</v>
      </c>
      <c r="C203" s="113">
        <v>24720</v>
      </c>
      <c r="D203" s="125">
        <v>43301</v>
      </c>
      <c r="F203" s="113" t="s">
        <v>441</v>
      </c>
    </row>
    <row r="204" spans="1:6">
      <c r="A204" s="14">
        <v>43282</v>
      </c>
      <c r="B204" s="113">
        <v>57589</v>
      </c>
      <c r="C204" s="113">
        <v>25014</v>
      </c>
      <c r="D204" s="125">
        <v>43333</v>
      </c>
      <c r="F204" s="113" t="s">
        <v>441</v>
      </c>
    </row>
    <row r="205" spans="1:6">
      <c r="A205" s="14">
        <v>43313</v>
      </c>
      <c r="B205" s="113">
        <v>57329</v>
      </c>
      <c r="C205" s="113">
        <v>25234</v>
      </c>
      <c r="D205" s="125">
        <v>43367</v>
      </c>
      <c r="F205" s="113" t="s">
        <v>441</v>
      </c>
    </row>
    <row r="206" spans="1:6">
      <c r="A206" s="14">
        <v>43344</v>
      </c>
      <c r="B206" s="113">
        <v>56886</v>
      </c>
      <c r="C206" s="113">
        <v>25469</v>
      </c>
      <c r="D206" s="125">
        <v>43396</v>
      </c>
      <c r="F206" s="113" t="s">
        <v>441</v>
      </c>
    </row>
    <row r="207" spans="1:6">
      <c r="A207" s="14">
        <v>43374</v>
      </c>
      <c r="B207" s="113">
        <v>56451</v>
      </c>
      <c r="C207" s="113">
        <v>25478</v>
      </c>
      <c r="D207" s="125">
        <v>43426</v>
      </c>
      <c r="F207" s="113" t="s">
        <v>441</v>
      </c>
    </row>
    <row r="208" spans="1:6">
      <c r="D208" s="166" t="s">
        <v>644</v>
      </c>
      <c r="F208" s="176" t="s">
        <v>645</v>
      </c>
    </row>
    <row r="209" spans="4:6">
      <c r="D209" s="125"/>
      <c r="F209" s="132"/>
    </row>
    <row r="210" spans="4:6">
      <c r="D210" s="125"/>
      <c r="F210" s="132"/>
    </row>
    <row r="211" spans="4:6">
      <c r="D211" s="125"/>
    </row>
  </sheetData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1">
    <tabColor rgb="FF7030A0"/>
  </sheetPr>
  <dimension ref="A1:T258"/>
  <sheetViews>
    <sheetView zoomScale="95" zoomScaleNormal="95" workbookViewId="0">
      <pane xSplit="2" ySplit="5" topLeftCell="G248" activePane="bottomRight" state="frozen"/>
      <selection pane="topRight" activeCell="C1" sqref="C1"/>
      <selection pane="bottomLeft" activeCell="A6" sqref="A6"/>
      <selection pane="bottomRight" activeCell="M1" sqref="M1"/>
    </sheetView>
  </sheetViews>
  <sheetFormatPr defaultColWidth="9.1796875" defaultRowHeight="14.5"/>
  <cols>
    <col min="1" max="1" width="9.1796875" style="25"/>
    <col min="2" max="2" width="19.81640625" style="25" customWidth="1"/>
    <col min="3" max="3" width="12.1796875" style="25" bestFit="1" customWidth="1"/>
    <col min="4" max="4" width="9.1796875" style="25" bestFit="1" customWidth="1"/>
    <col min="5" max="5" width="12.54296875" style="25" bestFit="1" customWidth="1"/>
    <col min="6" max="6" width="9.1796875" style="25"/>
    <col min="7" max="7" width="10.54296875" style="25" bestFit="1" customWidth="1"/>
    <col min="8" max="8" width="8.7265625" style="93" customWidth="1"/>
    <col min="9" max="9" width="9.1796875" style="93"/>
    <col min="10" max="10" width="10.54296875" style="93" customWidth="1"/>
    <col min="11" max="12" width="10.54296875" style="113" customWidth="1"/>
    <col min="13" max="13" width="10.7265625" style="25" bestFit="1" customWidth="1"/>
    <col min="14" max="16384" width="9.1796875" style="25"/>
  </cols>
  <sheetData>
    <row r="1" spans="1:20" s="93" customFormat="1">
      <c r="A1" s="93" t="s">
        <v>381</v>
      </c>
      <c r="K1" s="113"/>
      <c r="L1" s="113"/>
      <c r="M1" s="132" t="s">
        <v>697</v>
      </c>
    </row>
    <row r="2" spans="1:20" s="93" customFormat="1">
      <c r="A2" s="93" t="s">
        <v>389</v>
      </c>
      <c r="C2" s="102" t="s">
        <v>409</v>
      </c>
      <c r="D2" s="102" t="s">
        <v>374</v>
      </c>
      <c r="E2" s="102" t="s">
        <v>409</v>
      </c>
      <c r="F2" s="102" t="s">
        <v>409</v>
      </c>
      <c r="G2" s="93" t="s">
        <v>374</v>
      </c>
      <c r="I2" s="36" t="str">
        <f t="shared" ref="I2:I4" si="0">+D2</f>
        <v>Annual</v>
      </c>
      <c r="J2" s="36" t="str">
        <f t="shared" ref="J2:J4" si="1">+G2</f>
        <v>Annual</v>
      </c>
      <c r="K2" s="36" t="s">
        <v>374</v>
      </c>
      <c r="L2" s="36" t="s">
        <v>374</v>
      </c>
    </row>
    <row r="3" spans="1:20" ht="15" customHeight="1">
      <c r="B3" s="41" t="s">
        <v>207</v>
      </c>
      <c r="C3" s="100" t="s">
        <v>384</v>
      </c>
      <c r="D3" s="100" t="s">
        <v>384</v>
      </c>
      <c r="E3" s="100" t="s">
        <v>384</v>
      </c>
      <c r="F3" s="100" t="s">
        <v>384</v>
      </c>
      <c r="G3" s="100" t="s">
        <v>384</v>
      </c>
      <c r="H3" s="100"/>
      <c r="I3" s="181" t="s">
        <v>704</v>
      </c>
      <c r="J3" s="181" t="s">
        <v>704</v>
      </c>
      <c r="K3" s="181" t="s">
        <v>704</v>
      </c>
      <c r="L3" s="181" t="s">
        <v>704</v>
      </c>
    </row>
    <row r="4" spans="1:20">
      <c r="B4" s="202"/>
      <c r="C4" s="38" t="s">
        <v>1</v>
      </c>
      <c r="D4" s="38" t="s">
        <v>1</v>
      </c>
      <c r="E4" s="38" t="s">
        <v>21</v>
      </c>
      <c r="F4" s="25" t="s">
        <v>2</v>
      </c>
      <c r="G4" s="25" t="s">
        <v>6</v>
      </c>
      <c r="I4" s="36" t="str">
        <f t="shared" si="0"/>
        <v>Auckland</v>
      </c>
      <c r="J4" s="36" t="str">
        <f t="shared" si="1"/>
        <v>Rest of New Zealand</v>
      </c>
      <c r="K4" s="113" t="str">
        <f>+K58</f>
        <v>Domestic</v>
      </c>
      <c r="L4" s="113" t="str">
        <f>+L58</f>
        <v>International</v>
      </c>
    </row>
    <row r="5" spans="1:20">
      <c r="B5" s="202"/>
      <c r="C5" s="38" t="s">
        <v>206</v>
      </c>
      <c r="D5" s="38"/>
      <c r="E5" s="38" t="s">
        <v>206</v>
      </c>
    </row>
    <row r="6" spans="1:20">
      <c r="A6" s="27"/>
      <c r="B6" s="35" t="s">
        <v>205</v>
      </c>
      <c r="C6" s="25">
        <v>367</v>
      </c>
      <c r="E6" s="34">
        <v>3347</v>
      </c>
      <c r="F6" s="34">
        <f t="shared" ref="F6:F37" si="2">E6-C6</f>
        <v>2980</v>
      </c>
      <c r="R6" s="75"/>
      <c r="S6" s="75"/>
      <c r="T6" s="75"/>
    </row>
    <row r="7" spans="1:20">
      <c r="A7" s="27"/>
      <c r="B7" s="35" t="s">
        <v>204</v>
      </c>
      <c r="C7" s="74">
        <v>360</v>
      </c>
      <c r="E7" s="75">
        <v>2303</v>
      </c>
      <c r="F7" s="34">
        <f t="shared" si="2"/>
        <v>1943</v>
      </c>
      <c r="R7" s="75"/>
      <c r="S7" s="75"/>
      <c r="T7" s="75"/>
    </row>
    <row r="8" spans="1:20">
      <c r="A8" s="27"/>
      <c r="B8" s="35" t="s">
        <v>203</v>
      </c>
      <c r="C8" s="74">
        <v>379</v>
      </c>
      <c r="E8" s="75">
        <v>2212</v>
      </c>
      <c r="F8" s="34">
        <f t="shared" si="2"/>
        <v>1833</v>
      </c>
      <c r="R8" s="75"/>
      <c r="S8" s="75"/>
      <c r="T8" s="75"/>
    </row>
    <row r="9" spans="1:20">
      <c r="A9" s="27"/>
      <c r="B9" s="35" t="s">
        <v>202</v>
      </c>
      <c r="C9" s="74">
        <v>309</v>
      </c>
      <c r="E9" s="75">
        <v>2038</v>
      </c>
      <c r="F9" s="34">
        <f t="shared" si="2"/>
        <v>1729</v>
      </c>
      <c r="R9" s="75"/>
      <c r="S9" s="75"/>
      <c r="T9" s="75"/>
    </row>
    <row r="10" spans="1:20">
      <c r="A10" s="27"/>
      <c r="B10" s="35" t="s">
        <v>201</v>
      </c>
      <c r="C10" s="74">
        <v>266</v>
      </c>
      <c r="E10" s="75">
        <v>1312</v>
      </c>
      <c r="F10" s="34">
        <f t="shared" si="2"/>
        <v>1046</v>
      </c>
      <c r="R10" s="75"/>
      <c r="S10" s="75"/>
      <c r="T10" s="75"/>
    </row>
    <row r="11" spans="1:20">
      <c r="A11" s="27"/>
      <c r="B11" s="35" t="s">
        <v>200</v>
      </c>
      <c r="C11" s="74">
        <v>253</v>
      </c>
      <c r="E11" s="75">
        <v>1312</v>
      </c>
      <c r="F11" s="34">
        <f t="shared" si="2"/>
        <v>1059</v>
      </c>
      <c r="R11" s="75"/>
      <c r="S11" s="75"/>
      <c r="T11" s="75"/>
    </row>
    <row r="12" spans="1:20">
      <c r="A12" s="27"/>
      <c r="B12" s="35" t="s">
        <v>199</v>
      </c>
      <c r="C12" s="74">
        <v>302</v>
      </c>
      <c r="E12" s="75">
        <v>1515</v>
      </c>
      <c r="F12" s="34">
        <f t="shared" si="2"/>
        <v>1213</v>
      </c>
      <c r="O12" s="113" t="s">
        <v>443</v>
      </c>
      <c r="R12" s="75"/>
      <c r="S12" s="75"/>
      <c r="T12" s="75"/>
    </row>
    <row r="13" spans="1:20">
      <c r="A13" s="27"/>
      <c r="B13" s="35" t="s">
        <v>198</v>
      </c>
      <c r="C13" s="74">
        <v>281</v>
      </c>
      <c r="E13" s="75">
        <v>1450</v>
      </c>
      <c r="F13" s="34">
        <f t="shared" si="2"/>
        <v>1169</v>
      </c>
      <c r="O13" s="113" t="s">
        <v>443</v>
      </c>
      <c r="R13" s="75"/>
      <c r="S13" s="75"/>
      <c r="T13" s="75"/>
    </row>
    <row r="14" spans="1:20">
      <c r="A14" s="27"/>
      <c r="B14" s="35" t="s">
        <v>197</v>
      </c>
      <c r="C14" s="74">
        <v>326</v>
      </c>
      <c r="E14" s="75">
        <v>1795</v>
      </c>
      <c r="F14" s="34">
        <f t="shared" si="2"/>
        <v>1469</v>
      </c>
      <c r="O14" s="113" t="s">
        <v>443</v>
      </c>
      <c r="R14" s="75"/>
      <c r="S14" s="75"/>
      <c r="T14" s="75"/>
    </row>
    <row r="15" spans="1:20">
      <c r="A15" s="27"/>
      <c r="B15" s="35" t="s">
        <v>196</v>
      </c>
      <c r="C15" s="74">
        <v>335</v>
      </c>
      <c r="E15" s="75">
        <v>1841</v>
      </c>
      <c r="F15" s="34">
        <f t="shared" si="2"/>
        <v>1506</v>
      </c>
      <c r="O15" s="113" t="s">
        <v>443</v>
      </c>
      <c r="R15" s="75"/>
      <c r="S15" s="75"/>
      <c r="T15" s="75"/>
    </row>
    <row r="16" spans="1:20">
      <c r="A16" s="27"/>
      <c r="B16" s="35" t="s">
        <v>195</v>
      </c>
      <c r="C16" s="74">
        <v>396</v>
      </c>
      <c r="E16" s="75">
        <v>2045</v>
      </c>
      <c r="F16" s="34">
        <f t="shared" si="2"/>
        <v>1649</v>
      </c>
      <c r="O16" s="113" t="s">
        <v>443</v>
      </c>
      <c r="R16" s="75"/>
      <c r="S16" s="75"/>
      <c r="T16" s="75"/>
    </row>
    <row r="17" spans="1:20">
      <c r="A17" s="27">
        <v>36495</v>
      </c>
      <c r="B17" s="35" t="s">
        <v>194</v>
      </c>
      <c r="C17" s="74">
        <v>368</v>
      </c>
      <c r="D17" s="25">
        <f t="shared" ref="D17:D48" si="3">SUM(C6:C17)</f>
        <v>3942</v>
      </c>
      <c r="E17" s="75">
        <v>2363</v>
      </c>
      <c r="F17" s="34">
        <f t="shared" si="2"/>
        <v>1995</v>
      </c>
      <c r="G17" s="25">
        <f t="shared" ref="G17:G48" si="4">SUM(F6:F17)</f>
        <v>19591</v>
      </c>
      <c r="O17" s="113" t="s">
        <v>443</v>
      </c>
      <c r="R17" s="75"/>
      <c r="S17" s="75"/>
      <c r="T17" s="75"/>
    </row>
    <row r="18" spans="1:20">
      <c r="A18" s="27">
        <v>36526</v>
      </c>
      <c r="B18" s="35" t="s">
        <v>193</v>
      </c>
      <c r="C18" s="74">
        <v>459</v>
      </c>
      <c r="D18" s="25">
        <f t="shared" si="3"/>
        <v>4034</v>
      </c>
      <c r="E18" s="75">
        <v>3447</v>
      </c>
      <c r="F18" s="34">
        <f t="shared" si="2"/>
        <v>2988</v>
      </c>
      <c r="G18" s="25">
        <f t="shared" si="4"/>
        <v>19599</v>
      </c>
      <c r="O18" s="113" t="s">
        <v>443</v>
      </c>
      <c r="R18" s="75"/>
      <c r="S18" s="75"/>
      <c r="T18" s="75"/>
    </row>
    <row r="19" spans="1:20">
      <c r="A19" s="27">
        <v>36557</v>
      </c>
      <c r="B19" s="35" t="s">
        <v>192</v>
      </c>
      <c r="C19" s="74">
        <v>436</v>
      </c>
      <c r="D19" s="25">
        <f t="shared" si="3"/>
        <v>4110</v>
      </c>
      <c r="E19" s="75">
        <v>2549</v>
      </c>
      <c r="F19" s="34">
        <f t="shared" si="2"/>
        <v>2113</v>
      </c>
      <c r="G19" s="25">
        <f t="shared" si="4"/>
        <v>19769</v>
      </c>
      <c r="O19" s="113" t="s">
        <v>443</v>
      </c>
      <c r="R19" s="75"/>
      <c r="S19" s="75"/>
      <c r="T19" s="75"/>
    </row>
    <row r="20" spans="1:20">
      <c r="A20" s="27">
        <v>36586</v>
      </c>
      <c r="B20" s="35" t="s">
        <v>191</v>
      </c>
      <c r="C20" s="74">
        <v>393</v>
      </c>
      <c r="D20" s="25">
        <f t="shared" si="3"/>
        <v>4124</v>
      </c>
      <c r="E20" s="75">
        <v>2358</v>
      </c>
      <c r="F20" s="34">
        <f t="shared" si="2"/>
        <v>1965</v>
      </c>
      <c r="G20" s="25">
        <f t="shared" si="4"/>
        <v>19901</v>
      </c>
      <c r="O20" s="113" t="s">
        <v>443</v>
      </c>
      <c r="R20" s="75"/>
      <c r="S20" s="75"/>
      <c r="T20" s="75"/>
    </row>
    <row r="21" spans="1:20">
      <c r="A21" s="27">
        <v>36617</v>
      </c>
      <c r="B21" s="35" t="s">
        <v>190</v>
      </c>
      <c r="C21" s="74">
        <v>355</v>
      </c>
      <c r="D21" s="25">
        <f t="shared" si="3"/>
        <v>4170</v>
      </c>
      <c r="E21" s="75">
        <v>2284</v>
      </c>
      <c r="F21" s="34">
        <f t="shared" si="2"/>
        <v>1929</v>
      </c>
      <c r="G21" s="25">
        <f t="shared" si="4"/>
        <v>20101</v>
      </c>
      <c r="O21" s="113" t="s">
        <v>443</v>
      </c>
      <c r="R21" s="75"/>
      <c r="S21" s="75"/>
      <c r="T21" s="75"/>
    </row>
    <row r="22" spans="1:20">
      <c r="A22" s="27">
        <v>36647</v>
      </c>
      <c r="B22" s="35" t="s">
        <v>189</v>
      </c>
      <c r="C22" s="74">
        <v>291</v>
      </c>
      <c r="D22" s="25">
        <f t="shared" si="3"/>
        <v>4195</v>
      </c>
      <c r="E22" s="75">
        <v>1394</v>
      </c>
      <c r="F22" s="34">
        <f t="shared" si="2"/>
        <v>1103</v>
      </c>
      <c r="G22" s="25">
        <f t="shared" si="4"/>
        <v>20158</v>
      </c>
      <c r="O22" s="113" t="s">
        <v>443</v>
      </c>
      <c r="R22" s="75"/>
      <c r="S22" s="75"/>
      <c r="T22" s="75"/>
    </row>
    <row r="23" spans="1:20">
      <c r="A23" s="27">
        <v>36678</v>
      </c>
      <c r="B23" s="35" t="s">
        <v>188</v>
      </c>
      <c r="C23" s="74">
        <v>281</v>
      </c>
      <c r="D23" s="25">
        <f t="shared" si="3"/>
        <v>4223</v>
      </c>
      <c r="E23" s="75">
        <v>1316</v>
      </c>
      <c r="F23" s="34">
        <f t="shared" si="2"/>
        <v>1035</v>
      </c>
      <c r="G23" s="25">
        <f t="shared" si="4"/>
        <v>20134</v>
      </c>
      <c r="O23" s="113" t="s">
        <v>443</v>
      </c>
      <c r="R23" s="75"/>
      <c r="S23" s="75"/>
      <c r="T23" s="75"/>
    </row>
    <row r="24" spans="1:20">
      <c r="A24" s="27">
        <v>36708</v>
      </c>
      <c r="B24" s="35" t="s">
        <v>187</v>
      </c>
      <c r="C24" s="74">
        <v>317</v>
      </c>
      <c r="D24" s="25">
        <f t="shared" si="3"/>
        <v>4238</v>
      </c>
      <c r="E24" s="75">
        <v>1665</v>
      </c>
      <c r="F24" s="34">
        <f t="shared" si="2"/>
        <v>1348</v>
      </c>
      <c r="G24" s="25">
        <f t="shared" si="4"/>
        <v>20269</v>
      </c>
      <c r="O24" s="113" t="s">
        <v>443</v>
      </c>
      <c r="R24" s="75"/>
      <c r="S24" s="75"/>
      <c r="T24" s="75"/>
    </row>
    <row r="25" spans="1:20">
      <c r="A25" s="27">
        <v>36739</v>
      </c>
      <c r="B25" s="35" t="s">
        <v>186</v>
      </c>
      <c r="C25" s="74">
        <v>288</v>
      </c>
      <c r="D25" s="25">
        <f t="shared" si="3"/>
        <v>4245</v>
      </c>
      <c r="E25" s="75">
        <v>1583</v>
      </c>
      <c r="F25" s="34">
        <f t="shared" si="2"/>
        <v>1295</v>
      </c>
      <c r="G25" s="25">
        <f t="shared" si="4"/>
        <v>20395</v>
      </c>
      <c r="O25" s="113" t="s">
        <v>443</v>
      </c>
      <c r="R25" s="75"/>
      <c r="S25" s="75"/>
      <c r="T25" s="75"/>
    </row>
    <row r="26" spans="1:20">
      <c r="A26" s="27">
        <v>36770</v>
      </c>
      <c r="B26" s="35" t="s">
        <v>185</v>
      </c>
      <c r="C26" s="74">
        <v>284</v>
      </c>
      <c r="D26" s="25">
        <f t="shared" si="3"/>
        <v>4203</v>
      </c>
      <c r="E26" s="75">
        <v>1704</v>
      </c>
      <c r="F26" s="34">
        <f t="shared" si="2"/>
        <v>1420</v>
      </c>
      <c r="G26" s="25">
        <f t="shared" si="4"/>
        <v>20346</v>
      </c>
      <c r="O26" s="113" t="s">
        <v>443</v>
      </c>
      <c r="R26" s="75"/>
      <c r="S26" s="75"/>
      <c r="T26" s="75"/>
    </row>
    <row r="27" spans="1:20">
      <c r="A27" s="27">
        <v>36800</v>
      </c>
      <c r="B27" s="35" t="s">
        <v>184</v>
      </c>
      <c r="C27" s="74">
        <v>348</v>
      </c>
      <c r="D27" s="25">
        <f t="shared" si="3"/>
        <v>4216</v>
      </c>
      <c r="E27" s="75">
        <v>1947</v>
      </c>
      <c r="F27" s="34">
        <f t="shared" si="2"/>
        <v>1599</v>
      </c>
      <c r="G27" s="25">
        <f t="shared" si="4"/>
        <v>20439</v>
      </c>
      <c r="O27" s="113" t="s">
        <v>443</v>
      </c>
      <c r="R27" s="75"/>
      <c r="S27" s="75"/>
      <c r="T27" s="75"/>
    </row>
    <row r="28" spans="1:20">
      <c r="A28" s="27">
        <v>36831</v>
      </c>
      <c r="B28" s="35" t="s">
        <v>183</v>
      </c>
      <c r="C28" s="74">
        <v>400</v>
      </c>
      <c r="D28" s="25">
        <f t="shared" si="3"/>
        <v>4220</v>
      </c>
      <c r="E28" s="75">
        <v>2184</v>
      </c>
      <c r="F28" s="34">
        <f t="shared" si="2"/>
        <v>1784</v>
      </c>
      <c r="G28" s="25">
        <f t="shared" si="4"/>
        <v>20574</v>
      </c>
      <c r="O28" s="113" t="s">
        <v>443</v>
      </c>
      <c r="R28" s="75"/>
      <c r="S28" s="75"/>
      <c r="T28" s="75"/>
    </row>
    <row r="29" spans="1:20">
      <c r="A29" s="27">
        <v>36861</v>
      </c>
      <c r="B29" s="35" t="s">
        <v>182</v>
      </c>
      <c r="C29" s="74">
        <v>401</v>
      </c>
      <c r="D29" s="25">
        <f t="shared" si="3"/>
        <v>4253</v>
      </c>
      <c r="E29" s="75">
        <v>2698</v>
      </c>
      <c r="F29" s="34">
        <f t="shared" si="2"/>
        <v>2297</v>
      </c>
      <c r="G29" s="25">
        <f t="shared" si="4"/>
        <v>20876</v>
      </c>
      <c r="O29" s="113" t="s">
        <v>443</v>
      </c>
      <c r="R29" s="75"/>
      <c r="S29" s="75"/>
      <c r="T29" s="75"/>
    </row>
    <row r="30" spans="1:20">
      <c r="A30" s="27">
        <v>36892</v>
      </c>
      <c r="B30" s="35" t="s">
        <v>181</v>
      </c>
      <c r="C30" s="74">
        <v>483</v>
      </c>
      <c r="D30" s="25">
        <f t="shared" si="3"/>
        <v>4277</v>
      </c>
      <c r="E30" s="75">
        <v>3740</v>
      </c>
      <c r="F30" s="34">
        <f t="shared" si="2"/>
        <v>3257</v>
      </c>
      <c r="G30" s="25">
        <f t="shared" si="4"/>
        <v>21145</v>
      </c>
      <c r="O30" s="113" t="s">
        <v>443</v>
      </c>
      <c r="R30" s="75"/>
      <c r="S30" s="75"/>
      <c r="T30" s="75"/>
    </row>
    <row r="31" spans="1:20">
      <c r="A31" s="27">
        <v>36923</v>
      </c>
      <c r="B31" s="35" t="s">
        <v>180</v>
      </c>
      <c r="C31" s="74">
        <v>409</v>
      </c>
      <c r="D31" s="25">
        <f t="shared" si="3"/>
        <v>4250</v>
      </c>
      <c r="E31" s="75">
        <v>2645</v>
      </c>
      <c r="F31" s="34">
        <f t="shared" si="2"/>
        <v>2236</v>
      </c>
      <c r="G31" s="25">
        <f t="shared" si="4"/>
        <v>21268</v>
      </c>
      <c r="O31" s="113" t="s">
        <v>443</v>
      </c>
      <c r="R31" s="75"/>
      <c r="S31" s="75"/>
      <c r="T31" s="75"/>
    </row>
    <row r="32" spans="1:20">
      <c r="A32" s="27">
        <v>36951</v>
      </c>
      <c r="B32" s="35" t="s">
        <v>179</v>
      </c>
      <c r="C32" s="74">
        <v>433</v>
      </c>
      <c r="D32" s="25">
        <f t="shared" si="3"/>
        <v>4290</v>
      </c>
      <c r="E32" s="75">
        <v>2617</v>
      </c>
      <c r="F32" s="34">
        <f t="shared" si="2"/>
        <v>2184</v>
      </c>
      <c r="G32" s="25">
        <f t="shared" si="4"/>
        <v>21487</v>
      </c>
      <c r="O32" s="113" t="s">
        <v>443</v>
      </c>
      <c r="R32" s="75"/>
      <c r="S32" s="75"/>
      <c r="T32" s="75"/>
    </row>
    <row r="33" spans="1:20">
      <c r="A33" s="27">
        <v>36982</v>
      </c>
      <c r="B33" s="35" t="s">
        <v>178</v>
      </c>
      <c r="C33" s="74">
        <v>354</v>
      </c>
      <c r="D33" s="25">
        <f t="shared" si="3"/>
        <v>4289</v>
      </c>
      <c r="E33" s="75">
        <v>2244</v>
      </c>
      <c r="F33" s="34">
        <f t="shared" si="2"/>
        <v>1890</v>
      </c>
      <c r="G33" s="25">
        <f t="shared" si="4"/>
        <v>21448</v>
      </c>
      <c r="O33" s="113" t="s">
        <v>443</v>
      </c>
      <c r="R33" s="75"/>
      <c r="S33" s="75"/>
      <c r="T33" s="75"/>
    </row>
    <row r="34" spans="1:20">
      <c r="A34" s="27">
        <v>37012</v>
      </c>
      <c r="B34" s="35" t="s">
        <v>177</v>
      </c>
      <c r="C34" s="74">
        <v>317</v>
      </c>
      <c r="D34" s="25">
        <f t="shared" si="3"/>
        <v>4315</v>
      </c>
      <c r="E34" s="75">
        <v>1520</v>
      </c>
      <c r="F34" s="34">
        <f t="shared" si="2"/>
        <v>1203</v>
      </c>
      <c r="G34" s="25">
        <f t="shared" si="4"/>
        <v>21548</v>
      </c>
      <c r="O34" s="113" t="s">
        <v>443</v>
      </c>
      <c r="R34" s="75"/>
      <c r="S34" s="75"/>
      <c r="T34" s="75"/>
    </row>
    <row r="35" spans="1:20">
      <c r="A35" s="27">
        <v>37043</v>
      </c>
      <c r="B35" s="35" t="s">
        <v>176</v>
      </c>
      <c r="C35" s="74">
        <v>298</v>
      </c>
      <c r="D35" s="25">
        <f t="shared" si="3"/>
        <v>4332</v>
      </c>
      <c r="E35" s="75">
        <v>1433</v>
      </c>
      <c r="F35" s="34">
        <f t="shared" si="2"/>
        <v>1135</v>
      </c>
      <c r="G35" s="25">
        <f t="shared" si="4"/>
        <v>21648</v>
      </c>
      <c r="O35" s="113" t="s">
        <v>443</v>
      </c>
      <c r="R35" s="75"/>
      <c r="S35" s="75"/>
      <c r="T35" s="75"/>
    </row>
    <row r="36" spans="1:20">
      <c r="A36" s="27">
        <v>37073</v>
      </c>
      <c r="B36" s="35" t="s">
        <v>175</v>
      </c>
      <c r="C36" s="74">
        <v>340</v>
      </c>
      <c r="D36" s="25">
        <f t="shared" si="3"/>
        <v>4355</v>
      </c>
      <c r="E36" s="75">
        <v>1802</v>
      </c>
      <c r="F36" s="34">
        <f t="shared" si="2"/>
        <v>1462</v>
      </c>
      <c r="G36" s="25">
        <f t="shared" si="4"/>
        <v>21762</v>
      </c>
      <c r="O36" s="113" t="s">
        <v>443</v>
      </c>
      <c r="R36" s="75"/>
      <c r="S36" s="75"/>
      <c r="T36" s="75"/>
    </row>
    <row r="37" spans="1:20">
      <c r="A37" s="27">
        <v>37104</v>
      </c>
      <c r="B37" s="35" t="s">
        <v>174</v>
      </c>
      <c r="C37" s="74">
        <v>339</v>
      </c>
      <c r="D37" s="25">
        <f t="shared" si="3"/>
        <v>4406</v>
      </c>
      <c r="E37" s="75">
        <v>1757</v>
      </c>
      <c r="F37" s="34">
        <f t="shared" si="2"/>
        <v>1418</v>
      </c>
      <c r="G37" s="25">
        <f t="shared" si="4"/>
        <v>21885</v>
      </c>
      <c r="O37" s="113" t="s">
        <v>443</v>
      </c>
      <c r="R37" s="75"/>
      <c r="S37" s="75"/>
      <c r="T37" s="75"/>
    </row>
    <row r="38" spans="1:20">
      <c r="A38" s="27">
        <v>37135</v>
      </c>
      <c r="B38" s="35" t="s">
        <v>173</v>
      </c>
      <c r="C38" s="74">
        <v>335</v>
      </c>
      <c r="D38" s="25">
        <f t="shared" si="3"/>
        <v>4457</v>
      </c>
      <c r="E38" s="75">
        <v>1864</v>
      </c>
      <c r="F38" s="34">
        <f t="shared" ref="F38:F69" si="5">E38-C38</f>
        <v>1529</v>
      </c>
      <c r="G38" s="25">
        <f t="shared" si="4"/>
        <v>21994</v>
      </c>
      <c r="O38" s="113" t="s">
        <v>443</v>
      </c>
      <c r="R38" s="75"/>
      <c r="S38" s="75"/>
      <c r="T38" s="75"/>
    </row>
    <row r="39" spans="1:20">
      <c r="A39" s="27">
        <v>37165</v>
      </c>
      <c r="B39" s="35" t="s">
        <v>172</v>
      </c>
      <c r="C39" s="74">
        <v>380</v>
      </c>
      <c r="D39" s="25">
        <f t="shared" si="3"/>
        <v>4489</v>
      </c>
      <c r="E39" s="75">
        <v>2077</v>
      </c>
      <c r="F39" s="34">
        <f t="shared" si="5"/>
        <v>1697</v>
      </c>
      <c r="G39" s="25">
        <f t="shared" si="4"/>
        <v>22092</v>
      </c>
      <c r="O39" s="113" t="s">
        <v>443</v>
      </c>
      <c r="R39" s="75"/>
      <c r="S39" s="75"/>
      <c r="T39" s="75"/>
    </row>
    <row r="40" spans="1:20">
      <c r="A40" s="27">
        <v>37196</v>
      </c>
      <c r="B40" s="35" t="s">
        <v>171</v>
      </c>
      <c r="C40" s="74">
        <v>411</v>
      </c>
      <c r="D40" s="25">
        <f t="shared" si="3"/>
        <v>4500</v>
      </c>
      <c r="E40" s="75">
        <v>2230</v>
      </c>
      <c r="F40" s="34">
        <f t="shared" si="5"/>
        <v>1819</v>
      </c>
      <c r="G40" s="25">
        <f t="shared" si="4"/>
        <v>22127</v>
      </c>
      <c r="O40" s="113" t="s">
        <v>443</v>
      </c>
      <c r="R40" s="75"/>
      <c r="S40" s="75"/>
      <c r="T40" s="75"/>
    </row>
    <row r="41" spans="1:20">
      <c r="A41" s="27">
        <v>37226</v>
      </c>
      <c r="B41" s="35" t="s">
        <v>170</v>
      </c>
      <c r="C41" s="74">
        <v>437</v>
      </c>
      <c r="D41" s="25">
        <f t="shared" si="3"/>
        <v>4536</v>
      </c>
      <c r="E41" s="75">
        <v>2831</v>
      </c>
      <c r="F41" s="34">
        <f t="shared" si="5"/>
        <v>2394</v>
      </c>
      <c r="G41" s="25">
        <f t="shared" si="4"/>
        <v>22224</v>
      </c>
      <c r="O41" s="113" t="s">
        <v>443</v>
      </c>
      <c r="R41" s="75"/>
      <c r="S41" s="75"/>
      <c r="T41" s="75"/>
    </row>
    <row r="42" spans="1:20">
      <c r="A42" s="27">
        <v>37257</v>
      </c>
      <c r="B42" s="35" t="s">
        <v>169</v>
      </c>
      <c r="C42" s="74">
        <v>521</v>
      </c>
      <c r="D42" s="25">
        <f t="shared" si="3"/>
        <v>4574</v>
      </c>
      <c r="E42" s="75">
        <v>3840</v>
      </c>
      <c r="F42" s="34">
        <f t="shared" si="5"/>
        <v>3319</v>
      </c>
      <c r="G42" s="25">
        <f t="shared" si="4"/>
        <v>22286</v>
      </c>
      <c r="O42" s="113" t="s">
        <v>443</v>
      </c>
      <c r="R42" s="75"/>
      <c r="S42" s="75"/>
      <c r="T42" s="75"/>
    </row>
    <row r="43" spans="1:20">
      <c r="A43" s="27">
        <v>37288</v>
      </c>
      <c r="B43" s="35" t="s">
        <v>168</v>
      </c>
      <c r="C43" s="74">
        <v>462</v>
      </c>
      <c r="D43" s="25">
        <f t="shared" si="3"/>
        <v>4627</v>
      </c>
      <c r="E43" s="75">
        <v>2829</v>
      </c>
      <c r="F43" s="34">
        <f t="shared" si="5"/>
        <v>2367</v>
      </c>
      <c r="G43" s="25">
        <f t="shared" si="4"/>
        <v>22417</v>
      </c>
      <c r="O43" s="113" t="s">
        <v>443</v>
      </c>
      <c r="R43" s="75"/>
      <c r="S43" s="75"/>
      <c r="T43" s="75"/>
    </row>
    <row r="44" spans="1:20">
      <c r="A44" s="27">
        <v>37316</v>
      </c>
      <c r="B44" s="35" t="s">
        <v>167</v>
      </c>
      <c r="C44" s="74">
        <v>507</v>
      </c>
      <c r="D44" s="25">
        <f t="shared" si="3"/>
        <v>4701</v>
      </c>
      <c r="E44" s="75">
        <v>3070</v>
      </c>
      <c r="F44" s="34">
        <f t="shared" si="5"/>
        <v>2563</v>
      </c>
      <c r="G44" s="25">
        <f t="shared" si="4"/>
        <v>22796</v>
      </c>
      <c r="O44" s="113" t="s">
        <v>443</v>
      </c>
      <c r="R44" s="75"/>
      <c r="S44" s="75"/>
      <c r="T44" s="75"/>
    </row>
    <row r="45" spans="1:20">
      <c r="A45" s="27">
        <v>37347</v>
      </c>
      <c r="B45" s="35" t="s">
        <v>166</v>
      </c>
      <c r="C45" s="74">
        <v>402</v>
      </c>
      <c r="D45" s="25">
        <f t="shared" si="3"/>
        <v>4749</v>
      </c>
      <c r="E45" s="75">
        <v>2270</v>
      </c>
      <c r="F45" s="34">
        <f t="shared" si="5"/>
        <v>1868</v>
      </c>
      <c r="G45" s="25">
        <f t="shared" si="4"/>
        <v>22774</v>
      </c>
      <c r="O45" s="113" t="s">
        <v>443</v>
      </c>
      <c r="R45" s="75"/>
      <c r="S45" s="75"/>
      <c r="T45" s="75"/>
    </row>
    <row r="46" spans="1:20">
      <c r="A46" s="27">
        <v>37377</v>
      </c>
      <c r="B46" s="35" t="s">
        <v>165</v>
      </c>
      <c r="C46" s="74">
        <v>364</v>
      </c>
      <c r="D46" s="25">
        <f t="shared" si="3"/>
        <v>4796</v>
      </c>
      <c r="E46" s="75">
        <v>1682</v>
      </c>
      <c r="F46" s="34">
        <f t="shared" si="5"/>
        <v>1318</v>
      </c>
      <c r="G46" s="25">
        <f t="shared" si="4"/>
        <v>22889</v>
      </c>
      <c r="O46" s="113" t="s">
        <v>443</v>
      </c>
      <c r="R46" s="75"/>
      <c r="S46" s="75"/>
      <c r="T46" s="75"/>
    </row>
    <row r="47" spans="1:20">
      <c r="A47" s="27">
        <v>37408</v>
      </c>
      <c r="B47" s="35" t="s">
        <v>164</v>
      </c>
      <c r="C47" s="74">
        <v>333</v>
      </c>
      <c r="D47" s="25">
        <f t="shared" si="3"/>
        <v>4831</v>
      </c>
      <c r="E47" s="75">
        <v>1539</v>
      </c>
      <c r="F47" s="34">
        <f t="shared" si="5"/>
        <v>1206</v>
      </c>
      <c r="G47" s="25">
        <f t="shared" si="4"/>
        <v>22960</v>
      </c>
      <c r="O47" s="113" t="s">
        <v>443</v>
      </c>
      <c r="R47" s="75"/>
      <c r="S47" s="75"/>
      <c r="T47" s="75"/>
    </row>
    <row r="48" spans="1:20">
      <c r="A48" s="27">
        <v>37438</v>
      </c>
      <c r="B48" s="35" t="s">
        <v>163</v>
      </c>
      <c r="C48" s="74">
        <v>370</v>
      </c>
      <c r="D48" s="25">
        <f t="shared" si="3"/>
        <v>4861</v>
      </c>
      <c r="E48" s="75">
        <v>1926</v>
      </c>
      <c r="F48" s="34">
        <f t="shared" si="5"/>
        <v>1556</v>
      </c>
      <c r="G48" s="25">
        <f t="shared" si="4"/>
        <v>23054</v>
      </c>
      <c r="O48" s="113" t="s">
        <v>443</v>
      </c>
      <c r="R48" s="75"/>
      <c r="S48" s="75"/>
      <c r="T48" s="75"/>
    </row>
    <row r="49" spans="1:20">
      <c r="A49" s="27">
        <v>37469</v>
      </c>
      <c r="B49" s="35" t="s">
        <v>162</v>
      </c>
      <c r="C49" s="74">
        <v>369</v>
      </c>
      <c r="D49" s="25">
        <f t="shared" ref="D49:D80" si="6">SUM(C38:C49)</f>
        <v>4891</v>
      </c>
      <c r="E49" s="75">
        <v>1829</v>
      </c>
      <c r="F49" s="34">
        <f t="shared" si="5"/>
        <v>1460</v>
      </c>
      <c r="G49" s="25">
        <f t="shared" ref="G49:G80" si="7">SUM(F38:F49)</f>
        <v>23096</v>
      </c>
      <c r="O49" s="113" t="s">
        <v>443</v>
      </c>
      <c r="R49" s="75"/>
      <c r="S49" s="75"/>
      <c r="T49" s="75"/>
    </row>
    <row r="50" spans="1:20">
      <c r="A50" s="27">
        <v>37500</v>
      </c>
      <c r="B50" s="35" t="s">
        <v>161</v>
      </c>
      <c r="C50" s="74">
        <v>367</v>
      </c>
      <c r="D50" s="25">
        <f t="shared" si="6"/>
        <v>4923</v>
      </c>
      <c r="E50" s="75">
        <v>1931</v>
      </c>
      <c r="F50" s="34">
        <f t="shared" si="5"/>
        <v>1564</v>
      </c>
      <c r="G50" s="25">
        <f t="shared" si="7"/>
        <v>23131</v>
      </c>
      <c r="O50" s="113" t="s">
        <v>443</v>
      </c>
      <c r="R50" s="75"/>
      <c r="S50" s="75"/>
      <c r="T50" s="75"/>
    </row>
    <row r="51" spans="1:20">
      <c r="A51" s="27">
        <v>37530</v>
      </c>
      <c r="B51" s="35" t="s">
        <v>160</v>
      </c>
      <c r="C51" s="74">
        <v>437</v>
      </c>
      <c r="D51" s="25">
        <f t="shared" si="6"/>
        <v>4980</v>
      </c>
      <c r="E51" s="75">
        <v>2205</v>
      </c>
      <c r="F51" s="34">
        <f t="shared" si="5"/>
        <v>1768</v>
      </c>
      <c r="G51" s="25">
        <f t="shared" si="7"/>
        <v>23202</v>
      </c>
      <c r="O51" s="113" t="s">
        <v>443</v>
      </c>
      <c r="R51" s="75"/>
      <c r="S51" s="75"/>
      <c r="T51" s="75"/>
    </row>
    <row r="52" spans="1:20">
      <c r="A52" s="27">
        <v>37561</v>
      </c>
      <c r="B52" s="35" t="s">
        <v>159</v>
      </c>
      <c r="C52" s="74">
        <v>505</v>
      </c>
      <c r="D52" s="25">
        <f t="shared" si="6"/>
        <v>5074</v>
      </c>
      <c r="E52" s="75">
        <v>2459</v>
      </c>
      <c r="F52" s="34">
        <f t="shared" si="5"/>
        <v>1954</v>
      </c>
      <c r="G52" s="25">
        <f t="shared" si="7"/>
        <v>23337</v>
      </c>
      <c r="O52" s="113" t="s">
        <v>443</v>
      </c>
      <c r="R52" s="75"/>
      <c r="S52" s="75"/>
      <c r="T52" s="75"/>
    </row>
    <row r="53" spans="1:20">
      <c r="A53" s="27">
        <v>37591</v>
      </c>
      <c r="B53" s="35" t="s">
        <v>158</v>
      </c>
      <c r="C53" s="74">
        <v>479</v>
      </c>
      <c r="D53" s="25">
        <f t="shared" si="6"/>
        <v>5116</v>
      </c>
      <c r="E53" s="75">
        <v>2925</v>
      </c>
      <c r="F53" s="34">
        <f t="shared" si="5"/>
        <v>2446</v>
      </c>
      <c r="G53" s="25">
        <f t="shared" si="7"/>
        <v>23389</v>
      </c>
      <c r="O53" s="113" t="s">
        <v>443</v>
      </c>
      <c r="R53" s="75"/>
      <c r="S53" s="75"/>
      <c r="T53" s="75"/>
    </row>
    <row r="54" spans="1:20">
      <c r="A54" s="27">
        <v>37622</v>
      </c>
      <c r="B54" s="35" t="s">
        <v>157</v>
      </c>
      <c r="C54" s="74">
        <v>543</v>
      </c>
      <c r="D54" s="25">
        <f t="shared" si="6"/>
        <v>5138</v>
      </c>
      <c r="E54" s="75">
        <v>3884</v>
      </c>
      <c r="F54" s="34">
        <f t="shared" si="5"/>
        <v>3341</v>
      </c>
      <c r="G54" s="25">
        <f t="shared" si="7"/>
        <v>23411</v>
      </c>
      <c r="O54" s="113" t="s">
        <v>443</v>
      </c>
      <c r="R54" s="75"/>
      <c r="S54" s="75"/>
      <c r="T54" s="75"/>
    </row>
    <row r="55" spans="1:20">
      <c r="A55" s="27">
        <v>37653</v>
      </c>
      <c r="B55" s="35" t="s">
        <v>156</v>
      </c>
      <c r="C55" s="74">
        <v>503</v>
      </c>
      <c r="D55" s="25">
        <f t="shared" si="6"/>
        <v>5179</v>
      </c>
      <c r="E55" s="75">
        <v>3014</v>
      </c>
      <c r="F55" s="34">
        <f t="shared" si="5"/>
        <v>2511</v>
      </c>
      <c r="G55" s="25">
        <f t="shared" si="7"/>
        <v>23555</v>
      </c>
      <c r="O55" s="113" t="s">
        <v>443</v>
      </c>
      <c r="R55" s="75"/>
      <c r="S55" s="75"/>
      <c r="T55" s="75"/>
    </row>
    <row r="56" spans="1:20">
      <c r="A56" s="27">
        <v>37681</v>
      </c>
      <c r="B56" s="35" t="s">
        <v>155</v>
      </c>
      <c r="C56" s="74">
        <v>510</v>
      </c>
      <c r="D56" s="25">
        <f t="shared" si="6"/>
        <v>5182</v>
      </c>
      <c r="E56" s="75">
        <v>2898</v>
      </c>
      <c r="F56" s="34">
        <f t="shared" si="5"/>
        <v>2388</v>
      </c>
      <c r="G56" s="25">
        <f t="shared" si="7"/>
        <v>23380</v>
      </c>
      <c r="O56" s="113" t="s">
        <v>443</v>
      </c>
      <c r="R56" s="75"/>
      <c r="S56" s="75"/>
      <c r="T56" s="75"/>
    </row>
    <row r="57" spans="1:20">
      <c r="A57" s="27">
        <v>37712</v>
      </c>
      <c r="B57" s="35" t="s">
        <v>154</v>
      </c>
      <c r="C57" s="74">
        <v>411</v>
      </c>
      <c r="D57" s="25">
        <f t="shared" si="6"/>
        <v>5191</v>
      </c>
      <c r="E57" s="75">
        <v>2550</v>
      </c>
      <c r="F57" s="34">
        <f t="shared" si="5"/>
        <v>2139</v>
      </c>
      <c r="G57" s="25">
        <f t="shared" si="7"/>
        <v>23651</v>
      </c>
      <c r="O57" s="113" t="s">
        <v>443</v>
      </c>
      <c r="R57" s="75"/>
      <c r="S57" s="75"/>
      <c r="T57" s="75"/>
    </row>
    <row r="58" spans="1:20">
      <c r="A58" s="27">
        <v>37742</v>
      </c>
      <c r="B58" s="35" t="s">
        <v>153</v>
      </c>
      <c r="C58" s="74">
        <v>356</v>
      </c>
      <c r="D58" s="25">
        <f t="shared" si="6"/>
        <v>5183</v>
      </c>
      <c r="E58" s="75">
        <v>1722</v>
      </c>
      <c r="F58" s="34">
        <f t="shared" si="5"/>
        <v>1366</v>
      </c>
      <c r="G58" s="25">
        <f t="shared" si="7"/>
        <v>23699</v>
      </c>
      <c r="I58" s="93" t="s">
        <v>1</v>
      </c>
      <c r="J58" s="93" t="s">
        <v>6</v>
      </c>
      <c r="K58" s="113" t="str">
        <f>+'GN2'!E3</f>
        <v>Domestic</v>
      </c>
      <c r="L58" s="113" t="str">
        <f>+'GN2'!F3</f>
        <v>International</v>
      </c>
      <c r="O58" s="113" t="s">
        <v>443</v>
      </c>
      <c r="R58" s="75"/>
      <c r="S58" s="75"/>
      <c r="T58" s="75"/>
    </row>
    <row r="59" spans="1:20">
      <c r="A59" s="37">
        <v>37773</v>
      </c>
      <c r="B59" s="35" t="s">
        <v>152</v>
      </c>
      <c r="C59" s="74">
        <v>307</v>
      </c>
      <c r="D59" s="36">
        <f t="shared" si="6"/>
        <v>5157</v>
      </c>
      <c r="E59" s="75">
        <v>1475</v>
      </c>
      <c r="F59" s="34">
        <f t="shared" si="5"/>
        <v>1168</v>
      </c>
      <c r="G59" s="36">
        <f t="shared" si="7"/>
        <v>23661</v>
      </c>
      <c r="H59" s="37">
        <f>+A59</f>
        <v>37773</v>
      </c>
      <c r="I59" s="180">
        <f>+D59/1000</f>
        <v>5.157</v>
      </c>
      <c r="J59" s="180">
        <f>+G59/1000</f>
        <v>23.661000000000001</v>
      </c>
      <c r="K59" s="180"/>
      <c r="L59" s="180"/>
      <c r="O59" s="113" t="s">
        <v>443</v>
      </c>
      <c r="R59" s="75"/>
      <c r="S59" s="75"/>
      <c r="T59" s="75"/>
    </row>
    <row r="60" spans="1:20">
      <c r="A60" s="37">
        <v>37803</v>
      </c>
      <c r="B60" s="35" t="s">
        <v>151</v>
      </c>
      <c r="C60" s="74">
        <v>370</v>
      </c>
      <c r="D60" s="36">
        <f t="shared" si="6"/>
        <v>5157</v>
      </c>
      <c r="E60" s="75">
        <v>1977</v>
      </c>
      <c r="F60" s="34">
        <f t="shared" si="5"/>
        <v>1607</v>
      </c>
      <c r="G60" s="36">
        <f t="shared" si="7"/>
        <v>23712</v>
      </c>
      <c r="H60" s="37">
        <f t="shared" ref="H60:H123" si="8">+A60</f>
        <v>37803</v>
      </c>
      <c r="I60" s="180">
        <f t="shared" ref="I60:I123" si="9">+D60/1000</f>
        <v>5.157</v>
      </c>
      <c r="J60" s="180">
        <f t="shared" ref="J60:J123" si="10">+G60/1000</f>
        <v>23.712</v>
      </c>
      <c r="K60" s="180"/>
      <c r="L60" s="180"/>
      <c r="O60" s="113" t="s">
        <v>443</v>
      </c>
      <c r="R60" s="75"/>
      <c r="S60" s="75"/>
      <c r="T60" s="75"/>
    </row>
    <row r="61" spans="1:20">
      <c r="A61" s="37">
        <v>37834</v>
      </c>
      <c r="B61" s="35" t="s">
        <v>150</v>
      </c>
      <c r="C61" s="74">
        <v>366</v>
      </c>
      <c r="D61" s="36">
        <f t="shared" si="6"/>
        <v>5154</v>
      </c>
      <c r="E61" s="75">
        <v>1831</v>
      </c>
      <c r="F61" s="34">
        <f t="shared" si="5"/>
        <v>1465</v>
      </c>
      <c r="G61" s="36">
        <f t="shared" si="7"/>
        <v>23717</v>
      </c>
      <c r="H61" s="37">
        <f t="shared" si="8"/>
        <v>37834</v>
      </c>
      <c r="I61" s="180">
        <f t="shared" si="9"/>
        <v>5.1539999999999999</v>
      </c>
      <c r="J61" s="180">
        <f t="shared" si="10"/>
        <v>23.716999999999999</v>
      </c>
      <c r="K61" s="180"/>
      <c r="L61" s="180"/>
      <c r="O61" s="113" t="s">
        <v>443</v>
      </c>
      <c r="R61" s="75"/>
      <c r="S61" s="75"/>
      <c r="T61" s="75"/>
    </row>
    <row r="62" spans="1:20">
      <c r="A62" s="37">
        <v>37865</v>
      </c>
      <c r="B62" s="35" t="s">
        <v>149</v>
      </c>
      <c r="C62" s="74">
        <v>367</v>
      </c>
      <c r="D62" s="36">
        <f t="shared" si="6"/>
        <v>5154</v>
      </c>
      <c r="E62" s="75">
        <v>2025</v>
      </c>
      <c r="F62" s="34">
        <f t="shared" si="5"/>
        <v>1658</v>
      </c>
      <c r="G62" s="36">
        <f t="shared" si="7"/>
        <v>23811</v>
      </c>
      <c r="H62" s="37">
        <f t="shared" si="8"/>
        <v>37865</v>
      </c>
      <c r="I62" s="180">
        <f t="shared" si="9"/>
        <v>5.1539999999999999</v>
      </c>
      <c r="J62" s="180">
        <f t="shared" si="10"/>
        <v>23.811</v>
      </c>
      <c r="K62" s="180"/>
      <c r="L62" s="180"/>
      <c r="O62" s="113" t="s">
        <v>443</v>
      </c>
      <c r="R62" s="75"/>
      <c r="S62" s="75"/>
      <c r="T62" s="75"/>
    </row>
    <row r="63" spans="1:20">
      <c r="A63" s="37">
        <v>37895</v>
      </c>
      <c r="B63" s="35" t="s">
        <v>148</v>
      </c>
      <c r="C63" s="74">
        <v>406</v>
      </c>
      <c r="D63" s="36">
        <f t="shared" si="6"/>
        <v>5123</v>
      </c>
      <c r="E63" s="75">
        <v>2224</v>
      </c>
      <c r="F63" s="34">
        <f t="shared" si="5"/>
        <v>1818</v>
      </c>
      <c r="G63" s="36">
        <f t="shared" si="7"/>
        <v>23861</v>
      </c>
      <c r="H63" s="37">
        <f t="shared" si="8"/>
        <v>37895</v>
      </c>
      <c r="I63" s="180">
        <f t="shared" si="9"/>
        <v>5.1230000000000002</v>
      </c>
      <c r="J63" s="180">
        <f t="shared" si="10"/>
        <v>23.861000000000001</v>
      </c>
      <c r="K63" s="180"/>
      <c r="L63" s="180"/>
      <c r="O63" s="113" t="s">
        <v>443</v>
      </c>
      <c r="R63" s="75"/>
      <c r="S63" s="75"/>
      <c r="T63" s="75"/>
    </row>
    <row r="64" spans="1:20">
      <c r="A64" s="37">
        <v>37926</v>
      </c>
      <c r="B64" s="35" t="s">
        <v>147</v>
      </c>
      <c r="C64" s="74">
        <v>472</v>
      </c>
      <c r="D64" s="36">
        <f t="shared" si="6"/>
        <v>5090</v>
      </c>
      <c r="E64" s="75">
        <v>2477</v>
      </c>
      <c r="F64" s="34">
        <f t="shared" si="5"/>
        <v>2005</v>
      </c>
      <c r="G64" s="36">
        <f t="shared" si="7"/>
        <v>23912</v>
      </c>
      <c r="H64" s="37">
        <f t="shared" si="8"/>
        <v>37926</v>
      </c>
      <c r="I64" s="180">
        <f t="shared" si="9"/>
        <v>5.09</v>
      </c>
      <c r="J64" s="180">
        <f t="shared" si="10"/>
        <v>23.911999999999999</v>
      </c>
      <c r="K64" s="180"/>
      <c r="L64" s="180"/>
      <c r="O64" s="113" t="s">
        <v>443</v>
      </c>
      <c r="R64" s="75"/>
      <c r="S64" s="75"/>
      <c r="T64" s="75"/>
    </row>
    <row r="65" spans="1:20">
      <c r="A65" s="37">
        <v>37956</v>
      </c>
      <c r="B65" s="35" t="s">
        <v>146</v>
      </c>
      <c r="C65" s="74">
        <v>486</v>
      </c>
      <c r="D65" s="36">
        <f t="shared" si="6"/>
        <v>5097</v>
      </c>
      <c r="E65" s="75">
        <v>3085</v>
      </c>
      <c r="F65" s="34">
        <f t="shared" si="5"/>
        <v>2599</v>
      </c>
      <c r="G65" s="36">
        <f t="shared" si="7"/>
        <v>24065</v>
      </c>
      <c r="H65" s="37">
        <f t="shared" si="8"/>
        <v>37956</v>
      </c>
      <c r="I65" s="180">
        <f t="shared" si="9"/>
        <v>5.0970000000000004</v>
      </c>
      <c r="J65" s="180">
        <f t="shared" si="10"/>
        <v>24.065000000000001</v>
      </c>
      <c r="K65" s="180"/>
      <c r="L65" s="180"/>
      <c r="O65" s="113" t="s">
        <v>443</v>
      </c>
      <c r="R65" s="75"/>
      <c r="S65" s="75"/>
      <c r="T65" s="75"/>
    </row>
    <row r="66" spans="1:20">
      <c r="A66" s="37">
        <v>37987</v>
      </c>
      <c r="B66" s="35" t="s">
        <v>145</v>
      </c>
      <c r="C66" s="74">
        <v>556</v>
      </c>
      <c r="D66" s="36">
        <f t="shared" si="6"/>
        <v>5110</v>
      </c>
      <c r="E66" s="75">
        <v>4099</v>
      </c>
      <c r="F66" s="34">
        <f t="shared" si="5"/>
        <v>3543</v>
      </c>
      <c r="G66" s="36">
        <f t="shared" si="7"/>
        <v>24267</v>
      </c>
      <c r="H66" s="37">
        <f t="shared" si="8"/>
        <v>37987</v>
      </c>
      <c r="I66" s="180">
        <f t="shared" si="9"/>
        <v>5.1100000000000003</v>
      </c>
      <c r="J66" s="180">
        <f t="shared" si="10"/>
        <v>24.266999999999999</v>
      </c>
      <c r="K66" s="180"/>
      <c r="L66" s="180"/>
      <c r="O66" s="113" t="s">
        <v>443</v>
      </c>
      <c r="R66" s="75"/>
      <c r="S66" s="75"/>
      <c r="T66" s="75"/>
    </row>
    <row r="67" spans="1:20">
      <c r="A67" s="37">
        <v>38018</v>
      </c>
      <c r="B67" s="35" t="s">
        <v>144</v>
      </c>
      <c r="C67" s="74">
        <v>492</v>
      </c>
      <c r="D67" s="36">
        <f t="shared" si="6"/>
        <v>5099</v>
      </c>
      <c r="E67" s="75">
        <v>3109</v>
      </c>
      <c r="F67" s="34">
        <f t="shared" si="5"/>
        <v>2617</v>
      </c>
      <c r="G67" s="36">
        <f t="shared" si="7"/>
        <v>24373</v>
      </c>
      <c r="H67" s="37">
        <f t="shared" si="8"/>
        <v>38018</v>
      </c>
      <c r="I67" s="180">
        <f t="shared" si="9"/>
        <v>5.0990000000000002</v>
      </c>
      <c r="J67" s="180">
        <f t="shared" si="10"/>
        <v>24.373000000000001</v>
      </c>
      <c r="K67" s="180"/>
      <c r="L67" s="180"/>
      <c r="O67" s="113" t="s">
        <v>443</v>
      </c>
      <c r="R67" s="75"/>
      <c r="S67" s="75"/>
      <c r="T67" s="75"/>
    </row>
    <row r="68" spans="1:20">
      <c r="A68" s="37">
        <v>38047</v>
      </c>
      <c r="B68" s="35" t="s">
        <v>143</v>
      </c>
      <c r="C68" s="74">
        <v>515</v>
      </c>
      <c r="D68" s="36">
        <f t="shared" si="6"/>
        <v>5104</v>
      </c>
      <c r="E68" s="75">
        <v>3002</v>
      </c>
      <c r="F68" s="34">
        <f t="shared" si="5"/>
        <v>2487</v>
      </c>
      <c r="G68" s="36">
        <f t="shared" si="7"/>
        <v>24472</v>
      </c>
      <c r="H68" s="37">
        <f t="shared" si="8"/>
        <v>38047</v>
      </c>
      <c r="I68" s="180">
        <f t="shared" si="9"/>
        <v>5.1040000000000001</v>
      </c>
      <c r="J68" s="180">
        <f t="shared" si="10"/>
        <v>24.472000000000001</v>
      </c>
      <c r="K68" s="180"/>
      <c r="L68" s="180"/>
      <c r="O68" s="113" t="s">
        <v>443</v>
      </c>
      <c r="R68" s="75"/>
      <c r="S68" s="75"/>
      <c r="T68" s="75"/>
    </row>
    <row r="69" spans="1:20">
      <c r="A69" s="37">
        <v>38078</v>
      </c>
      <c r="B69" s="35" t="s">
        <v>142</v>
      </c>
      <c r="C69" s="74">
        <v>448</v>
      </c>
      <c r="D69" s="36">
        <f t="shared" si="6"/>
        <v>5141</v>
      </c>
      <c r="E69" s="75">
        <v>2657</v>
      </c>
      <c r="F69" s="34">
        <f t="shared" si="5"/>
        <v>2209</v>
      </c>
      <c r="G69" s="36">
        <f t="shared" si="7"/>
        <v>24542</v>
      </c>
      <c r="H69" s="37">
        <f t="shared" si="8"/>
        <v>38078</v>
      </c>
      <c r="I69" s="180">
        <f t="shared" si="9"/>
        <v>5.141</v>
      </c>
      <c r="J69" s="180">
        <f t="shared" si="10"/>
        <v>24.542000000000002</v>
      </c>
      <c r="K69" s="180"/>
      <c r="L69" s="180"/>
      <c r="O69" s="113" t="s">
        <v>443</v>
      </c>
      <c r="R69" s="75"/>
      <c r="S69" s="75"/>
      <c r="T69" s="75"/>
    </row>
    <row r="70" spans="1:20">
      <c r="A70" s="37">
        <v>38108</v>
      </c>
      <c r="B70" s="35" t="s">
        <v>141</v>
      </c>
      <c r="C70" s="74">
        <v>382</v>
      </c>
      <c r="D70" s="36">
        <f t="shared" si="6"/>
        <v>5167</v>
      </c>
      <c r="E70" s="75">
        <v>1792</v>
      </c>
      <c r="F70" s="34">
        <f t="shared" ref="F70:F101" si="11">E70-C70</f>
        <v>1410</v>
      </c>
      <c r="G70" s="36">
        <f t="shared" si="7"/>
        <v>24586</v>
      </c>
      <c r="H70" s="37">
        <f t="shared" si="8"/>
        <v>38108</v>
      </c>
      <c r="I70" s="180">
        <f t="shared" si="9"/>
        <v>5.1669999999999998</v>
      </c>
      <c r="J70" s="180">
        <f t="shared" si="10"/>
        <v>24.585999999999999</v>
      </c>
      <c r="K70" s="180"/>
      <c r="L70" s="180"/>
      <c r="O70" s="113" t="s">
        <v>443</v>
      </c>
      <c r="R70" s="75"/>
      <c r="S70" s="75"/>
      <c r="T70" s="75"/>
    </row>
    <row r="71" spans="1:20">
      <c r="A71" s="37">
        <v>38139</v>
      </c>
      <c r="B71" s="35" t="s">
        <v>140</v>
      </c>
      <c r="C71" s="74">
        <v>350</v>
      </c>
      <c r="D71" s="36">
        <f t="shared" si="6"/>
        <v>5210</v>
      </c>
      <c r="E71" s="75">
        <v>1693</v>
      </c>
      <c r="F71" s="34">
        <f t="shared" si="11"/>
        <v>1343</v>
      </c>
      <c r="G71" s="36">
        <f t="shared" si="7"/>
        <v>24761</v>
      </c>
      <c r="H71" s="37">
        <f t="shared" si="8"/>
        <v>38139</v>
      </c>
      <c r="I71" s="180">
        <f t="shared" si="9"/>
        <v>5.21</v>
      </c>
      <c r="J71" s="180">
        <f t="shared" si="10"/>
        <v>24.760999999999999</v>
      </c>
      <c r="K71" s="180"/>
      <c r="L71" s="180"/>
      <c r="O71" s="113" t="s">
        <v>443</v>
      </c>
      <c r="R71" s="75"/>
      <c r="S71" s="75"/>
      <c r="T71" s="75"/>
    </row>
    <row r="72" spans="1:20">
      <c r="A72" s="37">
        <v>38169</v>
      </c>
      <c r="B72" s="35" t="s">
        <v>139</v>
      </c>
      <c r="C72" s="74">
        <v>387</v>
      </c>
      <c r="D72" s="36">
        <f t="shared" si="6"/>
        <v>5227</v>
      </c>
      <c r="E72" s="75">
        <v>2091</v>
      </c>
      <c r="F72" s="34">
        <f t="shared" si="11"/>
        <v>1704</v>
      </c>
      <c r="G72" s="36">
        <f t="shared" si="7"/>
        <v>24858</v>
      </c>
      <c r="H72" s="37">
        <f t="shared" si="8"/>
        <v>38169</v>
      </c>
      <c r="I72" s="180">
        <f t="shared" si="9"/>
        <v>5.2270000000000003</v>
      </c>
      <c r="J72" s="180">
        <f t="shared" si="10"/>
        <v>24.858000000000001</v>
      </c>
      <c r="K72" s="180"/>
      <c r="L72" s="180"/>
      <c r="O72" s="113" t="s">
        <v>443</v>
      </c>
      <c r="R72" s="75"/>
      <c r="S72" s="75"/>
      <c r="T72" s="75"/>
    </row>
    <row r="73" spans="1:20">
      <c r="A73" s="37">
        <v>38200</v>
      </c>
      <c r="B73" s="35" t="s">
        <v>138</v>
      </c>
      <c r="C73" s="74">
        <v>371</v>
      </c>
      <c r="D73" s="36">
        <f t="shared" si="6"/>
        <v>5232</v>
      </c>
      <c r="E73" s="75">
        <v>1914</v>
      </c>
      <c r="F73" s="34">
        <f t="shared" si="11"/>
        <v>1543</v>
      </c>
      <c r="G73" s="36">
        <f t="shared" si="7"/>
        <v>24936</v>
      </c>
      <c r="H73" s="37">
        <f t="shared" si="8"/>
        <v>38200</v>
      </c>
      <c r="I73" s="180">
        <f t="shared" si="9"/>
        <v>5.2320000000000002</v>
      </c>
      <c r="J73" s="180">
        <f t="shared" si="10"/>
        <v>24.936</v>
      </c>
      <c r="K73" s="180"/>
      <c r="L73" s="180"/>
      <c r="O73" s="113" t="s">
        <v>443</v>
      </c>
      <c r="R73" s="75"/>
      <c r="S73" s="75"/>
      <c r="T73" s="75"/>
    </row>
    <row r="74" spans="1:20">
      <c r="A74" s="37">
        <v>38231</v>
      </c>
      <c r="B74" s="35" t="s">
        <v>137</v>
      </c>
      <c r="C74" s="74">
        <v>380</v>
      </c>
      <c r="D74" s="36">
        <f t="shared" si="6"/>
        <v>5245</v>
      </c>
      <c r="E74" s="75">
        <v>2165</v>
      </c>
      <c r="F74" s="34">
        <f t="shared" si="11"/>
        <v>1785</v>
      </c>
      <c r="G74" s="36">
        <f t="shared" si="7"/>
        <v>25063</v>
      </c>
      <c r="H74" s="37">
        <f t="shared" si="8"/>
        <v>38231</v>
      </c>
      <c r="I74" s="180">
        <f t="shared" si="9"/>
        <v>5.2450000000000001</v>
      </c>
      <c r="J74" s="180">
        <f t="shared" si="10"/>
        <v>25.062999999999999</v>
      </c>
      <c r="K74" s="180"/>
      <c r="L74" s="180"/>
      <c r="O74" s="113" t="s">
        <v>443</v>
      </c>
      <c r="R74" s="75"/>
      <c r="S74" s="75"/>
      <c r="T74" s="75"/>
    </row>
    <row r="75" spans="1:20">
      <c r="A75" s="37">
        <v>38261</v>
      </c>
      <c r="B75" s="35" t="s">
        <v>136</v>
      </c>
      <c r="C75" s="74">
        <v>434</v>
      </c>
      <c r="D75" s="36">
        <f t="shared" si="6"/>
        <v>5273</v>
      </c>
      <c r="E75" s="75">
        <v>2286</v>
      </c>
      <c r="F75" s="34">
        <f t="shared" si="11"/>
        <v>1852</v>
      </c>
      <c r="G75" s="36">
        <f t="shared" si="7"/>
        <v>25097</v>
      </c>
      <c r="H75" s="37">
        <f t="shared" si="8"/>
        <v>38261</v>
      </c>
      <c r="I75" s="180">
        <f t="shared" si="9"/>
        <v>5.2729999999999997</v>
      </c>
      <c r="J75" s="180">
        <f t="shared" si="10"/>
        <v>25.097000000000001</v>
      </c>
      <c r="K75" s="180"/>
      <c r="L75" s="180"/>
      <c r="O75" s="113" t="s">
        <v>443</v>
      </c>
      <c r="R75" s="75"/>
      <c r="S75" s="75"/>
      <c r="T75" s="75"/>
    </row>
    <row r="76" spans="1:20">
      <c r="A76" s="37">
        <v>38292</v>
      </c>
      <c r="B76" s="35" t="s">
        <v>135</v>
      </c>
      <c r="C76" s="74">
        <v>467</v>
      </c>
      <c r="D76" s="36">
        <f t="shared" si="6"/>
        <v>5268</v>
      </c>
      <c r="E76" s="75">
        <v>2613</v>
      </c>
      <c r="F76" s="34">
        <f t="shared" si="11"/>
        <v>2146</v>
      </c>
      <c r="G76" s="36">
        <f t="shared" si="7"/>
        <v>25238</v>
      </c>
      <c r="H76" s="37">
        <f t="shared" si="8"/>
        <v>38292</v>
      </c>
      <c r="I76" s="180">
        <f t="shared" si="9"/>
        <v>5.2679999999999998</v>
      </c>
      <c r="J76" s="180">
        <f t="shared" si="10"/>
        <v>25.238</v>
      </c>
      <c r="K76" s="180"/>
      <c r="L76" s="180"/>
      <c r="O76" s="113" t="s">
        <v>443</v>
      </c>
      <c r="R76" s="75"/>
      <c r="S76" s="75"/>
      <c r="T76" s="75"/>
    </row>
    <row r="77" spans="1:20">
      <c r="A77" s="37">
        <v>38322</v>
      </c>
      <c r="B77" s="35" t="s">
        <v>134</v>
      </c>
      <c r="C77" s="74">
        <v>479</v>
      </c>
      <c r="D77" s="36">
        <f t="shared" si="6"/>
        <v>5261</v>
      </c>
      <c r="E77" s="75">
        <v>3126</v>
      </c>
      <c r="F77" s="34">
        <f t="shared" si="11"/>
        <v>2647</v>
      </c>
      <c r="G77" s="36">
        <f t="shared" si="7"/>
        <v>25286</v>
      </c>
      <c r="H77" s="37">
        <f t="shared" si="8"/>
        <v>38322</v>
      </c>
      <c r="I77" s="180">
        <f t="shared" si="9"/>
        <v>5.2610000000000001</v>
      </c>
      <c r="J77" s="180">
        <f t="shared" si="10"/>
        <v>25.286000000000001</v>
      </c>
      <c r="K77" s="180"/>
      <c r="L77" s="180"/>
      <c r="O77" s="113" t="s">
        <v>443</v>
      </c>
      <c r="R77" s="75"/>
      <c r="S77" s="75"/>
      <c r="T77" s="75"/>
    </row>
    <row r="78" spans="1:20">
      <c r="A78" s="37">
        <v>38353</v>
      </c>
      <c r="B78" s="35" t="s">
        <v>133</v>
      </c>
      <c r="C78" s="74">
        <v>569</v>
      </c>
      <c r="D78" s="36">
        <f t="shared" si="6"/>
        <v>5274</v>
      </c>
      <c r="E78" s="75">
        <v>4280</v>
      </c>
      <c r="F78" s="34">
        <f t="shared" si="11"/>
        <v>3711</v>
      </c>
      <c r="G78" s="36">
        <f t="shared" si="7"/>
        <v>25454</v>
      </c>
      <c r="H78" s="37">
        <f t="shared" si="8"/>
        <v>38353</v>
      </c>
      <c r="I78" s="180">
        <f t="shared" si="9"/>
        <v>5.274</v>
      </c>
      <c r="J78" s="180">
        <f t="shared" si="10"/>
        <v>25.454000000000001</v>
      </c>
      <c r="K78" s="180"/>
      <c r="L78" s="180"/>
      <c r="O78" s="113" t="s">
        <v>443</v>
      </c>
      <c r="R78" s="75"/>
      <c r="S78" s="75"/>
      <c r="T78" s="75"/>
    </row>
    <row r="79" spans="1:20">
      <c r="A79" s="37">
        <v>38384</v>
      </c>
      <c r="B79" s="35" t="s">
        <v>132</v>
      </c>
      <c r="C79" s="74">
        <v>489</v>
      </c>
      <c r="D79" s="36">
        <f t="shared" si="6"/>
        <v>5271</v>
      </c>
      <c r="E79" s="75">
        <v>3151</v>
      </c>
      <c r="F79" s="34">
        <f t="shared" si="11"/>
        <v>2662</v>
      </c>
      <c r="G79" s="36">
        <f t="shared" si="7"/>
        <v>25499</v>
      </c>
      <c r="H79" s="37">
        <f t="shared" si="8"/>
        <v>38384</v>
      </c>
      <c r="I79" s="180">
        <f t="shared" si="9"/>
        <v>5.2709999999999999</v>
      </c>
      <c r="J79" s="180">
        <f t="shared" si="10"/>
        <v>25.498999999999999</v>
      </c>
      <c r="K79" s="180"/>
      <c r="L79" s="180"/>
      <c r="O79" s="113" t="s">
        <v>443</v>
      </c>
      <c r="R79" s="75"/>
      <c r="S79" s="75"/>
      <c r="T79" s="75"/>
    </row>
    <row r="80" spans="1:20">
      <c r="A80" s="37">
        <v>38412</v>
      </c>
      <c r="B80" s="35" t="s">
        <v>131</v>
      </c>
      <c r="C80" s="74">
        <v>531</v>
      </c>
      <c r="D80" s="36">
        <f t="shared" si="6"/>
        <v>5287</v>
      </c>
      <c r="E80" s="75">
        <v>3333</v>
      </c>
      <c r="F80" s="34">
        <f t="shared" si="11"/>
        <v>2802</v>
      </c>
      <c r="G80" s="36">
        <f t="shared" si="7"/>
        <v>25814</v>
      </c>
      <c r="H80" s="37">
        <f t="shared" si="8"/>
        <v>38412</v>
      </c>
      <c r="I80" s="180">
        <f t="shared" si="9"/>
        <v>5.2869999999999999</v>
      </c>
      <c r="J80" s="180">
        <f t="shared" si="10"/>
        <v>25.814</v>
      </c>
      <c r="K80" s="180"/>
      <c r="L80" s="180"/>
      <c r="O80" s="113" t="s">
        <v>443</v>
      </c>
      <c r="R80" s="75"/>
      <c r="S80" s="75"/>
      <c r="T80" s="75"/>
    </row>
    <row r="81" spans="1:20">
      <c r="A81" s="37">
        <v>38443</v>
      </c>
      <c r="B81" s="35" t="s">
        <v>130</v>
      </c>
      <c r="C81" s="74">
        <v>449</v>
      </c>
      <c r="D81" s="36">
        <f t="shared" ref="D81:D112" si="12">SUM(C70:C81)</f>
        <v>5288</v>
      </c>
      <c r="E81" s="75">
        <v>2611</v>
      </c>
      <c r="F81" s="34">
        <f t="shared" si="11"/>
        <v>2162</v>
      </c>
      <c r="G81" s="36">
        <f t="shared" ref="G81:G112" si="13">SUM(F70:F81)</f>
        <v>25767</v>
      </c>
      <c r="H81" s="37">
        <f t="shared" si="8"/>
        <v>38443</v>
      </c>
      <c r="I81" s="180">
        <f t="shared" si="9"/>
        <v>5.2880000000000003</v>
      </c>
      <c r="J81" s="180">
        <f t="shared" si="10"/>
        <v>25.766999999999999</v>
      </c>
      <c r="K81" s="180"/>
      <c r="L81" s="180"/>
      <c r="O81" s="113" t="s">
        <v>443</v>
      </c>
      <c r="R81" s="75"/>
      <c r="S81" s="75"/>
      <c r="T81" s="75"/>
    </row>
    <row r="82" spans="1:20">
      <c r="A82" s="37">
        <v>38473</v>
      </c>
      <c r="B82" s="35" t="s">
        <v>129</v>
      </c>
      <c r="C82" s="74">
        <v>369</v>
      </c>
      <c r="D82" s="36">
        <f t="shared" si="12"/>
        <v>5275</v>
      </c>
      <c r="E82" s="75">
        <v>1792</v>
      </c>
      <c r="F82" s="34">
        <f t="shared" si="11"/>
        <v>1423</v>
      </c>
      <c r="G82" s="36">
        <f t="shared" si="13"/>
        <v>25780</v>
      </c>
      <c r="H82" s="37">
        <f t="shared" si="8"/>
        <v>38473</v>
      </c>
      <c r="I82" s="180">
        <f t="shared" si="9"/>
        <v>5.2750000000000004</v>
      </c>
      <c r="J82" s="180">
        <f t="shared" si="10"/>
        <v>25.78</v>
      </c>
      <c r="K82" s="180"/>
      <c r="L82" s="180"/>
      <c r="O82" s="113" t="s">
        <v>443</v>
      </c>
      <c r="R82" s="75"/>
      <c r="S82" s="75"/>
      <c r="T82" s="75"/>
    </row>
    <row r="83" spans="1:20">
      <c r="A83" s="37">
        <v>38504</v>
      </c>
      <c r="B83" s="35" t="s">
        <v>128</v>
      </c>
      <c r="C83" s="74">
        <v>351</v>
      </c>
      <c r="D83" s="36">
        <f t="shared" si="12"/>
        <v>5276</v>
      </c>
      <c r="E83" s="75">
        <v>1810</v>
      </c>
      <c r="F83" s="34">
        <f t="shared" si="11"/>
        <v>1459</v>
      </c>
      <c r="G83" s="36">
        <f t="shared" si="13"/>
        <v>25896</v>
      </c>
      <c r="H83" s="37">
        <f t="shared" si="8"/>
        <v>38504</v>
      </c>
      <c r="I83" s="180">
        <f t="shared" si="9"/>
        <v>5.2759999999999998</v>
      </c>
      <c r="J83" s="180">
        <f t="shared" si="10"/>
        <v>25.896000000000001</v>
      </c>
      <c r="K83" s="180"/>
      <c r="L83" s="180"/>
      <c r="O83" s="113" t="s">
        <v>443</v>
      </c>
      <c r="R83" s="75"/>
      <c r="S83" s="75"/>
      <c r="T83" s="75"/>
    </row>
    <row r="84" spans="1:20">
      <c r="A84" s="37">
        <v>38534</v>
      </c>
      <c r="B84" s="35" t="s">
        <v>127</v>
      </c>
      <c r="C84" s="74">
        <v>415</v>
      </c>
      <c r="D84" s="36">
        <f t="shared" si="12"/>
        <v>5304</v>
      </c>
      <c r="E84" s="75">
        <v>2146</v>
      </c>
      <c r="F84" s="34">
        <f t="shared" si="11"/>
        <v>1731</v>
      </c>
      <c r="G84" s="36">
        <f t="shared" si="13"/>
        <v>25923</v>
      </c>
      <c r="H84" s="37">
        <f t="shared" si="8"/>
        <v>38534</v>
      </c>
      <c r="I84" s="180">
        <f t="shared" si="9"/>
        <v>5.3040000000000003</v>
      </c>
      <c r="J84" s="180">
        <f t="shared" si="10"/>
        <v>25.922999999999998</v>
      </c>
      <c r="K84" s="180"/>
      <c r="L84" s="180"/>
      <c r="O84" s="113" t="s">
        <v>443</v>
      </c>
      <c r="R84" s="75"/>
      <c r="S84" s="75"/>
      <c r="T84" s="75"/>
    </row>
    <row r="85" spans="1:20">
      <c r="A85" s="37">
        <v>38565</v>
      </c>
      <c r="B85" s="35" t="s">
        <v>126</v>
      </c>
      <c r="C85" s="74">
        <v>361</v>
      </c>
      <c r="D85" s="36">
        <f t="shared" si="12"/>
        <v>5294</v>
      </c>
      <c r="E85" s="75">
        <v>1920</v>
      </c>
      <c r="F85" s="34">
        <f t="shared" si="11"/>
        <v>1559</v>
      </c>
      <c r="G85" s="36">
        <f t="shared" si="13"/>
        <v>25939</v>
      </c>
      <c r="H85" s="37">
        <f t="shared" si="8"/>
        <v>38565</v>
      </c>
      <c r="I85" s="180">
        <f t="shared" si="9"/>
        <v>5.2939999999999996</v>
      </c>
      <c r="J85" s="180">
        <f t="shared" si="10"/>
        <v>25.939</v>
      </c>
      <c r="K85" s="180"/>
      <c r="L85" s="180"/>
      <c r="O85" s="113" t="s">
        <v>443</v>
      </c>
      <c r="R85" s="75"/>
      <c r="S85" s="75"/>
      <c r="T85" s="75"/>
    </row>
    <row r="86" spans="1:20">
      <c r="A86" s="37">
        <v>38596</v>
      </c>
      <c r="B86" s="35" t="s">
        <v>125</v>
      </c>
      <c r="C86" s="74">
        <v>383</v>
      </c>
      <c r="D86" s="36">
        <f t="shared" si="12"/>
        <v>5297</v>
      </c>
      <c r="E86" s="75">
        <v>2108</v>
      </c>
      <c r="F86" s="34">
        <f t="shared" si="11"/>
        <v>1725</v>
      </c>
      <c r="G86" s="36">
        <f t="shared" si="13"/>
        <v>25879</v>
      </c>
      <c r="H86" s="37">
        <f t="shared" si="8"/>
        <v>38596</v>
      </c>
      <c r="I86" s="180">
        <f t="shared" si="9"/>
        <v>5.2969999999999997</v>
      </c>
      <c r="J86" s="180">
        <f t="shared" si="10"/>
        <v>25.879000000000001</v>
      </c>
      <c r="K86" s="180"/>
      <c r="L86" s="180"/>
      <c r="O86" s="113" t="s">
        <v>443</v>
      </c>
      <c r="R86" s="75"/>
      <c r="S86" s="75"/>
      <c r="T86" s="75"/>
    </row>
    <row r="87" spans="1:20">
      <c r="A87" s="37">
        <v>38626</v>
      </c>
      <c r="B87" s="35" t="s">
        <v>124</v>
      </c>
      <c r="C87" s="74">
        <v>412</v>
      </c>
      <c r="D87" s="36">
        <f t="shared" si="12"/>
        <v>5275</v>
      </c>
      <c r="E87" s="75">
        <v>2334</v>
      </c>
      <c r="F87" s="34">
        <f t="shared" si="11"/>
        <v>1922</v>
      </c>
      <c r="G87" s="36">
        <f t="shared" si="13"/>
        <v>25949</v>
      </c>
      <c r="H87" s="37">
        <f t="shared" si="8"/>
        <v>38626</v>
      </c>
      <c r="I87" s="180">
        <f t="shared" si="9"/>
        <v>5.2750000000000004</v>
      </c>
      <c r="J87" s="180">
        <f t="shared" si="10"/>
        <v>25.949000000000002</v>
      </c>
      <c r="K87" s="180"/>
      <c r="L87" s="180"/>
      <c r="O87" s="113" t="s">
        <v>443</v>
      </c>
      <c r="R87" s="75"/>
      <c r="S87" s="75"/>
      <c r="T87" s="75"/>
    </row>
    <row r="88" spans="1:20">
      <c r="A88" s="37">
        <v>38657</v>
      </c>
      <c r="B88" s="35" t="s">
        <v>123</v>
      </c>
      <c r="C88" s="74">
        <v>463</v>
      </c>
      <c r="D88" s="36">
        <f t="shared" si="12"/>
        <v>5271</v>
      </c>
      <c r="E88" s="75">
        <v>2579</v>
      </c>
      <c r="F88" s="34">
        <f t="shared" si="11"/>
        <v>2116</v>
      </c>
      <c r="G88" s="36">
        <f t="shared" si="13"/>
        <v>25919</v>
      </c>
      <c r="H88" s="37">
        <f t="shared" si="8"/>
        <v>38657</v>
      </c>
      <c r="I88" s="180">
        <f t="shared" si="9"/>
        <v>5.2709999999999999</v>
      </c>
      <c r="J88" s="180">
        <f t="shared" si="10"/>
        <v>25.919</v>
      </c>
      <c r="K88" s="180"/>
      <c r="L88" s="180"/>
      <c r="O88" s="113" t="s">
        <v>443</v>
      </c>
      <c r="R88" s="75"/>
      <c r="S88" s="75"/>
      <c r="T88" s="75"/>
    </row>
    <row r="89" spans="1:20">
      <c r="A89" s="37">
        <v>38687</v>
      </c>
      <c r="B89" s="35" t="s">
        <v>122</v>
      </c>
      <c r="C89" s="74">
        <v>457</v>
      </c>
      <c r="D89" s="36">
        <f t="shared" si="12"/>
        <v>5249</v>
      </c>
      <c r="E89" s="75">
        <v>3023</v>
      </c>
      <c r="F89" s="34">
        <f t="shared" si="11"/>
        <v>2566</v>
      </c>
      <c r="G89" s="36">
        <f t="shared" si="13"/>
        <v>25838</v>
      </c>
      <c r="H89" s="37">
        <f t="shared" si="8"/>
        <v>38687</v>
      </c>
      <c r="I89" s="180">
        <f t="shared" si="9"/>
        <v>5.2489999999999997</v>
      </c>
      <c r="J89" s="180">
        <f t="shared" si="10"/>
        <v>25.838000000000001</v>
      </c>
      <c r="K89" s="180"/>
      <c r="L89" s="180"/>
      <c r="O89" s="113" t="s">
        <v>443</v>
      </c>
      <c r="R89" s="75"/>
      <c r="S89" s="75"/>
      <c r="T89" s="75"/>
    </row>
    <row r="90" spans="1:20">
      <c r="A90" s="37">
        <v>38718</v>
      </c>
      <c r="B90" s="35" t="s">
        <v>121</v>
      </c>
      <c r="C90" s="74">
        <v>526</v>
      </c>
      <c r="D90" s="36">
        <f t="shared" si="12"/>
        <v>5206</v>
      </c>
      <c r="E90" s="75">
        <v>4200</v>
      </c>
      <c r="F90" s="34">
        <f t="shared" si="11"/>
        <v>3674</v>
      </c>
      <c r="G90" s="36">
        <f t="shared" si="13"/>
        <v>25801</v>
      </c>
      <c r="H90" s="37">
        <f t="shared" si="8"/>
        <v>38718</v>
      </c>
      <c r="I90" s="180">
        <f t="shared" si="9"/>
        <v>5.2060000000000004</v>
      </c>
      <c r="J90" s="180">
        <f t="shared" si="10"/>
        <v>25.800999999999998</v>
      </c>
      <c r="K90" s="180"/>
      <c r="L90" s="180"/>
      <c r="O90" s="113" t="s">
        <v>443</v>
      </c>
      <c r="R90" s="75"/>
      <c r="S90" s="75"/>
      <c r="T90" s="75"/>
    </row>
    <row r="91" spans="1:20">
      <c r="A91" s="37">
        <v>38749</v>
      </c>
      <c r="B91" s="35" t="s">
        <v>120</v>
      </c>
      <c r="C91" s="74">
        <v>483</v>
      </c>
      <c r="D91" s="36">
        <f t="shared" si="12"/>
        <v>5200</v>
      </c>
      <c r="E91" s="75">
        <v>3226</v>
      </c>
      <c r="F91" s="34">
        <f t="shared" si="11"/>
        <v>2743</v>
      </c>
      <c r="G91" s="36">
        <f t="shared" si="13"/>
        <v>25882</v>
      </c>
      <c r="H91" s="37">
        <f t="shared" si="8"/>
        <v>38749</v>
      </c>
      <c r="I91" s="180">
        <f t="shared" si="9"/>
        <v>5.2</v>
      </c>
      <c r="J91" s="180">
        <f t="shared" si="10"/>
        <v>25.882000000000001</v>
      </c>
      <c r="K91" s="180"/>
      <c r="L91" s="180"/>
      <c r="O91" s="113" t="s">
        <v>443</v>
      </c>
      <c r="R91" s="75"/>
      <c r="S91" s="75"/>
      <c r="T91" s="75"/>
    </row>
    <row r="92" spans="1:20">
      <c r="A92" s="37">
        <v>38777</v>
      </c>
      <c r="B92" s="35" t="s">
        <v>119</v>
      </c>
      <c r="C92" s="74">
        <v>497</v>
      </c>
      <c r="D92" s="36">
        <f t="shared" si="12"/>
        <v>5166</v>
      </c>
      <c r="E92" s="75">
        <v>3110</v>
      </c>
      <c r="F92" s="34">
        <f t="shared" si="11"/>
        <v>2613</v>
      </c>
      <c r="G92" s="36">
        <f t="shared" si="13"/>
        <v>25693</v>
      </c>
      <c r="H92" s="37">
        <f t="shared" si="8"/>
        <v>38777</v>
      </c>
      <c r="I92" s="180">
        <f t="shared" si="9"/>
        <v>5.1660000000000004</v>
      </c>
      <c r="J92" s="180">
        <f t="shared" si="10"/>
        <v>25.693000000000001</v>
      </c>
      <c r="K92" s="180"/>
      <c r="L92" s="180"/>
      <c r="O92" s="113" t="s">
        <v>443</v>
      </c>
      <c r="R92" s="75"/>
      <c r="S92" s="75"/>
      <c r="T92" s="75"/>
    </row>
    <row r="93" spans="1:20">
      <c r="A93" s="37">
        <v>38808</v>
      </c>
      <c r="B93" s="35" t="s">
        <v>118</v>
      </c>
      <c r="C93" s="74">
        <v>430</v>
      </c>
      <c r="D93" s="36">
        <f t="shared" si="12"/>
        <v>5147</v>
      </c>
      <c r="E93" s="75">
        <v>2710</v>
      </c>
      <c r="F93" s="34">
        <f t="shared" si="11"/>
        <v>2280</v>
      </c>
      <c r="G93" s="36">
        <f t="shared" si="13"/>
        <v>25811</v>
      </c>
      <c r="H93" s="37">
        <f t="shared" si="8"/>
        <v>38808</v>
      </c>
      <c r="I93" s="180">
        <f t="shared" si="9"/>
        <v>5.1470000000000002</v>
      </c>
      <c r="J93" s="180">
        <f t="shared" si="10"/>
        <v>25.811</v>
      </c>
      <c r="K93" s="180"/>
      <c r="L93" s="180"/>
      <c r="O93" s="113" t="s">
        <v>443</v>
      </c>
      <c r="R93" s="75"/>
      <c r="S93" s="75"/>
      <c r="T93" s="75"/>
    </row>
    <row r="94" spans="1:20">
      <c r="A94" s="37">
        <v>38838</v>
      </c>
      <c r="B94" s="35" t="s">
        <v>117</v>
      </c>
      <c r="C94" s="74">
        <v>365</v>
      </c>
      <c r="D94" s="36">
        <f t="shared" si="12"/>
        <v>5143</v>
      </c>
      <c r="E94" s="75">
        <v>1820</v>
      </c>
      <c r="F94" s="34">
        <f t="shared" si="11"/>
        <v>1455</v>
      </c>
      <c r="G94" s="36">
        <f t="shared" si="13"/>
        <v>25843</v>
      </c>
      <c r="H94" s="37">
        <f t="shared" si="8"/>
        <v>38838</v>
      </c>
      <c r="I94" s="180">
        <f t="shared" si="9"/>
        <v>5.1429999999999998</v>
      </c>
      <c r="J94" s="180">
        <f t="shared" si="10"/>
        <v>25.843</v>
      </c>
      <c r="K94" s="180"/>
      <c r="L94" s="180"/>
      <c r="O94" s="113" t="s">
        <v>443</v>
      </c>
      <c r="R94" s="75"/>
      <c r="S94" s="75"/>
      <c r="T94" s="75"/>
    </row>
    <row r="95" spans="1:20">
      <c r="A95" s="37">
        <v>38869</v>
      </c>
      <c r="B95" s="35" t="s">
        <v>116</v>
      </c>
      <c r="C95" s="74">
        <v>346</v>
      </c>
      <c r="D95" s="36">
        <f t="shared" si="12"/>
        <v>5138</v>
      </c>
      <c r="E95" s="75">
        <v>1687</v>
      </c>
      <c r="F95" s="34">
        <f t="shared" si="11"/>
        <v>1341</v>
      </c>
      <c r="G95" s="36">
        <f t="shared" si="13"/>
        <v>25725</v>
      </c>
      <c r="H95" s="37">
        <f t="shared" si="8"/>
        <v>38869</v>
      </c>
      <c r="I95" s="180">
        <f t="shared" si="9"/>
        <v>5.1379999999999999</v>
      </c>
      <c r="J95" s="180">
        <f t="shared" si="10"/>
        <v>25.725000000000001</v>
      </c>
      <c r="K95" s="180"/>
      <c r="L95" s="180"/>
      <c r="O95" s="113" t="s">
        <v>443</v>
      </c>
      <c r="R95" s="75"/>
      <c r="S95" s="75"/>
      <c r="T95" s="75"/>
    </row>
    <row r="96" spans="1:20">
      <c r="A96" s="37">
        <v>38899</v>
      </c>
      <c r="B96" s="35" t="s">
        <v>115</v>
      </c>
      <c r="C96" s="74">
        <v>356</v>
      </c>
      <c r="D96" s="36">
        <f t="shared" si="12"/>
        <v>5079</v>
      </c>
      <c r="E96" s="75">
        <v>2060</v>
      </c>
      <c r="F96" s="34">
        <f t="shared" si="11"/>
        <v>1704</v>
      </c>
      <c r="G96" s="36">
        <f t="shared" si="13"/>
        <v>25698</v>
      </c>
      <c r="H96" s="37">
        <f t="shared" si="8"/>
        <v>38899</v>
      </c>
      <c r="I96" s="180">
        <f t="shared" si="9"/>
        <v>5.0789999999999997</v>
      </c>
      <c r="J96" s="180">
        <f t="shared" si="10"/>
        <v>25.698</v>
      </c>
      <c r="K96" s="180"/>
      <c r="L96" s="180"/>
      <c r="O96" s="113" t="s">
        <v>443</v>
      </c>
      <c r="R96" s="75"/>
      <c r="S96" s="75"/>
      <c r="T96" s="75"/>
    </row>
    <row r="97" spans="1:20">
      <c r="A97" s="37">
        <v>38930</v>
      </c>
      <c r="B97" s="35" t="s">
        <v>114</v>
      </c>
      <c r="C97" s="74">
        <v>373</v>
      </c>
      <c r="D97" s="36">
        <f t="shared" si="12"/>
        <v>5091</v>
      </c>
      <c r="E97" s="75">
        <v>1981</v>
      </c>
      <c r="F97" s="34">
        <f t="shared" si="11"/>
        <v>1608</v>
      </c>
      <c r="G97" s="36">
        <f t="shared" si="13"/>
        <v>25747</v>
      </c>
      <c r="H97" s="37">
        <f t="shared" si="8"/>
        <v>38930</v>
      </c>
      <c r="I97" s="180">
        <f t="shared" si="9"/>
        <v>5.0910000000000002</v>
      </c>
      <c r="J97" s="180">
        <f t="shared" si="10"/>
        <v>25.747</v>
      </c>
      <c r="K97" s="180"/>
      <c r="L97" s="180"/>
      <c r="O97" s="113" t="s">
        <v>443</v>
      </c>
      <c r="R97" s="75"/>
      <c r="S97" s="75"/>
      <c r="T97" s="75"/>
    </row>
    <row r="98" spans="1:20">
      <c r="A98" s="37">
        <v>38961</v>
      </c>
      <c r="B98" s="35" t="s">
        <v>113</v>
      </c>
      <c r="C98" s="74">
        <v>393</v>
      </c>
      <c r="D98" s="36">
        <f t="shared" si="12"/>
        <v>5101</v>
      </c>
      <c r="E98" s="75">
        <v>2174</v>
      </c>
      <c r="F98" s="34">
        <f t="shared" si="11"/>
        <v>1781</v>
      </c>
      <c r="G98" s="36">
        <f t="shared" si="13"/>
        <v>25803</v>
      </c>
      <c r="H98" s="37">
        <f t="shared" si="8"/>
        <v>38961</v>
      </c>
      <c r="I98" s="180">
        <f t="shared" si="9"/>
        <v>5.101</v>
      </c>
      <c r="J98" s="180">
        <f t="shared" si="10"/>
        <v>25.803000000000001</v>
      </c>
      <c r="K98" s="180"/>
      <c r="L98" s="180"/>
      <c r="O98" s="113" t="s">
        <v>443</v>
      </c>
      <c r="R98" s="75"/>
      <c r="S98" s="75"/>
      <c r="T98" s="75"/>
    </row>
    <row r="99" spans="1:20">
      <c r="A99" s="37">
        <v>38991</v>
      </c>
      <c r="B99" s="35" t="s">
        <v>112</v>
      </c>
      <c r="C99" s="74">
        <v>455</v>
      </c>
      <c r="D99" s="36">
        <f t="shared" si="12"/>
        <v>5144</v>
      </c>
      <c r="E99" s="75">
        <v>2442</v>
      </c>
      <c r="F99" s="34">
        <f t="shared" si="11"/>
        <v>1987</v>
      </c>
      <c r="G99" s="36">
        <f t="shared" si="13"/>
        <v>25868</v>
      </c>
      <c r="H99" s="37">
        <f t="shared" si="8"/>
        <v>38991</v>
      </c>
      <c r="I99" s="180">
        <f t="shared" si="9"/>
        <v>5.1440000000000001</v>
      </c>
      <c r="J99" s="180">
        <f t="shared" si="10"/>
        <v>25.867999999999999</v>
      </c>
      <c r="K99" s="180"/>
      <c r="L99" s="180"/>
      <c r="O99" s="113" t="s">
        <v>443</v>
      </c>
      <c r="R99" s="75"/>
      <c r="S99" s="75"/>
      <c r="T99" s="75"/>
    </row>
    <row r="100" spans="1:20">
      <c r="A100" s="37">
        <v>39022</v>
      </c>
      <c r="B100" s="35" t="s">
        <v>111</v>
      </c>
      <c r="C100" s="74">
        <v>488</v>
      </c>
      <c r="D100" s="36">
        <f t="shared" si="12"/>
        <v>5169</v>
      </c>
      <c r="E100" s="75">
        <v>2697</v>
      </c>
      <c r="F100" s="34">
        <f t="shared" si="11"/>
        <v>2209</v>
      </c>
      <c r="G100" s="36">
        <f t="shared" si="13"/>
        <v>25961</v>
      </c>
      <c r="H100" s="37">
        <f t="shared" si="8"/>
        <v>39022</v>
      </c>
      <c r="I100" s="180">
        <f t="shared" si="9"/>
        <v>5.1689999999999996</v>
      </c>
      <c r="J100" s="180">
        <f t="shared" si="10"/>
        <v>25.960999999999999</v>
      </c>
      <c r="K100" s="180"/>
      <c r="L100" s="180"/>
      <c r="O100" s="113" t="s">
        <v>443</v>
      </c>
      <c r="R100" s="75"/>
      <c r="S100" s="75"/>
      <c r="T100" s="75"/>
    </row>
    <row r="101" spans="1:20">
      <c r="A101" s="37">
        <v>39052</v>
      </c>
      <c r="B101" s="35" t="s">
        <v>110</v>
      </c>
      <c r="C101" s="74">
        <v>477</v>
      </c>
      <c r="D101" s="36">
        <f t="shared" si="12"/>
        <v>5189</v>
      </c>
      <c r="E101" s="75">
        <v>3161</v>
      </c>
      <c r="F101" s="34">
        <f t="shared" si="11"/>
        <v>2684</v>
      </c>
      <c r="G101" s="36">
        <f t="shared" si="13"/>
        <v>26079</v>
      </c>
      <c r="H101" s="37">
        <f t="shared" si="8"/>
        <v>39052</v>
      </c>
      <c r="I101" s="180">
        <f t="shared" si="9"/>
        <v>5.1890000000000001</v>
      </c>
      <c r="J101" s="180">
        <f t="shared" si="10"/>
        <v>26.079000000000001</v>
      </c>
      <c r="K101" s="180"/>
      <c r="L101" s="180"/>
      <c r="O101" s="113" t="s">
        <v>443</v>
      </c>
      <c r="R101" s="75"/>
      <c r="S101" s="75"/>
      <c r="T101" s="75"/>
    </row>
    <row r="102" spans="1:20">
      <c r="A102" s="37">
        <v>39083</v>
      </c>
      <c r="B102" s="35" t="s">
        <v>109</v>
      </c>
      <c r="C102" s="74">
        <v>557</v>
      </c>
      <c r="D102" s="36">
        <f t="shared" si="12"/>
        <v>5220</v>
      </c>
      <c r="E102" s="75">
        <v>4299</v>
      </c>
      <c r="F102" s="34">
        <f t="shared" ref="F102:F133" si="14">E102-C102</f>
        <v>3742</v>
      </c>
      <c r="G102" s="36">
        <f t="shared" si="13"/>
        <v>26147</v>
      </c>
      <c r="H102" s="37">
        <f t="shared" si="8"/>
        <v>39083</v>
      </c>
      <c r="I102" s="180">
        <f t="shared" si="9"/>
        <v>5.22</v>
      </c>
      <c r="J102" s="180">
        <f t="shared" si="10"/>
        <v>26.146999999999998</v>
      </c>
      <c r="K102" s="180"/>
      <c r="L102" s="180"/>
      <c r="O102" s="113" t="s">
        <v>443</v>
      </c>
      <c r="R102" s="75"/>
      <c r="S102" s="75"/>
      <c r="T102" s="75"/>
    </row>
    <row r="103" spans="1:20">
      <c r="A103" s="37">
        <v>39114</v>
      </c>
      <c r="B103" s="35" t="s">
        <v>108</v>
      </c>
      <c r="C103" s="74">
        <v>515</v>
      </c>
      <c r="D103" s="36">
        <f t="shared" si="12"/>
        <v>5252</v>
      </c>
      <c r="E103" s="75">
        <v>3421</v>
      </c>
      <c r="F103" s="34">
        <f t="shared" si="14"/>
        <v>2906</v>
      </c>
      <c r="G103" s="36">
        <f t="shared" si="13"/>
        <v>26310</v>
      </c>
      <c r="H103" s="37">
        <f t="shared" si="8"/>
        <v>39114</v>
      </c>
      <c r="I103" s="180">
        <f t="shared" si="9"/>
        <v>5.2519999999999998</v>
      </c>
      <c r="J103" s="180">
        <f t="shared" si="10"/>
        <v>26.31</v>
      </c>
      <c r="K103" s="180"/>
      <c r="L103" s="180"/>
      <c r="O103" s="113" t="s">
        <v>443</v>
      </c>
      <c r="R103" s="75"/>
      <c r="S103" s="75"/>
      <c r="T103" s="75"/>
    </row>
    <row r="104" spans="1:20">
      <c r="A104" s="37">
        <v>39142</v>
      </c>
      <c r="B104" s="35" t="s">
        <v>107</v>
      </c>
      <c r="C104" s="74">
        <v>564</v>
      </c>
      <c r="D104" s="36">
        <f t="shared" si="12"/>
        <v>5319</v>
      </c>
      <c r="E104" s="75">
        <v>3341</v>
      </c>
      <c r="F104" s="34">
        <f t="shared" si="14"/>
        <v>2777</v>
      </c>
      <c r="G104" s="36">
        <f t="shared" si="13"/>
        <v>26474</v>
      </c>
      <c r="H104" s="37">
        <f t="shared" si="8"/>
        <v>39142</v>
      </c>
      <c r="I104" s="180">
        <f t="shared" si="9"/>
        <v>5.319</v>
      </c>
      <c r="J104" s="180">
        <f t="shared" si="10"/>
        <v>26.474</v>
      </c>
      <c r="K104" s="180"/>
      <c r="L104" s="180"/>
      <c r="O104" s="113" t="s">
        <v>443</v>
      </c>
      <c r="R104" s="75"/>
      <c r="S104" s="75"/>
      <c r="T104" s="75"/>
    </row>
    <row r="105" spans="1:20">
      <c r="A105" s="37">
        <v>39173</v>
      </c>
      <c r="B105" s="35" t="s">
        <v>106</v>
      </c>
      <c r="C105" s="74">
        <v>458</v>
      </c>
      <c r="D105" s="36">
        <f t="shared" si="12"/>
        <v>5347</v>
      </c>
      <c r="E105" s="75">
        <v>2779</v>
      </c>
      <c r="F105" s="34">
        <f t="shared" si="14"/>
        <v>2321</v>
      </c>
      <c r="G105" s="36">
        <f t="shared" si="13"/>
        <v>26515</v>
      </c>
      <c r="H105" s="37">
        <f t="shared" si="8"/>
        <v>39173</v>
      </c>
      <c r="I105" s="180">
        <f t="shared" si="9"/>
        <v>5.3470000000000004</v>
      </c>
      <c r="J105" s="180">
        <f t="shared" si="10"/>
        <v>26.515000000000001</v>
      </c>
      <c r="K105" s="180"/>
      <c r="L105" s="180"/>
      <c r="O105" s="113" t="s">
        <v>443</v>
      </c>
      <c r="R105" s="75"/>
      <c r="S105" s="75"/>
      <c r="T105" s="75"/>
    </row>
    <row r="106" spans="1:20">
      <c r="A106" s="37">
        <v>39203</v>
      </c>
      <c r="B106" s="35" t="s">
        <v>105</v>
      </c>
      <c r="C106" s="74">
        <v>377</v>
      </c>
      <c r="D106" s="36">
        <f t="shared" si="12"/>
        <v>5359</v>
      </c>
      <c r="E106" s="75">
        <v>1924</v>
      </c>
      <c r="F106" s="34">
        <f t="shared" si="14"/>
        <v>1547</v>
      </c>
      <c r="G106" s="36">
        <f t="shared" si="13"/>
        <v>26607</v>
      </c>
      <c r="H106" s="37">
        <f t="shared" si="8"/>
        <v>39203</v>
      </c>
      <c r="I106" s="180">
        <f t="shared" si="9"/>
        <v>5.359</v>
      </c>
      <c r="J106" s="180">
        <f t="shared" si="10"/>
        <v>26.606999999999999</v>
      </c>
      <c r="K106" s="180"/>
      <c r="L106" s="180"/>
      <c r="O106" s="113" t="s">
        <v>443</v>
      </c>
      <c r="R106" s="75"/>
      <c r="S106" s="75"/>
      <c r="T106" s="75"/>
    </row>
    <row r="107" spans="1:20">
      <c r="A107" s="37">
        <v>39234</v>
      </c>
      <c r="B107" s="35" t="s">
        <v>104</v>
      </c>
      <c r="C107" s="74">
        <v>373</v>
      </c>
      <c r="D107" s="36">
        <f t="shared" si="12"/>
        <v>5386</v>
      </c>
      <c r="E107" s="75">
        <v>1794</v>
      </c>
      <c r="F107" s="34">
        <f t="shared" si="14"/>
        <v>1421</v>
      </c>
      <c r="G107" s="36">
        <f t="shared" si="13"/>
        <v>26687</v>
      </c>
      <c r="H107" s="37">
        <f t="shared" si="8"/>
        <v>39234</v>
      </c>
      <c r="I107" s="180">
        <f t="shared" si="9"/>
        <v>5.3860000000000001</v>
      </c>
      <c r="J107" s="180">
        <f t="shared" si="10"/>
        <v>26.687000000000001</v>
      </c>
      <c r="K107" s="180"/>
      <c r="L107" s="180"/>
      <c r="O107" s="113" t="s">
        <v>443</v>
      </c>
      <c r="R107" s="75"/>
      <c r="S107" s="75"/>
      <c r="T107" s="75"/>
    </row>
    <row r="108" spans="1:20">
      <c r="A108" s="37">
        <v>39264</v>
      </c>
      <c r="B108" s="35" t="s">
        <v>103</v>
      </c>
      <c r="C108" s="74">
        <v>413</v>
      </c>
      <c r="D108" s="36">
        <f t="shared" si="12"/>
        <v>5443</v>
      </c>
      <c r="E108" s="75">
        <v>2187</v>
      </c>
      <c r="F108" s="34">
        <f t="shared" si="14"/>
        <v>1774</v>
      </c>
      <c r="G108" s="36">
        <f t="shared" si="13"/>
        <v>26757</v>
      </c>
      <c r="H108" s="37">
        <f t="shared" si="8"/>
        <v>39264</v>
      </c>
      <c r="I108" s="180">
        <f t="shared" si="9"/>
        <v>5.4429999999999996</v>
      </c>
      <c r="J108" s="180">
        <f t="shared" si="10"/>
        <v>26.757000000000001</v>
      </c>
      <c r="K108" s="180"/>
      <c r="L108" s="180"/>
      <c r="O108" s="113" t="s">
        <v>443</v>
      </c>
      <c r="R108" s="75"/>
      <c r="S108" s="75"/>
      <c r="T108" s="75"/>
    </row>
    <row r="109" spans="1:20">
      <c r="A109" s="37">
        <v>39295</v>
      </c>
      <c r="B109" s="35" t="s">
        <v>102</v>
      </c>
      <c r="C109" s="74">
        <v>414</v>
      </c>
      <c r="D109" s="36">
        <f t="shared" si="12"/>
        <v>5484</v>
      </c>
      <c r="E109" s="75">
        <v>2111</v>
      </c>
      <c r="F109" s="34">
        <f t="shared" si="14"/>
        <v>1697</v>
      </c>
      <c r="G109" s="36">
        <f t="shared" si="13"/>
        <v>26846</v>
      </c>
      <c r="H109" s="37">
        <f t="shared" si="8"/>
        <v>39295</v>
      </c>
      <c r="I109" s="180">
        <f t="shared" si="9"/>
        <v>5.484</v>
      </c>
      <c r="J109" s="180">
        <f t="shared" si="10"/>
        <v>26.846</v>
      </c>
      <c r="K109" s="180"/>
      <c r="L109" s="180"/>
      <c r="O109" s="113" t="s">
        <v>443</v>
      </c>
      <c r="R109" s="75"/>
      <c r="S109" s="75"/>
      <c r="T109" s="75"/>
    </row>
    <row r="110" spans="1:20">
      <c r="A110" s="37">
        <v>39326</v>
      </c>
      <c r="B110" s="35" t="s">
        <v>101</v>
      </c>
      <c r="C110" s="74">
        <v>426</v>
      </c>
      <c r="D110" s="36">
        <f t="shared" si="12"/>
        <v>5517</v>
      </c>
      <c r="E110" s="75">
        <v>2265</v>
      </c>
      <c r="F110" s="34">
        <f t="shared" si="14"/>
        <v>1839</v>
      </c>
      <c r="G110" s="36">
        <f t="shared" si="13"/>
        <v>26904</v>
      </c>
      <c r="H110" s="37">
        <f t="shared" si="8"/>
        <v>39326</v>
      </c>
      <c r="I110" s="180">
        <f t="shared" si="9"/>
        <v>5.5170000000000003</v>
      </c>
      <c r="J110" s="180">
        <f t="shared" si="10"/>
        <v>26.904</v>
      </c>
      <c r="K110" s="180"/>
      <c r="L110" s="180"/>
      <c r="O110" s="113" t="s">
        <v>443</v>
      </c>
      <c r="R110" s="75"/>
      <c r="S110" s="75"/>
      <c r="T110" s="75"/>
    </row>
    <row r="111" spans="1:20">
      <c r="A111" s="37">
        <v>39356</v>
      </c>
      <c r="B111" s="35" t="s">
        <v>100</v>
      </c>
      <c r="C111" s="74">
        <v>451</v>
      </c>
      <c r="D111" s="36">
        <f t="shared" si="12"/>
        <v>5513</v>
      </c>
      <c r="E111" s="75">
        <v>2411</v>
      </c>
      <c r="F111" s="34">
        <f t="shared" si="14"/>
        <v>1960</v>
      </c>
      <c r="G111" s="36">
        <f t="shared" si="13"/>
        <v>26877</v>
      </c>
      <c r="H111" s="37">
        <f t="shared" si="8"/>
        <v>39356</v>
      </c>
      <c r="I111" s="180">
        <f t="shared" si="9"/>
        <v>5.5129999999999999</v>
      </c>
      <c r="J111" s="180">
        <f t="shared" si="10"/>
        <v>26.876999999999999</v>
      </c>
      <c r="K111" s="180"/>
      <c r="L111" s="180"/>
      <c r="O111" s="113" t="s">
        <v>443</v>
      </c>
      <c r="R111" s="75"/>
      <c r="S111" s="75"/>
      <c r="T111" s="75"/>
    </row>
    <row r="112" spans="1:20">
      <c r="A112" s="37">
        <v>39387</v>
      </c>
      <c r="B112" s="35" t="s">
        <v>99</v>
      </c>
      <c r="C112" s="74">
        <v>537</v>
      </c>
      <c r="D112" s="36">
        <f t="shared" si="12"/>
        <v>5562</v>
      </c>
      <c r="E112" s="75">
        <v>2752</v>
      </c>
      <c r="F112" s="34">
        <f t="shared" si="14"/>
        <v>2215</v>
      </c>
      <c r="G112" s="36">
        <f t="shared" si="13"/>
        <v>26883</v>
      </c>
      <c r="H112" s="37">
        <f t="shared" si="8"/>
        <v>39387</v>
      </c>
      <c r="I112" s="180">
        <f t="shared" si="9"/>
        <v>5.5620000000000003</v>
      </c>
      <c r="J112" s="180">
        <f t="shared" si="10"/>
        <v>26.882999999999999</v>
      </c>
      <c r="K112" s="180"/>
      <c r="L112" s="180"/>
      <c r="O112" s="113" t="s">
        <v>443</v>
      </c>
      <c r="R112" s="75"/>
      <c r="S112" s="75"/>
      <c r="T112" s="75"/>
    </row>
    <row r="113" spans="1:20">
      <c r="A113" s="37">
        <v>39417</v>
      </c>
      <c r="B113" s="35" t="s">
        <v>98</v>
      </c>
      <c r="C113" s="74">
        <v>480</v>
      </c>
      <c r="D113" s="36">
        <f t="shared" ref="D113:D144" si="15">SUM(C102:C113)</f>
        <v>5565</v>
      </c>
      <c r="E113" s="75">
        <v>3187</v>
      </c>
      <c r="F113" s="34">
        <f t="shared" si="14"/>
        <v>2707</v>
      </c>
      <c r="G113" s="36">
        <f t="shared" ref="G113:G144" si="16">SUM(F102:F113)</f>
        <v>26906</v>
      </c>
      <c r="H113" s="37">
        <f t="shared" si="8"/>
        <v>39417</v>
      </c>
      <c r="I113" s="180">
        <f t="shared" si="9"/>
        <v>5.5650000000000004</v>
      </c>
      <c r="J113" s="180">
        <f t="shared" si="10"/>
        <v>26.905999999999999</v>
      </c>
      <c r="K113" s="180"/>
      <c r="L113" s="180"/>
      <c r="O113" s="113" t="s">
        <v>443</v>
      </c>
      <c r="R113" s="75"/>
      <c r="S113" s="75"/>
      <c r="T113" s="75"/>
    </row>
    <row r="114" spans="1:20">
      <c r="A114" s="37">
        <v>39448</v>
      </c>
      <c r="B114" s="35" t="s">
        <v>97</v>
      </c>
      <c r="C114" s="74">
        <v>588</v>
      </c>
      <c r="D114" s="36">
        <f t="shared" si="15"/>
        <v>5596</v>
      </c>
      <c r="E114" s="75">
        <v>4399</v>
      </c>
      <c r="F114" s="34">
        <f t="shared" si="14"/>
        <v>3811</v>
      </c>
      <c r="G114" s="36">
        <f t="shared" si="16"/>
        <v>26975</v>
      </c>
      <c r="H114" s="37">
        <f t="shared" si="8"/>
        <v>39448</v>
      </c>
      <c r="I114" s="180">
        <f t="shared" si="9"/>
        <v>5.5960000000000001</v>
      </c>
      <c r="J114" s="180">
        <f t="shared" si="10"/>
        <v>26.975000000000001</v>
      </c>
      <c r="K114" s="180"/>
      <c r="L114" s="180"/>
      <c r="O114" s="113" t="s">
        <v>443</v>
      </c>
      <c r="R114" s="75"/>
      <c r="S114" s="75"/>
      <c r="T114" s="75"/>
    </row>
    <row r="115" spans="1:20">
      <c r="A115" s="37">
        <v>39479</v>
      </c>
      <c r="B115" s="35" t="s">
        <v>96</v>
      </c>
      <c r="C115" s="74">
        <v>557</v>
      </c>
      <c r="D115" s="36">
        <f t="shared" si="15"/>
        <v>5638</v>
      </c>
      <c r="E115" s="75">
        <v>3539</v>
      </c>
      <c r="F115" s="34">
        <f t="shared" si="14"/>
        <v>2982</v>
      </c>
      <c r="G115" s="36">
        <f t="shared" si="16"/>
        <v>27051</v>
      </c>
      <c r="H115" s="37">
        <f t="shared" si="8"/>
        <v>39479</v>
      </c>
      <c r="I115" s="180">
        <f t="shared" si="9"/>
        <v>5.6379999999999999</v>
      </c>
      <c r="J115" s="180">
        <f t="shared" si="10"/>
        <v>27.050999999999998</v>
      </c>
      <c r="K115" s="180"/>
      <c r="L115" s="180"/>
      <c r="O115" s="113" t="s">
        <v>443</v>
      </c>
      <c r="R115" s="75"/>
      <c r="S115" s="75"/>
      <c r="T115" s="75"/>
    </row>
    <row r="116" spans="1:20">
      <c r="A116" s="37">
        <v>39508</v>
      </c>
      <c r="B116" s="35" t="s">
        <v>95</v>
      </c>
      <c r="C116" s="74">
        <v>564</v>
      </c>
      <c r="D116" s="36">
        <f t="shared" si="15"/>
        <v>5638</v>
      </c>
      <c r="E116" s="75">
        <v>3572</v>
      </c>
      <c r="F116" s="34">
        <f t="shared" si="14"/>
        <v>3008</v>
      </c>
      <c r="G116" s="36">
        <f t="shared" si="16"/>
        <v>27282</v>
      </c>
      <c r="H116" s="37">
        <f>+A116</f>
        <v>39508</v>
      </c>
      <c r="I116" s="180">
        <f t="shared" si="9"/>
        <v>5.6379999999999999</v>
      </c>
      <c r="J116" s="180">
        <f t="shared" si="10"/>
        <v>27.282</v>
      </c>
      <c r="K116" s="180"/>
      <c r="L116" s="180"/>
      <c r="O116" s="113" t="s">
        <v>443</v>
      </c>
      <c r="R116" s="75"/>
      <c r="S116" s="75"/>
      <c r="T116" s="75"/>
    </row>
    <row r="117" spans="1:20">
      <c r="A117" s="37">
        <v>39539</v>
      </c>
      <c r="B117" s="35" t="s">
        <v>94</v>
      </c>
      <c r="C117" s="74">
        <v>472</v>
      </c>
      <c r="D117" s="36">
        <f t="shared" si="15"/>
        <v>5652</v>
      </c>
      <c r="E117" s="75">
        <v>2682</v>
      </c>
      <c r="F117" s="34">
        <f t="shared" si="14"/>
        <v>2210</v>
      </c>
      <c r="G117" s="36">
        <f t="shared" si="16"/>
        <v>27171</v>
      </c>
      <c r="H117" s="37">
        <f t="shared" si="8"/>
        <v>39539</v>
      </c>
      <c r="I117" s="180">
        <f t="shared" si="9"/>
        <v>5.6520000000000001</v>
      </c>
      <c r="J117" s="180">
        <f t="shared" si="10"/>
        <v>27.170999999999999</v>
      </c>
      <c r="K117" s="180"/>
      <c r="L117" s="180"/>
      <c r="O117" s="113" t="s">
        <v>443</v>
      </c>
      <c r="R117" s="75"/>
      <c r="S117" s="75"/>
      <c r="T117" s="75"/>
    </row>
    <row r="118" spans="1:20">
      <c r="A118" s="37">
        <v>39569</v>
      </c>
      <c r="B118" s="35" t="s">
        <v>93</v>
      </c>
      <c r="C118" s="74">
        <v>416</v>
      </c>
      <c r="D118" s="36">
        <f t="shared" si="15"/>
        <v>5691</v>
      </c>
      <c r="E118" s="75">
        <v>2016</v>
      </c>
      <c r="F118" s="34">
        <f t="shared" si="14"/>
        <v>1600</v>
      </c>
      <c r="G118" s="36">
        <f t="shared" si="16"/>
        <v>27224</v>
      </c>
      <c r="H118" s="37">
        <f t="shared" si="8"/>
        <v>39569</v>
      </c>
      <c r="I118" s="180">
        <f t="shared" si="9"/>
        <v>5.6909999999999998</v>
      </c>
      <c r="J118" s="180">
        <f t="shared" si="10"/>
        <v>27.224</v>
      </c>
      <c r="K118" s="180"/>
      <c r="L118" s="180"/>
      <c r="O118" s="113" t="s">
        <v>443</v>
      </c>
      <c r="R118" s="75"/>
      <c r="S118" s="75"/>
      <c r="T118" s="75"/>
    </row>
    <row r="119" spans="1:20">
      <c r="A119" s="37">
        <v>39600</v>
      </c>
      <c r="B119" s="35" t="s">
        <v>92</v>
      </c>
      <c r="C119" s="74">
        <v>372</v>
      </c>
      <c r="D119" s="36">
        <f t="shared" si="15"/>
        <v>5690</v>
      </c>
      <c r="E119" s="75">
        <v>1700</v>
      </c>
      <c r="F119" s="34">
        <f t="shared" si="14"/>
        <v>1328</v>
      </c>
      <c r="G119" s="36">
        <f t="shared" si="16"/>
        <v>27131</v>
      </c>
      <c r="H119" s="37">
        <f t="shared" si="8"/>
        <v>39600</v>
      </c>
      <c r="I119" s="180">
        <f t="shared" si="9"/>
        <v>5.69</v>
      </c>
      <c r="J119" s="180">
        <f t="shared" si="10"/>
        <v>27.131</v>
      </c>
      <c r="K119" s="180"/>
      <c r="L119" s="180"/>
      <c r="O119" s="113" t="s">
        <v>443</v>
      </c>
      <c r="R119" s="75"/>
      <c r="S119" s="75"/>
      <c r="T119" s="75"/>
    </row>
    <row r="120" spans="1:20">
      <c r="A120" s="37">
        <v>39630</v>
      </c>
      <c r="B120" s="35" t="s">
        <v>91</v>
      </c>
      <c r="C120" s="74">
        <v>396</v>
      </c>
      <c r="D120" s="36">
        <f t="shared" si="15"/>
        <v>5673</v>
      </c>
      <c r="E120" s="75">
        <v>2140</v>
      </c>
      <c r="F120" s="34">
        <f t="shared" si="14"/>
        <v>1744</v>
      </c>
      <c r="G120" s="36">
        <f t="shared" si="16"/>
        <v>27101</v>
      </c>
      <c r="H120" s="37">
        <f t="shared" si="8"/>
        <v>39630</v>
      </c>
      <c r="I120" s="180">
        <f t="shared" si="9"/>
        <v>5.673</v>
      </c>
      <c r="J120" s="180">
        <f t="shared" si="10"/>
        <v>27.100999999999999</v>
      </c>
      <c r="K120" s="180"/>
      <c r="L120" s="180"/>
      <c r="O120" s="113" t="s">
        <v>443</v>
      </c>
      <c r="R120" s="75"/>
      <c r="S120" s="75"/>
      <c r="T120" s="75"/>
    </row>
    <row r="121" spans="1:20">
      <c r="A121" s="37">
        <v>39661</v>
      </c>
      <c r="B121" s="35" t="s">
        <v>90</v>
      </c>
      <c r="C121" s="74">
        <v>415</v>
      </c>
      <c r="D121" s="36">
        <f t="shared" si="15"/>
        <v>5674</v>
      </c>
      <c r="E121" s="75">
        <v>2029</v>
      </c>
      <c r="F121" s="34">
        <f t="shared" si="14"/>
        <v>1614</v>
      </c>
      <c r="G121" s="36">
        <f t="shared" si="16"/>
        <v>27018</v>
      </c>
      <c r="H121" s="37">
        <f t="shared" si="8"/>
        <v>39661</v>
      </c>
      <c r="I121" s="180">
        <f t="shared" si="9"/>
        <v>5.6740000000000004</v>
      </c>
      <c r="J121" s="180">
        <f t="shared" si="10"/>
        <v>27.018000000000001</v>
      </c>
      <c r="K121" s="180"/>
      <c r="L121" s="180"/>
      <c r="O121" s="113" t="s">
        <v>443</v>
      </c>
      <c r="R121" s="75"/>
      <c r="S121" s="75"/>
      <c r="T121" s="75"/>
    </row>
    <row r="122" spans="1:20">
      <c r="A122" s="37">
        <v>39692</v>
      </c>
      <c r="B122" s="35" t="s">
        <v>89</v>
      </c>
      <c r="C122" s="74">
        <v>413</v>
      </c>
      <c r="D122" s="36">
        <f t="shared" si="15"/>
        <v>5661</v>
      </c>
      <c r="E122" s="75">
        <v>2146</v>
      </c>
      <c r="F122" s="34">
        <f t="shared" si="14"/>
        <v>1733</v>
      </c>
      <c r="G122" s="36">
        <f t="shared" si="16"/>
        <v>26912</v>
      </c>
      <c r="H122" s="37">
        <f t="shared" si="8"/>
        <v>39692</v>
      </c>
      <c r="I122" s="180">
        <f t="shared" si="9"/>
        <v>5.6609999999999996</v>
      </c>
      <c r="J122" s="180">
        <f t="shared" si="10"/>
        <v>26.911999999999999</v>
      </c>
      <c r="K122" s="180">
        <f>+'GN2'!E120/1000/1000</f>
        <v>2.9279999999999999</v>
      </c>
      <c r="L122" s="180">
        <f>+'GN2'!F120/1000/1000</f>
        <v>2.7349999999999999</v>
      </c>
      <c r="O122" s="25" t="s">
        <v>443</v>
      </c>
      <c r="R122" s="75"/>
      <c r="S122" s="75"/>
      <c r="T122" s="75"/>
    </row>
    <row r="123" spans="1:20">
      <c r="A123" s="37">
        <v>39722</v>
      </c>
      <c r="B123" s="35" t="s">
        <v>88</v>
      </c>
      <c r="C123" s="74">
        <v>477</v>
      </c>
      <c r="D123" s="36">
        <f t="shared" si="15"/>
        <v>5687</v>
      </c>
      <c r="E123" s="75">
        <v>2513</v>
      </c>
      <c r="F123" s="34">
        <f t="shared" si="14"/>
        <v>2036</v>
      </c>
      <c r="G123" s="36">
        <f t="shared" si="16"/>
        <v>26988</v>
      </c>
      <c r="H123" s="37">
        <f t="shared" si="8"/>
        <v>39722</v>
      </c>
      <c r="I123" s="180">
        <f t="shared" si="9"/>
        <v>5.6870000000000003</v>
      </c>
      <c r="J123" s="180">
        <f t="shared" si="10"/>
        <v>26.988</v>
      </c>
      <c r="K123" s="180">
        <f>+'GN2'!E121/1000/1000</f>
        <v>2.9849999999999999</v>
      </c>
      <c r="L123" s="180">
        <f>+'GN2'!F121/1000/1000</f>
        <v>2.7040000000000002</v>
      </c>
      <c r="R123" s="75"/>
      <c r="S123" s="75"/>
      <c r="T123" s="75"/>
    </row>
    <row r="124" spans="1:20">
      <c r="A124" s="37">
        <v>39753</v>
      </c>
      <c r="B124" s="35" t="s">
        <v>87</v>
      </c>
      <c r="C124" s="74">
        <v>506</v>
      </c>
      <c r="D124" s="36">
        <f t="shared" si="15"/>
        <v>5656</v>
      </c>
      <c r="E124" s="75">
        <v>2638</v>
      </c>
      <c r="F124" s="34">
        <f t="shared" si="14"/>
        <v>2132</v>
      </c>
      <c r="G124" s="36">
        <f t="shared" si="16"/>
        <v>26905</v>
      </c>
      <c r="H124" s="37">
        <f t="shared" ref="H124:H187" si="17">+A124</f>
        <v>39753</v>
      </c>
      <c r="I124" s="180">
        <f t="shared" ref="I124:I187" si="18">+D124/1000</f>
        <v>5.6559999999999997</v>
      </c>
      <c r="J124" s="180">
        <f t="shared" ref="J124:J187" si="19">+G124/1000</f>
        <v>26.905000000000001</v>
      </c>
      <c r="K124" s="180">
        <f>+'GN2'!E122/1000/1000</f>
        <v>2.9830000000000001</v>
      </c>
      <c r="L124" s="180">
        <f>+'GN2'!F122/1000/1000</f>
        <v>2.6739999999999999</v>
      </c>
      <c r="R124" s="75"/>
      <c r="S124" s="75"/>
      <c r="T124" s="75"/>
    </row>
    <row r="125" spans="1:20">
      <c r="A125" s="37">
        <v>39783</v>
      </c>
      <c r="B125" s="35" t="s">
        <v>86</v>
      </c>
      <c r="C125" s="74">
        <v>486</v>
      </c>
      <c r="D125" s="36">
        <f t="shared" si="15"/>
        <v>5662</v>
      </c>
      <c r="E125" s="75">
        <v>3105</v>
      </c>
      <c r="F125" s="34">
        <f t="shared" si="14"/>
        <v>2619</v>
      </c>
      <c r="G125" s="36">
        <f t="shared" si="16"/>
        <v>26817</v>
      </c>
      <c r="H125" s="37">
        <f t="shared" si="17"/>
        <v>39783</v>
      </c>
      <c r="I125" s="180">
        <f t="shared" si="18"/>
        <v>5.6619999999999999</v>
      </c>
      <c r="J125" s="180">
        <f t="shared" si="19"/>
        <v>26.817</v>
      </c>
      <c r="K125" s="180">
        <f>+'GN2'!E123/1000/1000</f>
        <v>3.0110000000000001</v>
      </c>
      <c r="L125" s="180">
        <f>+'GN2'!F123/1000/1000</f>
        <v>2.6520000000000001</v>
      </c>
      <c r="R125" s="75"/>
      <c r="S125" s="75"/>
      <c r="T125" s="75"/>
    </row>
    <row r="126" spans="1:20">
      <c r="A126" s="37">
        <v>39814</v>
      </c>
      <c r="B126" s="35" t="s">
        <v>85</v>
      </c>
      <c r="C126" s="74">
        <v>555</v>
      </c>
      <c r="D126" s="36">
        <f t="shared" si="15"/>
        <v>5629</v>
      </c>
      <c r="E126" s="75">
        <v>4251</v>
      </c>
      <c r="F126" s="34">
        <f t="shared" si="14"/>
        <v>3696</v>
      </c>
      <c r="G126" s="36">
        <f t="shared" si="16"/>
        <v>26702</v>
      </c>
      <c r="H126" s="37">
        <f t="shared" si="17"/>
        <v>39814</v>
      </c>
      <c r="I126" s="180">
        <f t="shared" si="18"/>
        <v>5.6289999999999996</v>
      </c>
      <c r="J126" s="180">
        <f t="shared" si="19"/>
        <v>26.702000000000002</v>
      </c>
      <c r="K126" s="180">
        <f>+'GN2'!E124/1000/1000</f>
        <v>3.032</v>
      </c>
      <c r="L126" s="180">
        <f>+'GN2'!F124/1000/1000</f>
        <v>2.5960000000000001</v>
      </c>
      <c r="R126" s="75"/>
      <c r="S126" s="75"/>
      <c r="T126" s="75"/>
    </row>
    <row r="127" spans="1:20">
      <c r="A127" s="37">
        <v>39845</v>
      </c>
      <c r="B127" s="35" t="s">
        <v>84</v>
      </c>
      <c r="C127" s="74">
        <v>515</v>
      </c>
      <c r="D127" s="36">
        <f t="shared" si="15"/>
        <v>5587</v>
      </c>
      <c r="E127" s="75">
        <v>3277</v>
      </c>
      <c r="F127" s="34">
        <f t="shared" si="14"/>
        <v>2762</v>
      </c>
      <c r="G127" s="36">
        <f t="shared" si="16"/>
        <v>26482</v>
      </c>
      <c r="H127" s="37">
        <f t="shared" si="17"/>
        <v>39845</v>
      </c>
      <c r="I127" s="180">
        <f t="shared" si="18"/>
        <v>5.5869999999999997</v>
      </c>
      <c r="J127" s="180">
        <f t="shared" si="19"/>
        <v>26.481999999999999</v>
      </c>
      <c r="K127" s="180">
        <f>+'GN2'!E125/1000/1000</f>
        <v>3.0409999999999999</v>
      </c>
      <c r="L127" s="180">
        <f>+'GN2'!F125/1000/1000</f>
        <v>2.5459999999999998</v>
      </c>
      <c r="R127" s="75"/>
      <c r="S127" s="75"/>
      <c r="T127" s="75"/>
    </row>
    <row r="128" spans="1:20">
      <c r="A128" s="37">
        <v>39873</v>
      </c>
      <c r="B128" s="35" t="s">
        <v>83</v>
      </c>
      <c r="C128" s="74">
        <v>534</v>
      </c>
      <c r="D128" s="36">
        <f t="shared" si="15"/>
        <v>5557</v>
      </c>
      <c r="E128" s="75">
        <v>3200</v>
      </c>
      <c r="F128" s="34">
        <f t="shared" si="14"/>
        <v>2666</v>
      </c>
      <c r="G128" s="36">
        <f t="shared" si="16"/>
        <v>26140</v>
      </c>
      <c r="H128" s="37">
        <f t="shared" si="17"/>
        <v>39873</v>
      </c>
      <c r="I128" s="180">
        <f t="shared" si="18"/>
        <v>5.5570000000000004</v>
      </c>
      <c r="J128" s="180">
        <f t="shared" si="19"/>
        <v>26.14</v>
      </c>
      <c r="K128" s="180">
        <f>+'GN2'!E126/1000/1000</f>
        <v>3.0579999999999998</v>
      </c>
      <c r="L128" s="180">
        <f>+'GN2'!F126/1000/1000</f>
        <v>2.5</v>
      </c>
      <c r="O128" s="93"/>
      <c r="R128" s="75"/>
      <c r="S128" s="75"/>
      <c r="T128" s="75"/>
    </row>
    <row r="129" spans="1:20">
      <c r="A129" s="37">
        <v>39904</v>
      </c>
      <c r="B129" s="35" t="s">
        <v>82</v>
      </c>
      <c r="C129" s="74">
        <v>443</v>
      </c>
      <c r="D129" s="36">
        <f t="shared" si="15"/>
        <v>5528</v>
      </c>
      <c r="E129" s="75">
        <v>2799</v>
      </c>
      <c r="F129" s="34">
        <f t="shared" si="14"/>
        <v>2356</v>
      </c>
      <c r="G129" s="36">
        <f t="shared" si="16"/>
        <v>26286</v>
      </c>
      <c r="H129" s="37">
        <f t="shared" si="17"/>
        <v>39904</v>
      </c>
      <c r="I129" s="180">
        <f t="shared" si="18"/>
        <v>5.5279999999999996</v>
      </c>
      <c r="J129" s="180">
        <f t="shared" si="19"/>
        <v>26.286000000000001</v>
      </c>
      <c r="K129" s="180">
        <f>+'GN2'!E127/1000/1000</f>
        <v>3.0510000000000002</v>
      </c>
      <c r="L129" s="180">
        <f>+'GN2'!F127/1000/1000</f>
        <v>2.4780000000000002</v>
      </c>
      <c r="R129" s="75"/>
      <c r="S129" s="75"/>
      <c r="T129" s="75"/>
    </row>
    <row r="130" spans="1:20">
      <c r="A130" s="37">
        <v>39934</v>
      </c>
      <c r="B130" s="35" t="s">
        <v>81</v>
      </c>
      <c r="C130" s="74">
        <v>382</v>
      </c>
      <c r="D130" s="36">
        <f t="shared" si="15"/>
        <v>5494</v>
      </c>
      <c r="E130" s="75">
        <v>2003</v>
      </c>
      <c r="F130" s="34">
        <f t="shared" si="14"/>
        <v>1621</v>
      </c>
      <c r="G130" s="36">
        <f t="shared" si="16"/>
        <v>26307</v>
      </c>
      <c r="H130" s="37">
        <f t="shared" si="17"/>
        <v>39934</v>
      </c>
      <c r="I130" s="180">
        <f t="shared" si="18"/>
        <v>5.4939999999999998</v>
      </c>
      <c r="J130" s="180">
        <f t="shared" si="19"/>
        <v>26.306999999999999</v>
      </c>
      <c r="K130" s="180">
        <f>+'GN2'!E128/1000/1000</f>
        <v>3.0430000000000001</v>
      </c>
      <c r="L130" s="180">
        <f>+'GN2'!F128/1000/1000</f>
        <v>2.4510000000000001</v>
      </c>
      <c r="R130" s="75"/>
      <c r="S130" s="75"/>
      <c r="T130" s="75"/>
    </row>
    <row r="131" spans="1:20">
      <c r="A131" s="37">
        <v>39965</v>
      </c>
      <c r="B131" s="35" t="s">
        <v>80</v>
      </c>
      <c r="C131" s="74">
        <v>333</v>
      </c>
      <c r="D131" s="36">
        <f t="shared" si="15"/>
        <v>5455</v>
      </c>
      <c r="E131" s="75">
        <v>1618</v>
      </c>
      <c r="F131" s="34">
        <f t="shared" si="14"/>
        <v>1285</v>
      </c>
      <c r="G131" s="36">
        <f t="shared" si="16"/>
        <v>26264</v>
      </c>
      <c r="H131" s="37">
        <f t="shared" si="17"/>
        <v>39965</v>
      </c>
      <c r="I131" s="180">
        <f t="shared" si="18"/>
        <v>5.4550000000000001</v>
      </c>
      <c r="J131" s="180">
        <f t="shared" si="19"/>
        <v>26.263999999999999</v>
      </c>
      <c r="K131" s="180">
        <f>+'GN2'!E129/1000/1000</f>
        <v>3.0259999999999998</v>
      </c>
      <c r="L131" s="180">
        <f>+'GN2'!F129/1000/1000</f>
        <v>2.4289999999999998</v>
      </c>
      <c r="R131" s="75"/>
      <c r="S131" s="75"/>
      <c r="T131" s="75"/>
    </row>
    <row r="132" spans="1:20">
      <c r="A132" s="37">
        <v>39995</v>
      </c>
      <c r="B132" s="35" t="s">
        <v>79</v>
      </c>
      <c r="C132" s="74">
        <v>421</v>
      </c>
      <c r="D132" s="36">
        <f t="shared" si="15"/>
        <v>5480</v>
      </c>
      <c r="E132" s="75">
        <v>2211</v>
      </c>
      <c r="F132" s="34">
        <f t="shared" si="14"/>
        <v>1790</v>
      </c>
      <c r="G132" s="36">
        <f t="shared" si="16"/>
        <v>26310</v>
      </c>
      <c r="H132" s="37">
        <f t="shared" si="17"/>
        <v>39995</v>
      </c>
      <c r="I132" s="180">
        <f t="shared" si="18"/>
        <v>5.48</v>
      </c>
      <c r="J132" s="180">
        <f t="shared" si="19"/>
        <v>26.31</v>
      </c>
      <c r="K132" s="180">
        <f>+'GN2'!E130/1000/1000</f>
        <v>3.0529999999999999</v>
      </c>
      <c r="L132" s="180">
        <f>+'GN2'!F130/1000/1000</f>
        <v>2.427</v>
      </c>
      <c r="R132" s="75"/>
      <c r="S132" s="75"/>
      <c r="T132" s="75"/>
    </row>
    <row r="133" spans="1:20">
      <c r="A133" s="37">
        <v>40026</v>
      </c>
      <c r="B133" s="35" t="s">
        <v>78</v>
      </c>
      <c r="C133" s="74">
        <v>383</v>
      </c>
      <c r="D133" s="36">
        <f t="shared" si="15"/>
        <v>5448</v>
      </c>
      <c r="E133" s="75">
        <v>2026</v>
      </c>
      <c r="F133" s="34">
        <f t="shared" si="14"/>
        <v>1643</v>
      </c>
      <c r="G133" s="36">
        <f t="shared" si="16"/>
        <v>26339</v>
      </c>
      <c r="H133" s="37">
        <f t="shared" si="17"/>
        <v>40026</v>
      </c>
      <c r="I133" s="180">
        <f t="shared" si="18"/>
        <v>5.4480000000000004</v>
      </c>
      <c r="J133" s="180">
        <f t="shared" si="19"/>
        <v>26.338999999999999</v>
      </c>
      <c r="K133" s="180">
        <f>+'GN2'!E131/1000/1000</f>
        <v>3.0379999999999998</v>
      </c>
      <c r="L133" s="180">
        <f>+'GN2'!F131/1000/1000</f>
        <v>2.4089999999999998</v>
      </c>
      <c r="R133" s="75"/>
      <c r="S133" s="75"/>
      <c r="T133" s="75"/>
    </row>
    <row r="134" spans="1:20">
      <c r="A134" s="37">
        <v>40057</v>
      </c>
      <c r="B134" s="35" t="s">
        <v>77</v>
      </c>
      <c r="C134" s="74">
        <v>413</v>
      </c>
      <c r="D134" s="36">
        <f t="shared" si="15"/>
        <v>5448</v>
      </c>
      <c r="E134" s="75">
        <v>2211</v>
      </c>
      <c r="F134" s="34">
        <f t="shared" ref="F134:F165" si="20">E134-C134</f>
        <v>1798</v>
      </c>
      <c r="G134" s="36">
        <f t="shared" si="16"/>
        <v>26404</v>
      </c>
      <c r="H134" s="37">
        <f t="shared" si="17"/>
        <v>40057</v>
      </c>
      <c r="I134" s="180">
        <f t="shared" si="18"/>
        <v>5.4480000000000004</v>
      </c>
      <c r="J134" s="180">
        <f t="shared" si="19"/>
        <v>26.404</v>
      </c>
      <c r="K134" s="180">
        <f>+'GN2'!E132/1000/1000</f>
        <v>3.0249999999999999</v>
      </c>
      <c r="L134" s="180">
        <f>+'GN2'!F132/1000/1000</f>
        <v>2.4220000000000002</v>
      </c>
      <c r="R134" s="75"/>
      <c r="S134" s="75"/>
      <c r="T134" s="75"/>
    </row>
    <row r="135" spans="1:20">
      <c r="A135" s="37">
        <v>40087</v>
      </c>
      <c r="B135" s="35" t="s">
        <v>76</v>
      </c>
      <c r="C135" s="74">
        <v>482</v>
      </c>
      <c r="D135" s="36">
        <f t="shared" si="15"/>
        <v>5453</v>
      </c>
      <c r="E135" s="75">
        <v>2525</v>
      </c>
      <c r="F135" s="34">
        <f t="shared" si="20"/>
        <v>2043</v>
      </c>
      <c r="G135" s="36">
        <f t="shared" si="16"/>
        <v>26411</v>
      </c>
      <c r="H135" s="37">
        <f t="shared" si="17"/>
        <v>40087</v>
      </c>
      <c r="I135" s="180">
        <f t="shared" si="18"/>
        <v>5.4530000000000003</v>
      </c>
      <c r="J135" s="180">
        <f t="shared" si="19"/>
        <v>26.411000000000001</v>
      </c>
      <c r="K135" s="180">
        <f>+'GN2'!E133/1000/1000</f>
        <v>3.03</v>
      </c>
      <c r="L135" s="180">
        <f>+'GN2'!F133/1000/1000</f>
        <v>2.4220000000000002</v>
      </c>
      <c r="R135" s="75"/>
      <c r="S135" s="75"/>
      <c r="T135" s="75"/>
    </row>
    <row r="136" spans="1:20">
      <c r="A136" s="37">
        <v>40118</v>
      </c>
      <c r="B136" s="35" t="s">
        <v>75</v>
      </c>
      <c r="C136" s="74">
        <v>488</v>
      </c>
      <c r="D136" s="36">
        <f t="shared" si="15"/>
        <v>5435</v>
      </c>
      <c r="E136" s="75">
        <v>2650</v>
      </c>
      <c r="F136" s="34">
        <f t="shared" si="20"/>
        <v>2162</v>
      </c>
      <c r="G136" s="36">
        <f t="shared" si="16"/>
        <v>26441</v>
      </c>
      <c r="H136" s="37">
        <f t="shared" si="17"/>
        <v>40118</v>
      </c>
      <c r="I136" s="180">
        <f t="shared" si="18"/>
        <v>5.4349999999999996</v>
      </c>
      <c r="J136" s="180">
        <f t="shared" si="19"/>
        <v>26.440999999999999</v>
      </c>
      <c r="K136" s="180">
        <f>+'GN2'!E134/1000/1000</f>
        <v>3.0179999999999998</v>
      </c>
      <c r="L136" s="180">
        <f>+'GN2'!F134/1000/1000</f>
        <v>2.4169999999999998</v>
      </c>
      <c r="R136" s="75"/>
      <c r="S136" s="75"/>
      <c r="T136" s="75"/>
    </row>
    <row r="137" spans="1:20">
      <c r="A137" s="37">
        <v>40148</v>
      </c>
      <c r="B137" s="35" t="s">
        <v>74</v>
      </c>
      <c r="C137" s="74">
        <v>491</v>
      </c>
      <c r="D137" s="36">
        <f t="shared" si="15"/>
        <v>5440</v>
      </c>
      <c r="E137" s="75">
        <v>3242</v>
      </c>
      <c r="F137" s="34">
        <f t="shared" si="20"/>
        <v>2751</v>
      </c>
      <c r="G137" s="36">
        <f t="shared" si="16"/>
        <v>26573</v>
      </c>
      <c r="H137" s="37">
        <f t="shared" si="17"/>
        <v>40148</v>
      </c>
      <c r="I137" s="180">
        <f t="shared" si="18"/>
        <v>5.44</v>
      </c>
      <c r="J137" s="180">
        <f t="shared" si="19"/>
        <v>26.573</v>
      </c>
      <c r="K137" s="180">
        <f>+'GN2'!E135/1000/1000</f>
        <v>3.0049999999999999</v>
      </c>
      <c r="L137" s="180">
        <f>+'GN2'!F135/1000/1000</f>
        <v>2.4350000000000001</v>
      </c>
      <c r="R137" s="75"/>
      <c r="S137" s="75"/>
      <c r="T137" s="75"/>
    </row>
    <row r="138" spans="1:20">
      <c r="A138" s="37">
        <v>40179</v>
      </c>
      <c r="B138" s="35" t="s">
        <v>73</v>
      </c>
      <c r="C138" s="74">
        <v>568</v>
      </c>
      <c r="D138" s="36">
        <f t="shared" si="15"/>
        <v>5453</v>
      </c>
      <c r="E138" s="75">
        <v>4439</v>
      </c>
      <c r="F138" s="34">
        <f t="shared" si="20"/>
        <v>3871</v>
      </c>
      <c r="G138" s="36">
        <f t="shared" si="16"/>
        <v>26748</v>
      </c>
      <c r="H138" s="37">
        <f t="shared" si="17"/>
        <v>40179</v>
      </c>
      <c r="I138" s="180">
        <f t="shared" si="18"/>
        <v>5.4530000000000003</v>
      </c>
      <c r="J138" s="180">
        <f t="shared" si="19"/>
        <v>26.748000000000001</v>
      </c>
      <c r="K138" s="180">
        <f>+'GN2'!E136/1000/1000</f>
        <v>3.004</v>
      </c>
      <c r="L138" s="180">
        <f>+'GN2'!F136/1000/1000</f>
        <v>2.4500000000000002</v>
      </c>
      <c r="R138" s="75"/>
      <c r="S138" s="75"/>
      <c r="T138" s="75"/>
    </row>
    <row r="139" spans="1:20">
      <c r="A139" s="37">
        <v>40210</v>
      </c>
      <c r="B139" s="35" t="s">
        <v>72</v>
      </c>
      <c r="C139" s="74">
        <v>524</v>
      </c>
      <c r="D139" s="36">
        <f t="shared" si="15"/>
        <v>5462</v>
      </c>
      <c r="E139" s="75">
        <v>3326</v>
      </c>
      <c r="F139" s="34">
        <f t="shared" si="20"/>
        <v>2802</v>
      </c>
      <c r="G139" s="36">
        <f t="shared" si="16"/>
        <v>26788</v>
      </c>
      <c r="H139" s="37">
        <f t="shared" si="17"/>
        <v>40210</v>
      </c>
      <c r="I139" s="180">
        <f t="shared" si="18"/>
        <v>5.4619999999999997</v>
      </c>
      <c r="J139" s="180">
        <f t="shared" si="19"/>
        <v>26.788</v>
      </c>
      <c r="K139" s="180">
        <f>+'GN2'!E137/1000/1000</f>
        <v>3.0030000000000001</v>
      </c>
      <c r="L139" s="180">
        <f>+'GN2'!F137/1000/1000</f>
        <v>2.46</v>
      </c>
      <c r="R139" s="75"/>
      <c r="S139" s="75"/>
      <c r="T139" s="75"/>
    </row>
    <row r="140" spans="1:20">
      <c r="A140" s="37">
        <v>40238</v>
      </c>
      <c r="B140" s="35" t="s">
        <v>71</v>
      </c>
      <c r="C140" s="74">
        <v>539</v>
      </c>
      <c r="D140" s="36">
        <f t="shared" si="15"/>
        <v>5467</v>
      </c>
      <c r="E140" s="75">
        <v>3274</v>
      </c>
      <c r="F140" s="34">
        <f t="shared" si="20"/>
        <v>2735</v>
      </c>
      <c r="G140" s="36">
        <f t="shared" si="16"/>
        <v>26857</v>
      </c>
      <c r="H140" s="37">
        <f t="shared" si="17"/>
        <v>40238</v>
      </c>
      <c r="I140" s="180">
        <f t="shared" si="18"/>
        <v>5.4669999999999996</v>
      </c>
      <c r="J140" s="180">
        <f t="shared" si="19"/>
        <v>26.856999999999999</v>
      </c>
      <c r="K140" s="180">
        <f>+'GN2'!E138/1000/1000</f>
        <v>3.0030000000000001</v>
      </c>
      <c r="L140" s="180">
        <f>+'GN2'!F138/1000/1000</f>
        <v>2.464</v>
      </c>
      <c r="R140" s="75"/>
      <c r="S140" s="75"/>
      <c r="T140" s="75"/>
    </row>
    <row r="141" spans="1:20">
      <c r="A141" s="37">
        <v>40269</v>
      </c>
      <c r="B141" s="35" t="s">
        <v>70</v>
      </c>
      <c r="C141" s="74">
        <v>468</v>
      </c>
      <c r="D141" s="36">
        <f t="shared" si="15"/>
        <v>5492</v>
      </c>
      <c r="E141" s="75">
        <v>2821</v>
      </c>
      <c r="F141" s="34">
        <f t="shared" si="20"/>
        <v>2353</v>
      </c>
      <c r="G141" s="36">
        <f t="shared" si="16"/>
        <v>26854</v>
      </c>
      <c r="H141" s="37">
        <f t="shared" si="17"/>
        <v>40269</v>
      </c>
      <c r="I141" s="180">
        <f t="shared" si="18"/>
        <v>5.492</v>
      </c>
      <c r="J141" s="180">
        <f t="shared" si="19"/>
        <v>26.853999999999999</v>
      </c>
      <c r="K141" s="180">
        <f>+'GN2'!E139/1000/1000</f>
        <v>3.0289999999999999</v>
      </c>
      <c r="L141" s="180">
        <f>+'GN2'!F139/1000/1000</f>
        <v>2.4630000000000001</v>
      </c>
      <c r="R141" s="75"/>
      <c r="S141" s="75"/>
      <c r="T141" s="75"/>
    </row>
    <row r="142" spans="1:20">
      <c r="A142" s="37">
        <v>40299</v>
      </c>
      <c r="B142" s="35" t="s">
        <v>69</v>
      </c>
      <c r="C142" s="74">
        <v>404</v>
      </c>
      <c r="D142" s="36">
        <f t="shared" si="15"/>
        <v>5514</v>
      </c>
      <c r="E142" s="75">
        <v>1881</v>
      </c>
      <c r="F142" s="34">
        <f t="shared" si="20"/>
        <v>1477</v>
      </c>
      <c r="G142" s="36">
        <f t="shared" si="16"/>
        <v>26710</v>
      </c>
      <c r="H142" s="37">
        <f t="shared" si="17"/>
        <v>40299</v>
      </c>
      <c r="I142" s="180">
        <f t="shared" si="18"/>
        <v>5.5140000000000002</v>
      </c>
      <c r="J142" s="180">
        <f t="shared" si="19"/>
        <v>26.71</v>
      </c>
      <c r="K142" s="180">
        <f>+'GN2'!E140/1000/1000</f>
        <v>3.03</v>
      </c>
      <c r="L142" s="180">
        <f>+'GN2'!F140/1000/1000</f>
        <v>2.4849999999999999</v>
      </c>
      <c r="R142" s="75"/>
      <c r="S142" s="75"/>
      <c r="T142" s="75"/>
    </row>
    <row r="143" spans="1:20">
      <c r="A143" s="37">
        <v>40330</v>
      </c>
      <c r="B143" s="35" t="s">
        <v>68</v>
      </c>
      <c r="C143" s="74">
        <v>356</v>
      </c>
      <c r="D143" s="36">
        <f t="shared" si="15"/>
        <v>5537</v>
      </c>
      <c r="E143" s="75">
        <v>1731</v>
      </c>
      <c r="F143" s="34">
        <f t="shared" si="20"/>
        <v>1375</v>
      </c>
      <c r="G143" s="36">
        <f t="shared" si="16"/>
        <v>26800</v>
      </c>
      <c r="H143" s="37">
        <f t="shared" si="17"/>
        <v>40330</v>
      </c>
      <c r="I143" s="180">
        <f t="shared" si="18"/>
        <v>5.5369999999999999</v>
      </c>
      <c r="J143" s="180">
        <f t="shared" si="19"/>
        <v>26.8</v>
      </c>
      <c r="K143" s="180">
        <f>+'GN2'!E141/1000/1000</f>
        <v>3.0489999999999999</v>
      </c>
      <c r="L143" s="180">
        <f>+'GN2'!F141/1000/1000</f>
        <v>2.4889999999999999</v>
      </c>
      <c r="R143" s="75"/>
      <c r="S143" s="75"/>
      <c r="T143" s="75"/>
    </row>
    <row r="144" spans="1:20">
      <c r="A144" s="37">
        <v>40360</v>
      </c>
      <c r="B144" s="35" t="s">
        <v>67</v>
      </c>
      <c r="C144" s="74">
        <v>416</v>
      </c>
      <c r="D144" s="36">
        <f t="shared" si="15"/>
        <v>5532</v>
      </c>
      <c r="E144" s="75">
        <v>2215</v>
      </c>
      <c r="F144" s="34">
        <f t="shared" si="20"/>
        <v>1799</v>
      </c>
      <c r="G144" s="36">
        <f t="shared" si="16"/>
        <v>26809</v>
      </c>
      <c r="H144" s="37">
        <f t="shared" si="17"/>
        <v>40360</v>
      </c>
      <c r="I144" s="180">
        <f t="shared" si="18"/>
        <v>5.532</v>
      </c>
      <c r="J144" s="180">
        <f t="shared" si="19"/>
        <v>26.809000000000001</v>
      </c>
      <c r="K144" s="180">
        <f>+'GN2'!E142/1000/1000</f>
        <v>3.048</v>
      </c>
      <c r="L144" s="180">
        <f>+'GN2'!F142/1000/1000</f>
        <v>2.4849999999999999</v>
      </c>
      <c r="N144" s="93"/>
      <c r="R144" s="75"/>
      <c r="S144" s="75"/>
      <c r="T144" s="75"/>
    </row>
    <row r="145" spans="1:20">
      <c r="A145" s="37">
        <v>40391</v>
      </c>
      <c r="B145" s="35" t="s">
        <v>66</v>
      </c>
      <c r="C145" s="74">
        <v>427</v>
      </c>
      <c r="D145" s="36">
        <f t="shared" ref="D145:D176" si="21">SUM(C134:C145)</f>
        <v>5576</v>
      </c>
      <c r="E145" s="75">
        <v>2025</v>
      </c>
      <c r="F145" s="34">
        <f t="shared" si="20"/>
        <v>1598</v>
      </c>
      <c r="G145" s="36">
        <f t="shared" ref="G145:G176" si="22">SUM(F134:F145)</f>
        <v>26764</v>
      </c>
      <c r="H145" s="37">
        <f t="shared" si="17"/>
        <v>40391</v>
      </c>
      <c r="I145" s="180">
        <f t="shared" si="18"/>
        <v>5.5759999999999996</v>
      </c>
      <c r="J145" s="180">
        <f t="shared" si="19"/>
        <v>26.763999999999999</v>
      </c>
      <c r="K145" s="180">
        <f>+'GN2'!E143/1000/1000</f>
        <v>3.073</v>
      </c>
      <c r="L145" s="180">
        <f>+'GN2'!F143/1000/1000</f>
        <v>2.504</v>
      </c>
      <c r="N145" s="113"/>
      <c r="O145" s="93"/>
      <c r="R145" s="75"/>
      <c r="S145" s="75"/>
      <c r="T145" s="75"/>
    </row>
    <row r="146" spans="1:20">
      <c r="A146" s="37">
        <v>40422</v>
      </c>
      <c r="B146" s="35" t="s">
        <v>65</v>
      </c>
      <c r="C146" s="74">
        <v>438</v>
      </c>
      <c r="D146" s="36">
        <f t="shared" si="21"/>
        <v>5601</v>
      </c>
      <c r="E146" s="75">
        <v>2184</v>
      </c>
      <c r="F146" s="34">
        <f t="shared" si="20"/>
        <v>1746</v>
      </c>
      <c r="G146" s="36">
        <f t="shared" si="22"/>
        <v>26712</v>
      </c>
      <c r="H146" s="37">
        <f t="shared" si="17"/>
        <v>40422</v>
      </c>
      <c r="I146" s="180">
        <f t="shared" si="18"/>
        <v>5.601</v>
      </c>
      <c r="J146" s="180">
        <f t="shared" si="19"/>
        <v>26.712</v>
      </c>
      <c r="K146" s="180">
        <f>+'GN2'!E144/1000/1000</f>
        <v>3.097</v>
      </c>
      <c r="L146" s="180">
        <f>+'GN2'!F144/1000/1000</f>
        <v>2.5049999999999999</v>
      </c>
      <c r="R146" s="75"/>
      <c r="S146" s="75"/>
      <c r="T146" s="75"/>
    </row>
    <row r="147" spans="1:20">
      <c r="A147" s="37">
        <v>40452</v>
      </c>
      <c r="B147" s="35" t="s">
        <v>64</v>
      </c>
      <c r="C147" s="74">
        <v>491</v>
      </c>
      <c r="D147" s="36">
        <f t="shared" si="21"/>
        <v>5610</v>
      </c>
      <c r="E147" s="75">
        <v>2482</v>
      </c>
      <c r="F147" s="34">
        <f t="shared" si="20"/>
        <v>1991</v>
      </c>
      <c r="G147" s="36">
        <f t="shared" si="22"/>
        <v>26660</v>
      </c>
      <c r="H147" s="37">
        <f t="shared" si="17"/>
        <v>40452</v>
      </c>
      <c r="I147" s="180">
        <f t="shared" si="18"/>
        <v>5.61</v>
      </c>
      <c r="J147" s="180">
        <f t="shared" si="19"/>
        <v>26.66</v>
      </c>
      <c r="K147" s="180">
        <f>+'GN2'!E145/1000/1000</f>
        <v>3.0979999999999999</v>
      </c>
      <c r="L147" s="180">
        <f>+'GN2'!F145/1000/1000</f>
        <v>2.5129999999999999</v>
      </c>
      <c r="R147" s="75"/>
      <c r="S147" s="75"/>
      <c r="T147" s="75"/>
    </row>
    <row r="148" spans="1:20">
      <c r="A148" s="37">
        <v>40483</v>
      </c>
      <c r="B148" s="35" t="s">
        <v>63</v>
      </c>
      <c r="C148" s="74">
        <v>545</v>
      </c>
      <c r="D148" s="36">
        <f t="shared" si="21"/>
        <v>5667</v>
      </c>
      <c r="E148" s="75">
        <v>2703</v>
      </c>
      <c r="F148" s="34">
        <f t="shared" si="20"/>
        <v>2158</v>
      </c>
      <c r="G148" s="36">
        <f t="shared" si="22"/>
        <v>26656</v>
      </c>
      <c r="H148" s="37">
        <f t="shared" si="17"/>
        <v>40483</v>
      </c>
      <c r="I148" s="180">
        <f t="shared" si="18"/>
        <v>5.6669999999999998</v>
      </c>
      <c r="J148" s="180">
        <f t="shared" si="19"/>
        <v>26.655999999999999</v>
      </c>
      <c r="K148" s="180">
        <f>+'GN2'!E146/1000/1000</f>
        <v>3.149</v>
      </c>
      <c r="L148" s="180">
        <f>+'GN2'!F146/1000/1000</f>
        <v>2.5190000000000001</v>
      </c>
      <c r="N148" s="113" t="s">
        <v>410</v>
      </c>
      <c r="R148" s="75"/>
      <c r="S148" s="75"/>
      <c r="T148" s="75"/>
    </row>
    <row r="149" spans="1:20">
      <c r="A149" s="37">
        <v>40513</v>
      </c>
      <c r="B149" s="35" t="s">
        <v>62</v>
      </c>
      <c r="C149" s="74">
        <v>515</v>
      </c>
      <c r="D149" s="36">
        <f t="shared" si="21"/>
        <v>5691</v>
      </c>
      <c r="E149" s="75">
        <v>3165</v>
      </c>
      <c r="F149" s="34">
        <f t="shared" si="20"/>
        <v>2650</v>
      </c>
      <c r="G149" s="36">
        <f t="shared" si="22"/>
        <v>26555</v>
      </c>
      <c r="H149" s="37">
        <f t="shared" si="17"/>
        <v>40513</v>
      </c>
      <c r="I149" s="180">
        <f t="shared" si="18"/>
        <v>5.6909999999999998</v>
      </c>
      <c r="J149" s="180">
        <f t="shared" si="19"/>
        <v>26.555</v>
      </c>
      <c r="K149" s="180">
        <f>+'GN2'!E147/1000/1000</f>
        <v>3.1760000000000002</v>
      </c>
      <c r="L149" s="180">
        <f>+'GN2'!F147/1000/1000</f>
        <v>2.516</v>
      </c>
      <c r="N149" s="113" t="s">
        <v>454</v>
      </c>
      <c r="Q149" s="25" t="s">
        <v>460</v>
      </c>
      <c r="R149" s="75"/>
      <c r="S149" s="75"/>
      <c r="T149" s="75"/>
    </row>
    <row r="150" spans="1:20">
      <c r="A150" s="37">
        <v>40544</v>
      </c>
      <c r="B150" s="35" t="s">
        <v>61</v>
      </c>
      <c r="C150" s="74">
        <v>611</v>
      </c>
      <c r="D150" s="36">
        <f t="shared" si="21"/>
        <v>5734</v>
      </c>
      <c r="E150" s="75">
        <v>4335</v>
      </c>
      <c r="F150" s="34">
        <f t="shared" si="20"/>
        <v>3724</v>
      </c>
      <c r="G150" s="36">
        <f t="shared" si="22"/>
        <v>26408</v>
      </c>
      <c r="H150" s="37">
        <f t="shared" si="17"/>
        <v>40544</v>
      </c>
      <c r="I150" s="180">
        <f t="shared" si="18"/>
        <v>5.734</v>
      </c>
      <c r="J150" s="180">
        <f t="shared" si="19"/>
        <v>26.408000000000001</v>
      </c>
      <c r="K150" s="180">
        <f>+'GN2'!E148/1000/1000</f>
        <v>3.2080000000000002</v>
      </c>
      <c r="L150" s="180">
        <f>+'GN2'!F148/1000/1000</f>
        <v>2.5270000000000001</v>
      </c>
      <c r="R150" s="75"/>
      <c r="S150" s="75"/>
      <c r="T150" s="75"/>
    </row>
    <row r="151" spans="1:20">
      <c r="A151" s="37">
        <v>40575</v>
      </c>
      <c r="B151" s="35" t="s">
        <v>60</v>
      </c>
      <c r="C151" s="74">
        <v>556</v>
      </c>
      <c r="D151" s="36">
        <f t="shared" si="21"/>
        <v>5766</v>
      </c>
      <c r="E151" s="75">
        <v>3275</v>
      </c>
      <c r="F151" s="34">
        <f t="shared" si="20"/>
        <v>2719</v>
      </c>
      <c r="G151" s="36">
        <f t="shared" si="22"/>
        <v>26325</v>
      </c>
      <c r="H151" s="37">
        <f t="shared" si="17"/>
        <v>40575</v>
      </c>
      <c r="I151" s="180">
        <f t="shared" si="18"/>
        <v>5.766</v>
      </c>
      <c r="J151" s="180">
        <f t="shared" si="19"/>
        <v>26.324999999999999</v>
      </c>
      <c r="K151" s="180">
        <f>+'GN2'!E149/1000/1000</f>
        <v>3.2320000000000002</v>
      </c>
      <c r="L151" s="180">
        <f>+'GN2'!F149/1000/1000</f>
        <v>2.5350000000000001</v>
      </c>
      <c r="R151" s="75"/>
      <c r="S151" s="75"/>
      <c r="T151" s="75"/>
    </row>
    <row r="152" spans="1:20">
      <c r="A152" s="37">
        <v>40603</v>
      </c>
      <c r="B152" s="35" t="s">
        <v>59</v>
      </c>
      <c r="C152" s="74">
        <v>582</v>
      </c>
      <c r="D152" s="36">
        <f t="shared" si="21"/>
        <v>5809</v>
      </c>
      <c r="E152" s="75">
        <v>3096</v>
      </c>
      <c r="F152" s="34">
        <f t="shared" si="20"/>
        <v>2514</v>
      </c>
      <c r="G152" s="36">
        <f t="shared" si="22"/>
        <v>26104</v>
      </c>
      <c r="H152" s="37">
        <f t="shared" si="17"/>
        <v>40603</v>
      </c>
      <c r="I152" s="180">
        <f t="shared" si="18"/>
        <v>5.8090000000000002</v>
      </c>
      <c r="J152" s="180">
        <f t="shared" si="19"/>
        <v>26.103999999999999</v>
      </c>
      <c r="K152" s="180">
        <f>+'GN2'!E150/1000/1000</f>
        <v>3.27</v>
      </c>
      <c r="L152" s="180">
        <f>+'GN2'!F150/1000/1000</f>
        <v>2.54</v>
      </c>
      <c r="R152" s="75"/>
      <c r="S152" s="75"/>
      <c r="T152" s="75"/>
    </row>
    <row r="153" spans="1:20">
      <c r="A153" s="37">
        <v>40634</v>
      </c>
      <c r="B153" s="35" t="s">
        <v>58</v>
      </c>
      <c r="C153" s="74">
        <v>508</v>
      </c>
      <c r="D153" s="36">
        <f t="shared" si="21"/>
        <v>5849</v>
      </c>
      <c r="E153" s="75">
        <v>2715</v>
      </c>
      <c r="F153" s="34">
        <f t="shared" si="20"/>
        <v>2207</v>
      </c>
      <c r="G153" s="36">
        <f t="shared" si="22"/>
        <v>25958</v>
      </c>
      <c r="H153" s="37">
        <f t="shared" si="17"/>
        <v>40634</v>
      </c>
      <c r="I153" s="180">
        <f t="shared" si="18"/>
        <v>5.8490000000000002</v>
      </c>
      <c r="J153" s="180">
        <f t="shared" si="19"/>
        <v>25.957999999999998</v>
      </c>
      <c r="K153" s="180">
        <f>+'GN2'!E151/1000/1000</f>
        <v>3.3039999999999998</v>
      </c>
      <c r="L153" s="180">
        <f>+'GN2'!F151/1000/1000</f>
        <v>2.5459999999999998</v>
      </c>
      <c r="R153" s="75"/>
      <c r="S153" s="75"/>
      <c r="T153" s="75"/>
    </row>
    <row r="154" spans="1:20">
      <c r="A154" s="37">
        <v>40664</v>
      </c>
      <c r="B154" s="35" t="s">
        <v>57</v>
      </c>
      <c r="C154" s="74">
        <v>459</v>
      </c>
      <c r="D154" s="36">
        <f t="shared" si="21"/>
        <v>5904</v>
      </c>
      <c r="E154" s="75">
        <v>1898</v>
      </c>
      <c r="F154" s="34">
        <f t="shared" si="20"/>
        <v>1439</v>
      </c>
      <c r="G154" s="36">
        <f t="shared" si="22"/>
        <v>25920</v>
      </c>
      <c r="H154" s="37">
        <f t="shared" si="17"/>
        <v>40664</v>
      </c>
      <c r="I154" s="180">
        <f t="shared" si="18"/>
        <v>5.9039999999999999</v>
      </c>
      <c r="J154" s="180">
        <f t="shared" si="19"/>
        <v>25.92</v>
      </c>
      <c r="K154" s="180">
        <f>+'GN2'!E152/1000/1000</f>
        <v>3.351</v>
      </c>
      <c r="L154" s="180">
        <f>+'GN2'!F152/1000/1000</f>
        <v>2.5529999999999999</v>
      </c>
      <c r="R154" s="75"/>
      <c r="S154" s="75"/>
      <c r="T154" s="75"/>
    </row>
    <row r="155" spans="1:20">
      <c r="A155" s="37">
        <v>40695</v>
      </c>
      <c r="B155" s="35" t="s">
        <v>56</v>
      </c>
      <c r="C155" s="74">
        <v>401</v>
      </c>
      <c r="D155" s="36">
        <f t="shared" si="21"/>
        <v>5949</v>
      </c>
      <c r="E155" s="75">
        <v>1736</v>
      </c>
      <c r="F155" s="34">
        <f t="shared" si="20"/>
        <v>1335</v>
      </c>
      <c r="G155" s="36">
        <f t="shared" si="22"/>
        <v>25880</v>
      </c>
      <c r="H155" s="37">
        <f t="shared" si="17"/>
        <v>40695</v>
      </c>
      <c r="I155" s="180">
        <f t="shared" si="18"/>
        <v>5.9489999999999998</v>
      </c>
      <c r="J155" s="180">
        <f t="shared" si="19"/>
        <v>25.88</v>
      </c>
      <c r="K155" s="180">
        <f>+'GN2'!E153/1000/1000</f>
        <v>3.383</v>
      </c>
      <c r="L155" s="180">
        <f>+'GN2'!F153/1000/1000</f>
        <v>2.5670000000000002</v>
      </c>
      <c r="R155" s="75"/>
      <c r="S155" s="75"/>
      <c r="T155" s="75"/>
    </row>
    <row r="156" spans="1:20">
      <c r="A156" s="37">
        <v>40725</v>
      </c>
      <c r="B156" s="35" t="s">
        <v>55</v>
      </c>
      <c r="C156" s="74">
        <v>485</v>
      </c>
      <c r="D156" s="36">
        <f t="shared" si="21"/>
        <v>6018</v>
      </c>
      <c r="E156" s="75">
        <v>2259</v>
      </c>
      <c r="F156" s="34">
        <f t="shared" si="20"/>
        <v>1774</v>
      </c>
      <c r="G156" s="36">
        <f t="shared" si="22"/>
        <v>25855</v>
      </c>
      <c r="H156" s="37">
        <f t="shared" si="17"/>
        <v>40725</v>
      </c>
      <c r="I156" s="180">
        <f t="shared" si="18"/>
        <v>6.0179999999999998</v>
      </c>
      <c r="J156" s="180">
        <f t="shared" si="19"/>
        <v>25.855</v>
      </c>
      <c r="K156" s="180">
        <f>+'GN2'!E154/1000/1000</f>
        <v>3.4380000000000002</v>
      </c>
      <c r="L156" s="180">
        <f>+'GN2'!F154/1000/1000</f>
        <v>2.581</v>
      </c>
      <c r="R156" s="75"/>
      <c r="S156" s="75"/>
      <c r="T156" s="75"/>
    </row>
    <row r="157" spans="1:20">
      <c r="A157" s="37">
        <v>40756</v>
      </c>
      <c r="B157" s="35" t="s">
        <v>54</v>
      </c>
      <c r="C157" s="74">
        <v>492</v>
      </c>
      <c r="D157" s="36">
        <f t="shared" si="21"/>
        <v>6083</v>
      </c>
      <c r="E157" s="75">
        <v>2195</v>
      </c>
      <c r="F157" s="34">
        <f t="shared" si="20"/>
        <v>1703</v>
      </c>
      <c r="G157" s="36">
        <f t="shared" si="22"/>
        <v>25960</v>
      </c>
      <c r="H157" s="37">
        <f t="shared" si="17"/>
        <v>40756</v>
      </c>
      <c r="I157" s="180">
        <f t="shared" si="18"/>
        <v>6.0830000000000002</v>
      </c>
      <c r="J157" s="180">
        <f t="shared" si="19"/>
        <v>25.96</v>
      </c>
      <c r="K157" s="180">
        <f>+'GN2'!E155/1000/1000</f>
        <v>3.4769999999999999</v>
      </c>
      <c r="L157" s="180">
        <f>+'GN2'!F155/1000/1000</f>
        <v>2.6070000000000002</v>
      </c>
      <c r="R157" s="75"/>
      <c r="S157" s="75"/>
      <c r="T157" s="75"/>
    </row>
    <row r="158" spans="1:20">
      <c r="A158" s="37">
        <v>40787</v>
      </c>
      <c r="B158" s="35" t="s">
        <v>53</v>
      </c>
      <c r="C158" s="74">
        <v>488</v>
      </c>
      <c r="D158" s="36">
        <f t="shared" si="21"/>
        <v>6133</v>
      </c>
      <c r="E158" s="75">
        <v>2189</v>
      </c>
      <c r="F158" s="34">
        <f t="shared" si="20"/>
        <v>1701</v>
      </c>
      <c r="G158" s="36">
        <f t="shared" si="22"/>
        <v>25915</v>
      </c>
      <c r="H158" s="37">
        <f t="shared" si="17"/>
        <v>40787</v>
      </c>
      <c r="I158" s="180">
        <f t="shared" si="18"/>
        <v>6.133</v>
      </c>
      <c r="J158" s="180">
        <f t="shared" si="19"/>
        <v>25.914999999999999</v>
      </c>
      <c r="K158" s="180">
        <f>+'GN2'!E156/1000/1000</f>
        <v>3.4620000000000002</v>
      </c>
      <c r="L158" s="180">
        <f>+'GN2'!F156/1000/1000</f>
        <v>2.6720000000000002</v>
      </c>
      <c r="R158" s="75"/>
      <c r="S158" s="75"/>
      <c r="T158" s="75"/>
    </row>
    <row r="159" spans="1:20">
      <c r="A159" s="37">
        <v>40817</v>
      </c>
      <c r="B159" s="35" t="s">
        <v>52</v>
      </c>
      <c r="C159" s="74">
        <v>557</v>
      </c>
      <c r="D159" s="36">
        <f t="shared" si="21"/>
        <v>6199</v>
      </c>
      <c r="E159" s="75">
        <v>2445</v>
      </c>
      <c r="F159" s="34">
        <f t="shared" si="20"/>
        <v>1888</v>
      </c>
      <c r="G159" s="36">
        <f t="shared" si="22"/>
        <v>25812</v>
      </c>
      <c r="H159" s="37">
        <f t="shared" si="17"/>
        <v>40817</v>
      </c>
      <c r="I159" s="180">
        <f t="shared" si="18"/>
        <v>6.1989999999999998</v>
      </c>
      <c r="J159" s="180">
        <f t="shared" si="19"/>
        <v>25.812000000000001</v>
      </c>
      <c r="K159" s="180">
        <f>+'GN2'!E157/1000/1000</f>
        <v>3.4609999999999999</v>
      </c>
      <c r="L159" s="180">
        <f>+'GN2'!F157/1000/1000</f>
        <v>2.7389999999999999</v>
      </c>
      <c r="R159" s="75"/>
      <c r="S159" s="75"/>
      <c r="T159" s="75"/>
    </row>
    <row r="160" spans="1:20">
      <c r="A160" s="37">
        <v>40848</v>
      </c>
      <c r="B160" s="35" t="s">
        <v>51</v>
      </c>
      <c r="C160" s="74">
        <v>536</v>
      </c>
      <c r="D160" s="36">
        <f t="shared" si="21"/>
        <v>6190</v>
      </c>
      <c r="E160" s="75">
        <v>2663</v>
      </c>
      <c r="F160" s="34">
        <f t="shared" si="20"/>
        <v>2127</v>
      </c>
      <c r="G160" s="36">
        <f t="shared" si="22"/>
        <v>25781</v>
      </c>
      <c r="H160" s="37">
        <f t="shared" si="17"/>
        <v>40848</v>
      </c>
      <c r="I160" s="180">
        <f t="shared" si="18"/>
        <v>6.19</v>
      </c>
      <c r="J160" s="180">
        <f t="shared" si="19"/>
        <v>25.780999999999999</v>
      </c>
      <c r="K160" s="180">
        <f>+'GN2'!E158/1000/1000</f>
        <v>3.4249999999999998</v>
      </c>
      <c r="L160" s="180">
        <f>+'GN2'!F158/1000/1000</f>
        <v>2.7650000000000001</v>
      </c>
      <c r="R160" s="75"/>
      <c r="S160" s="75"/>
      <c r="T160" s="75"/>
    </row>
    <row r="161" spans="1:20">
      <c r="A161" s="37">
        <v>40878</v>
      </c>
      <c r="B161" s="35" t="s">
        <v>50</v>
      </c>
      <c r="C161" s="74">
        <v>578</v>
      </c>
      <c r="D161" s="36">
        <f t="shared" si="21"/>
        <v>6253</v>
      </c>
      <c r="E161" s="75">
        <v>3208</v>
      </c>
      <c r="F161" s="34">
        <f t="shared" si="20"/>
        <v>2630</v>
      </c>
      <c r="G161" s="36">
        <f t="shared" si="22"/>
        <v>25761</v>
      </c>
      <c r="H161" s="37">
        <f t="shared" si="17"/>
        <v>40878</v>
      </c>
      <c r="I161" s="180">
        <f t="shared" si="18"/>
        <v>6.2530000000000001</v>
      </c>
      <c r="J161" s="180">
        <f t="shared" si="19"/>
        <v>25.760999999999999</v>
      </c>
      <c r="K161" s="180">
        <f>+'GN2'!E159/1000/1000</f>
        <v>3.4580000000000002</v>
      </c>
      <c r="L161" s="180">
        <f>+'GN2'!F159/1000/1000</f>
        <v>2.7959999999999998</v>
      </c>
      <c r="R161" s="75"/>
      <c r="S161" s="75"/>
      <c r="T161" s="75"/>
    </row>
    <row r="162" spans="1:20">
      <c r="A162" s="37">
        <v>40909</v>
      </c>
      <c r="B162" s="35" t="s">
        <v>49</v>
      </c>
      <c r="C162" s="74">
        <v>612</v>
      </c>
      <c r="D162" s="36">
        <f t="shared" si="21"/>
        <v>6254</v>
      </c>
      <c r="E162" s="75">
        <v>4152</v>
      </c>
      <c r="F162" s="34">
        <f t="shared" si="20"/>
        <v>3540</v>
      </c>
      <c r="G162" s="36">
        <f t="shared" si="22"/>
        <v>25577</v>
      </c>
      <c r="H162" s="37">
        <f t="shared" si="17"/>
        <v>40909</v>
      </c>
      <c r="I162" s="180">
        <f t="shared" si="18"/>
        <v>6.2539999999999996</v>
      </c>
      <c r="J162" s="180">
        <f t="shared" si="19"/>
        <v>25.577000000000002</v>
      </c>
      <c r="K162" s="180">
        <f>+'GN2'!E160/1000/1000</f>
        <v>3.45</v>
      </c>
      <c r="L162" s="180">
        <f>+'GN2'!F160/1000/1000</f>
        <v>2.8050000000000002</v>
      </c>
      <c r="N162" s="113"/>
      <c r="R162" s="75"/>
      <c r="S162" s="75"/>
      <c r="T162" s="75"/>
    </row>
    <row r="163" spans="1:20">
      <c r="A163" s="37">
        <v>40940</v>
      </c>
      <c r="B163" s="35" t="s">
        <v>48</v>
      </c>
      <c r="C163" s="74">
        <v>582</v>
      </c>
      <c r="D163" s="36">
        <f t="shared" si="21"/>
        <v>6280</v>
      </c>
      <c r="E163" s="75">
        <v>3209</v>
      </c>
      <c r="F163" s="34">
        <f t="shared" si="20"/>
        <v>2627</v>
      </c>
      <c r="G163" s="36">
        <f t="shared" si="22"/>
        <v>25485</v>
      </c>
      <c r="H163" s="37">
        <f t="shared" si="17"/>
        <v>40940</v>
      </c>
      <c r="I163" s="180">
        <f t="shared" si="18"/>
        <v>6.28</v>
      </c>
      <c r="J163" s="180">
        <f t="shared" si="19"/>
        <v>25.484999999999999</v>
      </c>
      <c r="K163" s="180">
        <f>+'GN2'!E161/1000/1000</f>
        <v>3.4809999999999999</v>
      </c>
      <c r="L163" s="180">
        <f>+'GN2'!F161/1000/1000</f>
        <v>2.8</v>
      </c>
      <c r="R163" s="75"/>
      <c r="S163" s="75"/>
      <c r="T163" s="75"/>
    </row>
    <row r="164" spans="1:20">
      <c r="A164" s="37">
        <v>40969</v>
      </c>
      <c r="B164" s="35" t="s">
        <v>47</v>
      </c>
      <c r="C164" s="74">
        <v>620</v>
      </c>
      <c r="D164" s="36">
        <f t="shared" si="21"/>
        <v>6318</v>
      </c>
      <c r="E164" s="75">
        <v>3071</v>
      </c>
      <c r="F164" s="34">
        <f t="shared" si="20"/>
        <v>2451</v>
      </c>
      <c r="G164" s="36">
        <f t="shared" si="22"/>
        <v>25422</v>
      </c>
      <c r="H164" s="37">
        <f t="shared" si="17"/>
        <v>40969</v>
      </c>
      <c r="I164" s="180">
        <f t="shared" si="18"/>
        <v>6.3179999999999996</v>
      </c>
      <c r="J164" s="180">
        <f t="shared" si="19"/>
        <v>25.422000000000001</v>
      </c>
      <c r="K164" s="180">
        <f>+'GN2'!E162/1000/1000</f>
        <v>3.5030000000000001</v>
      </c>
      <c r="L164" s="180">
        <f>+'GN2'!F162/1000/1000</f>
        <v>2.8159999999999998</v>
      </c>
      <c r="R164" s="75"/>
      <c r="S164" s="75"/>
      <c r="T164" s="75"/>
    </row>
    <row r="165" spans="1:20">
      <c r="A165" s="37">
        <v>41000</v>
      </c>
      <c r="B165" s="35" t="s">
        <v>46</v>
      </c>
      <c r="C165" s="74">
        <v>537</v>
      </c>
      <c r="D165" s="36">
        <f t="shared" si="21"/>
        <v>6347</v>
      </c>
      <c r="E165" s="75">
        <v>2659</v>
      </c>
      <c r="F165" s="34">
        <f t="shared" si="20"/>
        <v>2122</v>
      </c>
      <c r="G165" s="36">
        <f t="shared" si="22"/>
        <v>25337</v>
      </c>
      <c r="H165" s="37">
        <f t="shared" si="17"/>
        <v>41000</v>
      </c>
      <c r="I165" s="180">
        <f t="shared" si="18"/>
        <v>6.3470000000000004</v>
      </c>
      <c r="J165" s="180">
        <f t="shared" si="19"/>
        <v>25.337</v>
      </c>
      <c r="K165" s="180">
        <f>+'GN2'!E163/1000/1000</f>
        <v>3.5139999999999998</v>
      </c>
      <c r="L165" s="180">
        <f>+'GN2'!F163/1000/1000</f>
        <v>2.8330000000000002</v>
      </c>
      <c r="O165" s="113"/>
      <c r="R165" s="75"/>
      <c r="S165" s="75"/>
      <c r="T165" s="75"/>
    </row>
    <row r="166" spans="1:20">
      <c r="A166" s="37">
        <v>41030</v>
      </c>
      <c r="B166" s="35" t="s">
        <v>45</v>
      </c>
      <c r="C166" s="74">
        <v>458</v>
      </c>
      <c r="D166" s="36">
        <f t="shared" si="21"/>
        <v>6346</v>
      </c>
      <c r="E166" s="75">
        <v>1893</v>
      </c>
      <c r="F166" s="34">
        <f t="shared" ref="F166:F179" si="23">E166-C166</f>
        <v>1435</v>
      </c>
      <c r="G166" s="36">
        <f t="shared" si="22"/>
        <v>25333</v>
      </c>
      <c r="H166" s="37">
        <f t="shared" si="17"/>
        <v>41030</v>
      </c>
      <c r="I166" s="180">
        <f t="shared" si="18"/>
        <v>6.3460000000000001</v>
      </c>
      <c r="J166" s="180">
        <f t="shared" si="19"/>
        <v>25.332999999999998</v>
      </c>
      <c r="K166" s="180">
        <f>+'GN2'!E164/1000/1000</f>
        <v>3.508</v>
      </c>
      <c r="L166" s="180">
        <f>+'GN2'!F164/1000/1000</f>
        <v>2.8380000000000001</v>
      </c>
      <c r="N166" s="113" t="s">
        <v>410</v>
      </c>
      <c r="O166" s="113"/>
      <c r="R166" s="75"/>
      <c r="S166" s="75"/>
      <c r="T166" s="75"/>
    </row>
    <row r="167" spans="1:20">
      <c r="A167" s="37">
        <v>41061</v>
      </c>
      <c r="B167" s="35" t="s">
        <v>44</v>
      </c>
      <c r="C167" s="74">
        <v>453</v>
      </c>
      <c r="D167" s="36">
        <f t="shared" si="21"/>
        <v>6398</v>
      </c>
      <c r="E167" s="75">
        <v>1809</v>
      </c>
      <c r="F167" s="34">
        <f t="shared" si="23"/>
        <v>1356</v>
      </c>
      <c r="G167" s="36">
        <f t="shared" si="22"/>
        <v>25354</v>
      </c>
      <c r="H167" s="37">
        <f t="shared" si="17"/>
        <v>41061</v>
      </c>
      <c r="I167" s="180">
        <f t="shared" si="18"/>
        <v>6.3979999999999997</v>
      </c>
      <c r="J167" s="180">
        <f t="shared" si="19"/>
        <v>25.353999999999999</v>
      </c>
      <c r="K167" s="180">
        <f>+'GN2'!E165/1000/1000</f>
        <v>3.5339999999999998</v>
      </c>
      <c r="L167" s="180">
        <f>+'GN2'!F165/1000/1000</f>
        <v>2.863</v>
      </c>
      <c r="N167" s="113" t="s">
        <v>454</v>
      </c>
      <c r="O167" s="113"/>
      <c r="R167" s="75"/>
      <c r="S167" s="75"/>
      <c r="T167" s="75"/>
    </row>
    <row r="168" spans="1:20">
      <c r="A168" s="37">
        <v>41091</v>
      </c>
      <c r="B168" s="35" t="s">
        <v>43</v>
      </c>
      <c r="C168" s="74">
        <v>448</v>
      </c>
      <c r="D168" s="36">
        <f t="shared" si="21"/>
        <v>6361</v>
      </c>
      <c r="E168" s="75">
        <v>2108</v>
      </c>
      <c r="F168" s="34">
        <f t="shared" si="23"/>
        <v>1660</v>
      </c>
      <c r="G168" s="36">
        <f t="shared" si="22"/>
        <v>25240</v>
      </c>
      <c r="H168" s="37">
        <f t="shared" si="17"/>
        <v>41091</v>
      </c>
      <c r="I168" s="180">
        <f t="shared" si="18"/>
        <v>6.3609999999999998</v>
      </c>
      <c r="J168" s="180">
        <f t="shared" si="19"/>
        <v>25.24</v>
      </c>
      <c r="K168" s="180">
        <f>+'GN2'!E166/1000/1000</f>
        <v>3.4860000000000002</v>
      </c>
      <c r="L168" s="180">
        <f>+'GN2'!F166/1000/1000</f>
        <v>2.8730000000000002</v>
      </c>
      <c r="O168" s="113"/>
      <c r="R168" s="75"/>
      <c r="S168" s="75"/>
      <c r="T168" s="75"/>
    </row>
    <row r="169" spans="1:20">
      <c r="A169" s="37">
        <v>41122</v>
      </c>
      <c r="B169" s="35" t="s">
        <v>42</v>
      </c>
      <c r="C169" s="74">
        <v>476</v>
      </c>
      <c r="D169" s="36">
        <f t="shared" si="21"/>
        <v>6345</v>
      </c>
      <c r="E169" s="75">
        <v>1993</v>
      </c>
      <c r="F169" s="34">
        <f t="shared" si="23"/>
        <v>1517</v>
      </c>
      <c r="G169" s="36">
        <f t="shared" si="22"/>
        <v>25054</v>
      </c>
      <c r="H169" s="37">
        <f t="shared" si="17"/>
        <v>41122</v>
      </c>
      <c r="I169" s="180">
        <f t="shared" si="18"/>
        <v>6.3449999999999998</v>
      </c>
      <c r="J169" s="180">
        <f t="shared" si="19"/>
        <v>25.053999999999998</v>
      </c>
      <c r="K169" s="180">
        <f>+'GN2'!E167/1000/1000</f>
        <v>3.4889999999999999</v>
      </c>
      <c r="L169" s="180">
        <f>+'GN2'!F167/1000/1000</f>
        <v>2.8530000000000002</v>
      </c>
      <c r="O169" s="113" t="s">
        <v>448</v>
      </c>
      <c r="R169" s="75"/>
      <c r="S169" s="75"/>
      <c r="T169" s="75"/>
    </row>
    <row r="170" spans="1:20">
      <c r="A170" s="37">
        <v>41153</v>
      </c>
      <c r="B170" s="35" t="s">
        <v>41</v>
      </c>
      <c r="C170" s="74">
        <v>470</v>
      </c>
      <c r="D170" s="36">
        <f t="shared" si="21"/>
        <v>6327</v>
      </c>
      <c r="E170" s="75">
        <v>2111</v>
      </c>
      <c r="F170" s="34">
        <f t="shared" si="23"/>
        <v>1641</v>
      </c>
      <c r="G170" s="36">
        <f t="shared" si="22"/>
        <v>24994</v>
      </c>
      <c r="H170" s="37">
        <f t="shared" si="17"/>
        <v>41153</v>
      </c>
      <c r="I170" s="180">
        <f t="shared" si="18"/>
        <v>6.327</v>
      </c>
      <c r="J170" s="180">
        <f t="shared" si="19"/>
        <v>24.994</v>
      </c>
      <c r="K170" s="180">
        <f>+'GN2'!E168/1000/1000</f>
        <v>3.5179999999999998</v>
      </c>
      <c r="L170" s="180">
        <f>+'GN2'!F168/1000/1000</f>
        <v>2.8050000000000002</v>
      </c>
      <c r="O170" s="113" t="s">
        <v>448</v>
      </c>
      <c r="R170" s="75"/>
      <c r="S170" s="75"/>
      <c r="T170" s="75"/>
    </row>
    <row r="171" spans="1:20">
      <c r="A171" s="37">
        <v>41183</v>
      </c>
      <c r="B171" s="35" t="s">
        <v>40</v>
      </c>
      <c r="C171" s="74">
        <v>574</v>
      </c>
      <c r="D171" s="36">
        <f t="shared" si="21"/>
        <v>6344</v>
      </c>
      <c r="E171" s="75">
        <v>2527</v>
      </c>
      <c r="F171" s="34">
        <f t="shared" si="23"/>
        <v>1953</v>
      </c>
      <c r="G171" s="36">
        <f t="shared" si="22"/>
        <v>25059</v>
      </c>
      <c r="H171" s="37">
        <f t="shared" si="17"/>
        <v>41183</v>
      </c>
      <c r="I171" s="180">
        <f t="shared" si="18"/>
        <v>6.3440000000000003</v>
      </c>
      <c r="J171" s="180">
        <f t="shared" si="19"/>
        <v>25.059000000000001</v>
      </c>
      <c r="K171" s="180">
        <f>+'GN2'!E169/1000/1000</f>
        <v>3.5459999999999998</v>
      </c>
      <c r="L171" s="180">
        <f>+'GN2'!F169/1000/1000</f>
        <v>2.7930000000000001</v>
      </c>
      <c r="O171" s="113" t="s">
        <v>448</v>
      </c>
      <c r="R171" s="75"/>
      <c r="S171" s="75"/>
      <c r="T171" s="75"/>
    </row>
    <row r="172" spans="1:20">
      <c r="A172" s="37">
        <v>41214</v>
      </c>
      <c r="B172" s="35" t="s">
        <v>39</v>
      </c>
      <c r="C172" s="74">
        <v>595</v>
      </c>
      <c r="D172" s="36">
        <f t="shared" si="21"/>
        <v>6403</v>
      </c>
      <c r="E172" s="75">
        <v>2629</v>
      </c>
      <c r="F172" s="34">
        <f t="shared" si="23"/>
        <v>2034</v>
      </c>
      <c r="G172" s="36">
        <f t="shared" si="22"/>
        <v>24966</v>
      </c>
      <c r="H172" s="37">
        <f t="shared" si="17"/>
        <v>41214</v>
      </c>
      <c r="I172" s="180">
        <f t="shared" si="18"/>
        <v>6.4029999999999996</v>
      </c>
      <c r="J172" s="180">
        <f t="shared" si="19"/>
        <v>24.966000000000001</v>
      </c>
      <c r="K172" s="180">
        <f>+'GN2'!E170/1000/1000</f>
        <v>3.6139999999999999</v>
      </c>
      <c r="L172" s="180">
        <f>+'GN2'!F170/1000/1000</f>
        <v>2.7850000000000001</v>
      </c>
      <c r="O172" s="113" t="s">
        <v>448</v>
      </c>
      <c r="R172" s="75"/>
      <c r="S172" s="75"/>
      <c r="T172" s="75"/>
    </row>
    <row r="173" spans="1:20">
      <c r="A173" s="37">
        <v>41244</v>
      </c>
      <c r="B173" s="35" t="s">
        <v>38</v>
      </c>
      <c r="C173" s="74">
        <v>602</v>
      </c>
      <c r="D173" s="36">
        <f t="shared" si="21"/>
        <v>6427</v>
      </c>
      <c r="E173" s="75">
        <v>3277</v>
      </c>
      <c r="F173" s="34">
        <f t="shared" si="23"/>
        <v>2675</v>
      </c>
      <c r="G173" s="36">
        <f t="shared" si="22"/>
        <v>25011</v>
      </c>
      <c r="H173" s="37">
        <f t="shared" si="17"/>
        <v>41244</v>
      </c>
      <c r="I173" s="180">
        <f t="shared" si="18"/>
        <v>6.4269999999999996</v>
      </c>
      <c r="J173" s="180">
        <f t="shared" si="19"/>
        <v>25.010999999999999</v>
      </c>
      <c r="K173" s="180">
        <f>+'GN2'!E171/1000/1000</f>
        <v>3.6179999999999999</v>
      </c>
      <c r="L173" s="180">
        <f>+'GN2'!F171/1000/1000</f>
        <v>2.8029999999999999</v>
      </c>
      <c r="O173" s="113" t="s">
        <v>448</v>
      </c>
      <c r="R173" s="75"/>
      <c r="S173" s="75"/>
      <c r="T173" s="75"/>
    </row>
    <row r="174" spans="1:20">
      <c r="A174" s="37">
        <v>41275</v>
      </c>
      <c r="B174" s="35" t="s">
        <v>37</v>
      </c>
      <c r="C174" s="74">
        <v>636</v>
      </c>
      <c r="D174" s="36">
        <f t="shared" si="21"/>
        <v>6451</v>
      </c>
      <c r="E174" s="75">
        <v>4143</v>
      </c>
      <c r="F174" s="34">
        <f t="shared" si="23"/>
        <v>3507</v>
      </c>
      <c r="G174" s="36">
        <f t="shared" si="22"/>
        <v>24978</v>
      </c>
      <c r="H174" s="37">
        <f t="shared" si="17"/>
        <v>41275</v>
      </c>
      <c r="I174" s="180">
        <f t="shared" si="18"/>
        <v>6.4509999999999996</v>
      </c>
      <c r="J174" s="180">
        <f t="shared" si="19"/>
        <v>24.978000000000002</v>
      </c>
      <c r="K174" s="180">
        <f>+'GN2'!E172/1000/1000</f>
        <v>3.6339999999999999</v>
      </c>
      <c r="L174" s="180">
        <f>+'GN2'!F172/1000/1000</f>
        <v>2.8109999999999999</v>
      </c>
      <c r="O174" s="113" t="s">
        <v>448</v>
      </c>
      <c r="P174" s="34"/>
      <c r="R174" s="75"/>
      <c r="S174" s="75"/>
      <c r="T174" s="75"/>
    </row>
    <row r="175" spans="1:20">
      <c r="A175" s="37">
        <v>41306</v>
      </c>
      <c r="B175" s="35" t="s">
        <v>36</v>
      </c>
      <c r="C175" s="74">
        <v>604</v>
      </c>
      <c r="D175" s="36">
        <f t="shared" si="21"/>
        <v>6473</v>
      </c>
      <c r="E175" s="75">
        <v>3258</v>
      </c>
      <c r="F175" s="34">
        <f t="shared" si="23"/>
        <v>2654</v>
      </c>
      <c r="G175" s="36">
        <f t="shared" si="22"/>
        <v>25005</v>
      </c>
      <c r="H175" s="37">
        <f t="shared" si="17"/>
        <v>41306</v>
      </c>
      <c r="I175" s="180">
        <f t="shared" si="18"/>
        <v>6.4729999999999999</v>
      </c>
      <c r="J175" s="180">
        <f t="shared" si="19"/>
        <v>25.004999999999999</v>
      </c>
      <c r="K175" s="180">
        <f>+'GN2'!E173/1000/1000</f>
        <v>3.63</v>
      </c>
      <c r="L175" s="180">
        <f>+'GN2'!F173/1000/1000</f>
        <v>2.8370000000000002</v>
      </c>
      <c r="O175" s="113" t="s">
        <v>448</v>
      </c>
      <c r="P175" s="34"/>
      <c r="R175" s="75"/>
      <c r="S175" s="75"/>
      <c r="T175" s="75"/>
    </row>
    <row r="176" spans="1:20">
      <c r="A176" s="37">
        <v>41334</v>
      </c>
      <c r="B176" s="35" t="s">
        <v>35</v>
      </c>
      <c r="C176" s="74">
        <v>655</v>
      </c>
      <c r="D176" s="36">
        <f t="shared" si="21"/>
        <v>6508</v>
      </c>
      <c r="E176" s="75">
        <v>3399</v>
      </c>
      <c r="F176" s="34">
        <f t="shared" si="23"/>
        <v>2744</v>
      </c>
      <c r="G176" s="36">
        <f t="shared" si="22"/>
        <v>25298</v>
      </c>
      <c r="H176" s="37">
        <f t="shared" si="17"/>
        <v>41334</v>
      </c>
      <c r="I176" s="180">
        <f t="shared" si="18"/>
        <v>6.508</v>
      </c>
      <c r="J176" s="180">
        <f t="shared" si="19"/>
        <v>25.297999999999998</v>
      </c>
      <c r="K176" s="180">
        <f>+'GN2'!E174/1000/1000</f>
        <v>3.641</v>
      </c>
      <c r="L176" s="180">
        <f>+'GN2'!F174/1000/1000</f>
        <v>2.8610000000000002</v>
      </c>
      <c r="O176" s="113" t="s">
        <v>448</v>
      </c>
      <c r="P176" s="34"/>
      <c r="R176" s="75"/>
      <c r="S176" s="75"/>
      <c r="T176" s="75"/>
    </row>
    <row r="177" spans="1:20">
      <c r="A177" s="37">
        <v>41365</v>
      </c>
      <c r="B177" s="35" t="s">
        <v>34</v>
      </c>
      <c r="C177" s="74">
        <v>546</v>
      </c>
      <c r="D177" s="36">
        <f>SUM(C166:C177)</f>
        <v>6517</v>
      </c>
      <c r="E177" s="75">
        <v>2625</v>
      </c>
      <c r="F177" s="34">
        <f t="shared" si="23"/>
        <v>2079</v>
      </c>
      <c r="G177" s="36">
        <f t="shared" ref="G177:G183" si="24">SUM(F166:F177)</f>
        <v>25255</v>
      </c>
      <c r="H177" s="37">
        <f t="shared" si="17"/>
        <v>41365</v>
      </c>
      <c r="I177" s="180">
        <f t="shared" si="18"/>
        <v>6.5170000000000003</v>
      </c>
      <c r="J177" s="180">
        <f t="shared" si="19"/>
        <v>25.254999999999999</v>
      </c>
      <c r="K177" s="180">
        <f>+'GN2'!E175/1000/1000</f>
        <v>3.629</v>
      </c>
      <c r="L177" s="180">
        <f>+'GN2'!F175/1000/1000</f>
        <v>2.883</v>
      </c>
      <c r="O177" s="113" t="s">
        <v>448</v>
      </c>
      <c r="P177" s="34"/>
      <c r="R177" s="75"/>
      <c r="S177" s="75"/>
      <c r="T177" s="75"/>
    </row>
    <row r="178" spans="1:20">
      <c r="A178" s="37">
        <v>41395</v>
      </c>
      <c r="B178" s="35" t="s">
        <v>33</v>
      </c>
      <c r="C178" s="74">
        <v>497</v>
      </c>
      <c r="D178" s="36">
        <f>SUM(C167:C178)</f>
        <v>6556</v>
      </c>
      <c r="E178" s="75">
        <v>2043</v>
      </c>
      <c r="F178" s="34">
        <f t="shared" si="23"/>
        <v>1546</v>
      </c>
      <c r="G178" s="36">
        <f t="shared" si="24"/>
        <v>25366</v>
      </c>
      <c r="H178" s="37">
        <f t="shared" si="17"/>
        <v>41395</v>
      </c>
      <c r="I178" s="180">
        <f t="shared" si="18"/>
        <v>6.556</v>
      </c>
      <c r="J178" s="180">
        <f t="shared" si="19"/>
        <v>25.366</v>
      </c>
      <c r="K178" s="180">
        <f>+'GN2'!E176/1000/1000</f>
        <v>3.6349999999999998</v>
      </c>
      <c r="L178" s="180">
        <f>+'GN2'!F176/1000/1000</f>
        <v>2.9159999999999999</v>
      </c>
      <c r="O178" s="113" t="s">
        <v>448</v>
      </c>
      <c r="P178" s="34"/>
      <c r="R178" s="75"/>
      <c r="S178" s="75"/>
      <c r="T178" s="75"/>
    </row>
    <row r="179" spans="1:20">
      <c r="A179" s="37">
        <v>41426</v>
      </c>
      <c r="B179" s="35" t="s">
        <v>32</v>
      </c>
      <c r="C179" s="74">
        <v>442</v>
      </c>
      <c r="D179" s="36">
        <f>SUM(C168:C179)</f>
        <v>6545</v>
      </c>
      <c r="E179" s="75">
        <v>1855</v>
      </c>
      <c r="F179" s="34">
        <f t="shared" si="23"/>
        <v>1413</v>
      </c>
      <c r="G179" s="36">
        <f t="shared" si="24"/>
        <v>25423</v>
      </c>
      <c r="H179" s="37">
        <f t="shared" si="17"/>
        <v>41426</v>
      </c>
      <c r="I179" s="180">
        <f t="shared" si="18"/>
        <v>6.5449999999999999</v>
      </c>
      <c r="J179" s="180">
        <f t="shared" si="19"/>
        <v>25.422999999999998</v>
      </c>
      <c r="K179" s="180">
        <f>+'GN2'!E177/1000/1000</f>
        <v>3.6259999999999999</v>
      </c>
      <c r="L179" s="180">
        <f>+'GN2'!F177/1000/1000</f>
        <v>2.915</v>
      </c>
      <c r="O179" s="113" t="s">
        <v>448</v>
      </c>
      <c r="P179" s="34"/>
      <c r="R179" s="75"/>
      <c r="S179" s="75"/>
      <c r="T179" s="75"/>
    </row>
    <row r="180" spans="1:20">
      <c r="A180" s="37">
        <v>41456</v>
      </c>
      <c r="B180" s="35"/>
      <c r="C180" s="74">
        <v>489</v>
      </c>
      <c r="D180" s="36">
        <v>6586</v>
      </c>
      <c r="E180" s="75">
        <v>2278</v>
      </c>
      <c r="F180" s="34">
        <f t="shared" ref="F180:F186" si="25">E180-C180</f>
        <v>1789</v>
      </c>
      <c r="G180" s="36">
        <f t="shared" si="24"/>
        <v>25552</v>
      </c>
      <c r="H180" s="37">
        <f t="shared" si="17"/>
        <v>41456</v>
      </c>
      <c r="I180" s="180">
        <f t="shared" si="18"/>
        <v>6.5860000000000003</v>
      </c>
      <c r="J180" s="180">
        <f t="shared" si="19"/>
        <v>25.552</v>
      </c>
      <c r="K180" s="180">
        <f>+'GN2'!E178/1000/1000</f>
        <v>3.6509999999999998</v>
      </c>
      <c r="L180" s="180">
        <f>+'GN2'!F178/1000/1000</f>
        <v>2.9319999999999999</v>
      </c>
      <c r="O180" s="113" t="s">
        <v>448</v>
      </c>
      <c r="P180" s="34"/>
      <c r="R180" s="75"/>
      <c r="S180" s="75"/>
      <c r="T180" s="75"/>
    </row>
    <row r="181" spans="1:20" ht="15" customHeight="1">
      <c r="A181" s="37">
        <v>41487</v>
      </c>
      <c r="B181" s="44"/>
      <c r="C181" s="74">
        <v>490</v>
      </c>
      <c r="D181" s="25">
        <v>6600</v>
      </c>
      <c r="E181" s="75">
        <v>2137</v>
      </c>
      <c r="F181" s="34">
        <f t="shared" si="25"/>
        <v>1647</v>
      </c>
      <c r="G181" s="36">
        <f t="shared" si="24"/>
        <v>25682</v>
      </c>
      <c r="H181" s="37">
        <f t="shared" si="17"/>
        <v>41487</v>
      </c>
      <c r="I181" s="180">
        <f t="shared" si="18"/>
        <v>6.6</v>
      </c>
      <c r="J181" s="180">
        <f t="shared" si="19"/>
        <v>25.681999999999999</v>
      </c>
      <c r="K181" s="180">
        <f>+'GN2'!E179/1000/1000</f>
        <v>3.6429999999999998</v>
      </c>
      <c r="L181" s="180">
        <f>+'GN2'!F179/1000/1000</f>
        <v>2.9550000000000001</v>
      </c>
      <c r="O181" s="113" t="s">
        <v>448</v>
      </c>
      <c r="P181" s="34"/>
      <c r="R181" s="75"/>
      <c r="S181" s="75"/>
      <c r="T181" s="75"/>
    </row>
    <row r="182" spans="1:20" ht="15" customHeight="1">
      <c r="A182" s="37">
        <v>41518</v>
      </c>
      <c r="B182" s="39"/>
      <c r="C182" s="74">
        <v>522</v>
      </c>
      <c r="D182" s="36">
        <f t="shared" ref="D182:D202" si="26">SUM(C171:C182)</f>
        <v>6652</v>
      </c>
      <c r="E182" s="75">
        <v>2215</v>
      </c>
      <c r="F182" s="34">
        <f t="shared" si="25"/>
        <v>1693</v>
      </c>
      <c r="G182" s="51">
        <f t="shared" si="24"/>
        <v>25734</v>
      </c>
      <c r="H182" s="37">
        <f t="shared" si="17"/>
        <v>41518</v>
      </c>
      <c r="I182" s="180">
        <f t="shared" si="18"/>
        <v>6.6520000000000001</v>
      </c>
      <c r="J182" s="180">
        <f t="shared" si="19"/>
        <v>25.734000000000002</v>
      </c>
      <c r="K182" s="180">
        <f>+'GN2'!E180/1000/1000</f>
        <v>3.6760000000000002</v>
      </c>
      <c r="L182" s="180">
        <f>+'GN2'!F180/1000/1000</f>
        <v>2.9750000000000001</v>
      </c>
      <c r="O182" s="113" t="s">
        <v>448</v>
      </c>
      <c r="P182" s="34"/>
      <c r="R182" s="75"/>
      <c r="S182" s="75"/>
      <c r="T182" s="75"/>
    </row>
    <row r="183" spans="1:20" ht="15" customHeight="1">
      <c r="A183" s="37">
        <v>41548</v>
      </c>
      <c r="B183" s="39"/>
      <c r="C183" s="74">
        <v>571</v>
      </c>
      <c r="D183" s="36">
        <f t="shared" si="26"/>
        <v>6649</v>
      </c>
      <c r="E183" s="75">
        <v>2566</v>
      </c>
      <c r="F183" s="34">
        <f t="shared" si="25"/>
        <v>1995</v>
      </c>
      <c r="G183" s="51">
        <f t="shared" si="24"/>
        <v>25776</v>
      </c>
      <c r="H183" s="37">
        <f t="shared" si="17"/>
        <v>41548</v>
      </c>
      <c r="I183" s="180">
        <f t="shared" si="18"/>
        <v>6.649</v>
      </c>
      <c r="J183" s="180">
        <f t="shared" si="19"/>
        <v>25.776</v>
      </c>
      <c r="K183" s="180">
        <f>+'GN2'!E181/1000/1000</f>
        <v>3.7050000000000001</v>
      </c>
      <c r="L183" s="180">
        <f>+'GN2'!F181/1000/1000</f>
        <v>2.9449999999999998</v>
      </c>
      <c r="O183" s="113" t="s">
        <v>448</v>
      </c>
      <c r="P183" s="34"/>
      <c r="R183" s="75"/>
      <c r="S183" s="75"/>
      <c r="T183" s="75"/>
    </row>
    <row r="184" spans="1:20">
      <c r="A184" s="37">
        <v>41579</v>
      </c>
      <c r="B184" s="39"/>
      <c r="C184" s="74">
        <v>616</v>
      </c>
      <c r="D184" s="36">
        <f t="shared" si="26"/>
        <v>6670</v>
      </c>
      <c r="E184" s="75">
        <v>2805</v>
      </c>
      <c r="F184" s="34">
        <f t="shared" si="25"/>
        <v>2189</v>
      </c>
      <c r="G184" s="51">
        <f>SUM(F173:F184)</f>
        <v>25931</v>
      </c>
      <c r="H184" s="37">
        <f t="shared" si="17"/>
        <v>41579</v>
      </c>
      <c r="I184" s="180">
        <f t="shared" si="18"/>
        <v>6.67</v>
      </c>
      <c r="J184" s="180">
        <f t="shared" si="19"/>
        <v>25.931000000000001</v>
      </c>
      <c r="K184" s="180">
        <f>+'GN2'!E182/1000/1000</f>
        <v>3.7050000000000001</v>
      </c>
      <c r="L184" s="180">
        <f>+'GN2'!F182/1000/1000</f>
        <v>2.9660000000000002</v>
      </c>
      <c r="O184" s="113" t="s">
        <v>448</v>
      </c>
      <c r="R184" s="75"/>
      <c r="S184" s="75"/>
      <c r="T184" s="75"/>
    </row>
    <row r="185" spans="1:20" ht="15" customHeight="1">
      <c r="A185" s="37">
        <v>41609</v>
      </c>
      <c r="B185" s="42"/>
      <c r="C185" s="74">
        <v>601</v>
      </c>
      <c r="D185" s="36">
        <f t="shared" si="26"/>
        <v>6669</v>
      </c>
      <c r="E185" s="75">
        <v>3387</v>
      </c>
      <c r="F185" s="75">
        <f t="shared" si="25"/>
        <v>2786</v>
      </c>
      <c r="G185" s="40">
        <v>26042</v>
      </c>
      <c r="H185" s="37">
        <f t="shared" si="17"/>
        <v>41609</v>
      </c>
      <c r="I185" s="180">
        <f t="shared" si="18"/>
        <v>6.6689999999999996</v>
      </c>
      <c r="J185" s="180">
        <f t="shared" si="19"/>
        <v>26.042000000000002</v>
      </c>
      <c r="K185" s="180">
        <f>+'GN2'!E183/1000/1000</f>
        <v>3.718</v>
      </c>
      <c r="L185" s="180">
        <f>+'GN2'!F183/1000/1000</f>
        <v>2.9529999999999998</v>
      </c>
      <c r="O185" s="113" t="s">
        <v>448</v>
      </c>
      <c r="R185" s="75"/>
      <c r="S185" s="75"/>
      <c r="T185" s="75"/>
    </row>
    <row r="186" spans="1:20" ht="30" customHeight="1">
      <c r="A186" s="37">
        <v>41640</v>
      </c>
      <c r="B186" s="39"/>
      <c r="C186" s="74">
        <v>669</v>
      </c>
      <c r="D186" s="36">
        <f t="shared" si="26"/>
        <v>6702</v>
      </c>
      <c r="E186" s="75">
        <v>4398</v>
      </c>
      <c r="F186" s="75">
        <f t="shared" si="25"/>
        <v>3729</v>
      </c>
      <c r="G186" s="51">
        <f t="shared" ref="G186:G191" si="27">SUM(F175:F186)</f>
        <v>26264</v>
      </c>
      <c r="H186" s="37">
        <f t="shared" si="17"/>
        <v>41640</v>
      </c>
      <c r="I186" s="180">
        <f t="shared" si="18"/>
        <v>6.702</v>
      </c>
      <c r="J186" s="180">
        <f t="shared" si="19"/>
        <v>26.263999999999999</v>
      </c>
      <c r="K186" s="180">
        <f>+'GN2'!E184/1000/1000</f>
        <v>3.7309999999999999</v>
      </c>
      <c r="L186" s="180">
        <f>+'GN2'!F184/1000/1000</f>
        <v>2.972</v>
      </c>
      <c r="O186" s="113" t="s">
        <v>448</v>
      </c>
      <c r="R186" s="75"/>
      <c r="S186" s="75"/>
      <c r="T186" s="75"/>
    </row>
    <row r="187" spans="1:20">
      <c r="A187" s="37">
        <v>41671</v>
      </c>
      <c r="B187" s="39"/>
      <c r="C187" s="74">
        <v>652</v>
      </c>
      <c r="D187" s="36">
        <f t="shared" si="26"/>
        <v>6750</v>
      </c>
      <c r="E187" s="75">
        <v>3515</v>
      </c>
      <c r="F187" s="75">
        <f t="shared" ref="F187:F200" si="28">E187-C187</f>
        <v>2863</v>
      </c>
      <c r="G187" s="51">
        <f t="shared" si="27"/>
        <v>26473</v>
      </c>
      <c r="H187" s="37">
        <f t="shared" si="17"/>
        <v>41671</v>
      </c>
      <c r="I187" s="180">
        <f t="shared" si="18"/>
        <v>6.75</v>
      </c>
      <c r="J187" s="180">
        <f t="shared" si="19"/>
        <v>26.472999999999999</v>
      </c>
      <c r="K187" s="180">
        <f>+'GN2'!E185/1000/1000</f>
        <v>3.76</v>
      </c>
      <c r="L187" s="180">
        <f>+'GN2'!F185/1000/1000</f>
        <v>2.9910000000000001</v>
      </c>
      <c r="O187" s="113" t="s">
        <v>448</v>
      </c>
      <c r="R187" s="75"/>
      <c r="S187" s="75"/>
      <c r="T187" s="75"/>
    </row>
    <row r="188" spans="1:20" ht="15" customHeight="1">
      <c r="A188" s="37">
        <v>41699</v>
      </c>
      <c r="B188" s="40"/>
      <c r="C188" s="74">
        <v>639</v>
      </c>
      <c r="D188" s="36">
        <f t="shared" si="26"/>
        <v>6734</v>
      </c>
      <c r="E188" s="75">
        <v>3304</v>
      </c>
      <c r="F188" s="75">
        <f t="shared" si="28"/>
        <v>2665</v>
      </c>
      <c r="G188" s="51">
        <f t="shared" si="27"/>
        <v>26394</v>
      </c>
      <c r="H188" s="37">
        <f t="shared" ref="H188:H194" si="29">+A188</f>
        <v>41699</v>
      </c>
      <c r="I188" s="180">
        <f t="shared" ref="I188:I251" si="30">+D188/1000</f>
        <v>6.734</v>
      </c>
      <c r="J188" s="180">
        <f t="shared" ref="J188:J251" si="31">+G188/1000</f>
        <v>26.393999999999998</v>
      </c>
      <c r="K188" s="180">
        <f>+'GN2'!E186/1000/1000</f>
        <v>3.762</v>
      </c>
      <c r="L188" s="180">
        <f>+'GN2'!F186/1000/1000</f>
        <v>2.9729999999999999</v>
      </c>
      <c r="O188" s="113" t="s">
        <v>448</v>
      </c>
      <c r="R188" s="75"/>
      <c r="S188" s="75"/>
      <c r="T188" s="75"/>
    </row>
    <row r="189" spans="1:20" ht="15" customHeight="1">
      <c r="A189" s="37">
        <v>41730</v>
      </c>
      <c r="B189" s="39"/>
      <c r="C189" s="85">
        <v>566</v>
      </c>
      <c r="D189" s="36">
        <f t="shared" si="26"/>
        <v>6754</v>
      </c>
      <c r="E189" s="84">
        <v>3016</v>
      </c>
      <c r="F189" s="87">
        <f t="shared" si="28"/>
        <v>2450</v>
      </c>
      <c r="G189" s="51">
        <f t="shared" si="27"/>
        <v>26765</v>
      </c>
      <c r="H189" s="37">
        <f t="shared" si="29"/>
        <v>41730</v>
      </c>
      <c r="I189" s="180">
        <f t="shared" si="30"/>
        <v>6.7539999999999996</v>
      </c>
      <c r="J189" s="180">
        <f t="shared" si="31"/>
        <v>26.765000000000001</v>
      </c>
      <c r="K189" s="180">
        <f>+'GN2'!E187/1000/1000</f>
        <v>3.79</v>
      </c>
      <c r="L189" s="180">
        <f>+'GN2'!F187/1000/1000</f>
        <v>2.9660000000000002</v>
      </c>
      <c r="O189" s="113" t="s">
        <v>448</v>
      </c>
    </row>
    <row r="190" spans="1:20" ht="15" customHeight="1">
      <c r="A190" s="37">
        <v>41760</v>
      </c>
      <c r="B190" s="39"/>
      <c r="C190" s="39">
        <v>538</v>
      </c>
      <c r="D190" s="36">
        <f t="shared" si="26"/>
        <v>6795</v>
      </c>
      <c r="E190" s="39">
        <v>2216</v>
      </c>
      <c r="F190" s="87">
        <f t="shared" si="28"/>
        <v>1678</v>
      </c>
      <c r="G190" s="51">
        <f t="shared" si="27"/>
        <v>26897</v>
      </c>
      <c r="H190" s="37">
        <f t="shared" si="29"/>
        <v>41760</v>
      </c>
      <c r="I190" s="180">
        <f t="shared" si="30"/>
        <v>6.7949999999999999</v>
      </c>
      <c r="J190" s="180">
        <f t="shared" si="31"/>
        <v>26.896999999999998</v>
      </c>
      <c r="K190" s="180">
        <f>+'GN2'!E188/1000/1000</f>
        <v>3.84</v>
      </c>
      <c r="L190" s="180">
        <f>+'GN2'!F188/1000/1000</f>
        <v>2.9569999999999999</v>
      </c>
      <c r="O190" s="113" t="s">
        <v>448</v>
      </c>
    </row>
    <row r="191" spans="1:20" ht="15" customHeight="1">
      <c r="A191" s="37">
        <v>41791</v>
      </c>
      <c r="B191" s="39"/>
      <c r="C191" s="93">
        <v>473</v>
      </c>
      <c r="D191" s="36">
        <f t="shared" si="26"/>
        <v>6826</v>
      </c>
      <c r="E191" s="87">
        <v>1875</v>
      </c>
      <c r="F191" s="87">
        <f t="shared" si="28"/>
        <v>1402</v>
      </c>
      <c r="G191" s="51">
        <f t="shared" si="27"/>
        <v>26886</v>
      </c>
      <c r="H191" s="37">
        <f t="shared" si="29"/>
        <v>41791</v>
      </c>
      <c r="I191" s="180">
        <f t="shared" si="30"/>
        <v>6.8259999999999996</v>
      </c>
      <c r="J191" s="180">
        <f t="shared" si="31"/>
        <v>26.885999999999999</v>
      </c>
      <c r="K191" s="180">
        <f>+'GN2'!E189/1000/1000</f>
        <v>3.8610000000000002</v>
      </c>
      <c r="L191" s="180">
        <f>+'GN2'!F189/1000/1000</f>
        <v>2.9660000000000002</v>
      </c>
      <c r="O191" s="113" t="s">
        <v>448</v>
      </c>
    </row>
    <row r="192" spans="1:20" ht="15" customHeight="1">
      <c r="A192" s="37">
        <v>41821</v>
      </c>
      <c r="B192" s="39"/>
      <c r="C192" s="39">
        <v>505</v>
      </c>
      <c r="D192" s="36">
        <f t="shared" si="26"/>
        <v>6842</v>
      </c>
      <c r="E192" s="39">
        <v>2373</v>
      </c>
      <c r="F192" s="87">
        <f t="shared" si="28"/>
        <v>1868</v>
      </c>
      <c r="G192" s="51">
        <f t="shared" ref="G192" si="32">SUM(F181:F192)</f>
        <v>26965</v>
      </c>
      <c r="H192" s="37">
        <f t="shared" si="29"/>
        <v>41821</v>
      </c>
      <c r="I192" s="180">
        <f t="shared" si="30"/>
        <v>6.8419999999999996</v>
      </c>
      <c r="J192" s="180">
        <f t="shared" si="31"/>
        <v>26.965</v>
      </c>
      <c r="K192" s="180">
        <f>+'GN2'!E190/1000/1000</f>
        <v>3.8879999999999999</v>
      </c>
      <c r="L192" s="180">
        <f>+'GN2'!F190/1000/1000</f>
        <v>2.9550000000000001</v>
      </c>
      <c r="O192" s="113" t="s">
        <v>448</v>
      </c>
    </row>
    <row r="193" spans="1:15" ht="15" customHeight="1">
      <c r="A193" s="37">
        <v>41852</v>
      </c>
      <c r="B193" s="39"/>
      <c r="C193" s="95">
        <v>525</v>
      </c>
      <c r="D193" s="36">
        <f t="shared" si="26"/>
        <v>6877</v>
      </c>
      <c r="E193" s="95">
        <v>2209</v>
      </c>
      <c r="F193" s="87">
        <f t="shared" si="28"/>
        <v>1684</v>
      </c>
      <c r="G193" s="51">
        <f t="shared" ref="G193:G194" si="33">SUM(F182:F193)</f>
        <v>27002</v>
      </c>
      <c r="H193" s="37">
        <f t="shared" si="29"/>
        <v>41852</v>
      </c>
      <c r="I193" s="180">
        <f t="shared" si="30"/>
        <v>6.8769999999999998</v>
      </c>
      <c r="J193" s="180">
        <f t="shared" si="31"/>
        <v>27.001999999999999</v>
      </c>
      <c r="K193" s="180">
        <f>+'GN2'!E191/1000/1000</f>
        <v>3.911</v>
      </c>
      <c r="L193" s="180">
        <f>+'GN2'!F191/1000/1000</f>
        <v>2.9670000000000001</v>
      </c>
      <c r="O193" s="113" t="s">
        <v>448</v>
      </c>
    </row>
    <row r="194" spans="1:15" ht="15" customHeight="1">
      <c r="A194" s="37">
        <v>41883</v>
      </c>
      <c r="C194" s="98">
        <v>557</v>
      </c>
      <c r="D194" s="36">
        <f>SUM(C183:C194)</f>
        <v>6912</v>
      </c>
      <c r="E194" s="93">
        <v>2353</v>
      </c>
      <c r="F194" s="87">
        <f t="shared" si="28"/>
        <v>1796</v>
      </c>
      <c r="G194" s="51">
        <f t="shared" si="33"/>
        <v>27105</v>
      </c>
      <c r="H194" s="37">
        <f t="shared" si="29"/>
        <v>41883</v>
      </c>
      <c r="I194" s="180">
        <f t="shared" si="30"/>
        <v>6.9119999999999999</v>
      </c>
      <c r="J194" s="180">
        <f t="shared" si="31"/>
        <v>27.105</v>
      </c>
      <c r="K194" s="180">
        <f>+'GN2'!E192/1000/1000</f>
        <v>3.9430000000000001</v>
      </c>
      <c r="L194" s="180">
        <f>+'GN2'!F192/1000/1000</f>
        <v>2.97</v>
      </c>
      <c r="O194" s="113" t="s">
        <v>448</v>
      </c>
    </row>
    <row r="195" spans="1:15">
      <c r="A195" s="37">
        <v>41913</v>
      </c>
      <c r="C195" s="104">
        <v>595</v>
      </c>
      <c r="D195" s="36">
        <f t="shared" si="26"/>
        <v>6936</v>
      </c>
      <c r="E195" s="104">
        <v>2753</v>
      </c>
      <c r="F195" s="87">
        <f t="shared" si="28"/>
        <v>2158</v>
      </c>
      <c r="G195" s="51">
        <f t="shared" ref="G195:G198" si="34">SUM(F184:F195)</f>
        <v>27268</v>
      </c>
      <c r="H195" s="37">
        <f t="shared" ref="H195" si="35">+A195</f>
        <v>41913</v>
      </c>
      <c r="I195" s="180">
        <f t="shared" si="30"/>
        <v>6.9359999999999999</v>
      </c>
      <c r="J195" s="180">
        <f t="shared" si="31"/>
        <v>27.268000000000001</v>
      </c>
      <c r="K195" s="180">
        <f>+'GN2'!E193/1000/1000</f>
        <v>3.9489999999999998</v>
      </c>
      <c r="L195" s="180">
        <f>+'GN2'!F193/1000/1000</f>
        <v>2.9870000000000001</v>
      </c>
      <c r="O195" s="113" t="s">
        <v>448</v>
      </c>
    </row>
    <row r="196" spans="1:15" ht="15" customHeight="1">
      <c r="A196" s="37">
        <v>41944</v>
      </c>
      <c r="B196" s="93"/>
      <c r="C196" s="105">
        <v>641</v>
      </c>
      <c r="D196" s="36">
        <f t="shared" si="26"/>
        <v>6961</v>
      </c>
      <c r="E196" s="105">
        <v>2971</v>
      </c>
      <c r="F196" s="87">
        <f t="shared" si="28"/>
        <v>2330</v>
      </c>
      <c r="G196" s="51">
        <f t="shared" si="34"/>
        <v>27409</v>
      </c>
      <c r="H196" s="37">
        <f t="shared" ref="H196:H198" si="36">+A196</f>
        <v>41944</v>
      </c>
      <c r="I196" s="180">
        <f t="shared" si="30"/>
        <v>6.9610000000000003</v>
      </c>
      <c r="J196" s="180">
        <f t="shared" si="31"/>
        <v>27.408999999999999</v>
      </c>
      <c r="K196" s="180">
        <f>+'GN2'!E194/1000/1000</f>
        <v>3.9590000000000001</v>
      </c>
      <c r="L196" s="180">
        <f>+'GN2'!F194/1000/1000</f>
        <v>3.0019999999999998</v>
      </c>
      <c r="O196" s="113" t="s">
        <v>448</v>
      </c>
    </row>
    <row r="197" spans="1:15">
      <c r="A197" s="37">
        <v>41974</v>
      </c>
      <c r="B197" s="93"/>
      <c r="C197" s="105">
        <v>632</v>
      </c>
      <c r="D197" s="36">
        <f t="shared" si="26"/>
        <v>6992</v>
      </c>
      <c r="E197" s="93">
        <v>3628</v>
      </c>
      <c r="F197" s="87">
        <f t="shared" si="28"/>
        <v>2996</v>
      </c>
      <c r="G197" s="51">
        <f t="shared" si="34"/>
        <v>27619</v>
      </c>
      <c r="H197" s="37">
        <f t="shared" si="36"/>
        <v>41974</v>
      </c>
      <c r="I197" s="180">
        <f t="shared" si="30"/>
        <v>6.992</v>
      </c>
      <c r="J197" s="180">
        <f t="shared" si="31"/>
        <v>27.619</v>
      </c>
      <c r="K197" s="180">
        <f>+'GN2'!E195/1000/1000</f>
        <v>3.9710000000000001</v>
      </c>
      <c r="L197" s="180">
        <f>+'GN2'!F195/1000/1000</f>
        <v>3.0209999999999999</v>
      </c>
      <c r="O197" s="113" t="s">
        <v>448</v>
      </c>
    </row>
    <row r="198" spans="1:15" ht="15" customHeight="1">
      <c r="A198" s="37">
        <v>42005</v>
      </c>
      <c r="B198" s="93"/>
      <c r="C198" s="108">
        <v>689</v>
      </c>
      <c r="D198" s="36">
        <f t="shared" si="26"/>
        <v>7012</v>
      </c>
      <c r="E198" s="108">
        <v>4566</v>
      </c>
      <c r="F198" s="87">
        <f t="shared" si="28"/>
        <v>3877</v>
      </c>
      <c r="G198" s="51">
        <f t="shared" si="34"/>
        <v>27767</v>
      </c>
      <c r="H198" s="37">
        <f t="shared" si="36"/>
        <v>42005</v>
      </c>
      <c r="I198" s="180">
        <f t="shared" si="30"/>
        <v>7.0119999999999996</v>
      </c>
      <c r="J198" s="180">
        <f t="shared" si="31"/>
        <v>27.766999999999999</v>
      </c>
      <c r="K198" s="180">
        <f>+'GN2'!E196/1000/1000</f>
        <v>3.9990000000000001</v>
      </c>
      <c r="L198" s="180">
        <f>+'GN2'!F196/1000/1000</f>
        <v>3.0139999999999998</v>
      </c>
      <c r="O198" s="113" t="s">
        <v>448</v>
      </c>
    </row>
    <row r="199" spans="1:15" ht="15" customHeight="1">
      <c r="A199" s="37">
        <v>42036</v>
      </c>
      <c r="B199" s="93"/>
      <c r="C199" s="124">
        <v>660</v>
      </c>
      <c r="D199" s="36">
        <f t="shared" si="26"/>
        <v>7020</v>
      </c>
      <c r="E199" s="109">
        <v>3705</v>
      </c>
      <c r="F199" s="87">
        <f t="shared" si="28"/>
        <v>3045</v>
      </c>
      <c r="G199" s="51">
        <f t="shared" ref="G199:G200" si="37">SUM(F188:F199)</f>
        <v>27949</v>
      </c>
      <c r="H199" s="37">
        <f t="shared" ref="H199:H204" si="38">+A199</f>
        <v>42036</v>
      </c>
      <c r="I199" s="180">
        <f t="shared" si="30"/>
        <v>7.02</v>
      </c>
      <c r="J199" s="180">
        <f t="shared" si="31"/>
        <v>27.949000000000002</v>
      </c>
      <c r="K199" s="180">
        <f>+'GN2'!E197/1000/1000</f>
        <v>4.0069999999999997</v>
      </c>
      <c r="L199" s="180">
        <f>+'GN2'!F197/1000/1000</f>
        <v>3.0150000000000001</v>
      </c>
      <c r="O199" s="113" t="s">
        <v>448</v>
      </c>
    </row>
    <row r="200" spans="1:15">
      <c r="A200" s="37">
        <v>42064</v>
      </c>
      <c r="B200" s="93"/>
      <c r="C200" s="124">
        <v>676</v>
      </c>
      <c r="D200" s="36">
        <f t="shared" si="26"/>
        <v>7057</v>
      </c>
      <c r="E200" s="109">
        <v>3552</v>
      </c>
      <c r="F200" s="87">
        <f t="shared" si="28"/>
        <v>2876</v>
      </c>
      <c r="G200" s="51">
        <f t="shared" si="37"/>
        <v>28160</v>
      </c>
      <c r="H200" s="37">
        <f t="shared" si="38"/>
        <v>42064</v>
      </c>
      <c r="I200" s="180">
        <f t="shared" si="30"/>
        <v>7.0570000000000004</v>
      </c>
      <c r="J200" s="180">
        <f t="shared" si="31"/>
        <v>28.16</v>
      </c>
      <c r="K200" s="180">
        <f>+'GN2'!E198/1000/1000</f>
        <v>4.032</v>
      </c>
      <c r="L200" s="180">
        <f>+'GN2'!F198/1000/1000</f>
        <v>3.0270000000000001</v>
      </c>
      <c r="O200" s="113" t="s">
        <v>448</v>
      </c>
    </row>
    <row r="201" spans="1:15" ht="15" customHeight="1">
      <c r="A201" s="37">
        <v>42095</v>
      </c>
      <c r="B201" s="93"/>
      <c r="C201" s="124">
        <v>599</v>
      </c>
      <c r="D201" s="36">
        <f t="shared" si="26"/>
        <v>7090</v>
      </c>
      <c r="E201" s="124">
        <v>3124</v>
      </c>
      <c r="F201" s="87">
        <f t="shared" ref="F201:F204" si="39">E201-C201</f>
        <v>2525</v>
      </c>
      <c r="G201" s="51">
        <f t="shared" ref="G201:G204" si="40">SUM(F190:F201)</f>
        <v>28235</v>
      </c>
      <c r="H201" s="37">
        <f t="shared" si="38"/>
        <v>42095</v>
      </c>
      <c r="I201" s="180">
        <f t="shared" si="30"/>
        <v>7.09</v>
      </c>
      <c r="J201" s="180">
        <f t="shared" si="31"/>
        <v>28.234999999999999</v>
      </c>
      <c r="K201" s="180">
        <f>+'GN2'!E199/1000/1000</f>
        <v>4.0599999999999996</v>
      </c>
      <c r="L201" s="180">
        <f>+'GN2'!F199/1000/1000</f>
        <v>3.0310000000000001</v>
      </c>
      <c r="M201" s="125">
        <v>42167</v>
      </c>
      <c r="O201" s="113" t="s">
        <v>448</v>
      </c>
    </row>
    <row r="202" spans="1:15" ht="15" customHeight="1">
      <c r="A202" s="37">
        <v>42125</v>
      </c>
      <c r="B202" s="93"/>
      <c r="C202" s="109">
        <v>536</v>
      </c>
      <c r="D202" s="36">
        <f t="shared" si="26"/>
        <v>7088</v>
      </c>
      <c r="E202" s="113">
        <v>2338</v>
      </c>
      <c r="F202" s="87">
        <f t="shared" si="39"/>
        <v>1802</v>
      </c>
      <c r="G202" s="51">
        <f t="shared" si="40"/>
        <v>28359</v>
      </c>
      <c r="H202" s="37">
        <f t="shared" si="38"/>
        <v>42125</v>
      </c>
      <c r="I202" s="180">
        <f t="shared" si="30"/>
        <v>7.0880000000000001</v>
      </c>
      <c r="J202" s="180">
        <f t="shared" si="31"/>
        <v>28.359000000000002</v>
      </c>
      <c r="K202" s="180">
        <f>+'GN2'!E200/1000/1000</f>
        <v>4.0510000000000002</v>
      </c>
      <c r="L202" s="180">
        <f>+'GN2'!F200/1000/1000</f>
        <v>3.0379999999999998</v>
      </c>
      <c r="M202" s="125">
        <v>42202</v>
      </c>
      <c r="O202" s="113" t="s">
        <v>448</v>
      </c>
    </row>
    <row r="203" spans="1:15">
      <c r="A203" s="37">
        <v>42156</v>
      </c>
      <c r="B203" s="93"/>
      <c r="C203" s="129">
        <v>470</v>
      </c>
      <c r="D203" s="36">
        <f t="shared" ref="D203:D209" si="41">SUM(C192:C203)</f>
        <v>7085</v>
      </c>
      <c r="E203" s="113">
        <v>1933</v>
      </c>
      <c r="F203" s="87">
        <f t="shared" si="39"/>
        <v>1463</v>
      </c>
      <c r="G203" s="51">
        <f t="shared" si="40"/>
        <v>28420</v>
      </c>
      <c r="H203" s="37">
        <f t="shared" si="38"/>
        <v>42156</v>
      </c>
      <c r="I203" s="180">
        <f t="shared" si="30"/>
        <v>7.085</v>
      </c>
      <c r="J203" s="180">
        <f t="shared" si="31"/>
        <v>28.42</v>
      </c>
      <c r="K203" s="180">
        <f>+'GN2'!E201/1000/1000</f>
        <v>4.0430000000000001</v>
      </c>
      <c r="L203" s="180">
        <f>+'GN2'!F201/1000/1000</f>
        <v>3.0430000000000001</v>
      </c>
      <c r="M203" s="125">
        <v>42249</v>
      </c>
      <c r="O203" s="113" t="s">
        <v>448</v>
      </c>
    </row>
    <row r="204" spans="1:15" ht="15" customHeight="1">
      <c r="A204" s="37">
        <v>42186</v>
      </c>
      <c r="B204" s="93"/>
      <c r="C204" s="113">
        <v>518</v>
      </c>
      <c r="D204" s="36">
        <f t="shared" si="41"/>
        <v>7098</v>
      </c>
      <c r="E204" s="113">
        <v>2467</v>
      </c>
      <c r="F204" s="87">
        <f t="shared" si="39"/>
        <v>1949</v>
      </c>
      <c r="G204" s="51">
        <f t="shared" si="40"/>
        <v>28501</v>
      </c>
      <c r="H204" s="37">
        <f t="shared" si="38"/>
        <v>42186</v>
      </c>
      <c r="I204" s="180">
        <f t="shared" si="30"/>
        <v>7.0979999999999999</v>
      </c>
      <c r="J204" s="180">
        <f t="shared" si="31"/>
        <v>28.501000000000001</v>
      </c>
      <c r="K204" s="180">
        <f>+'GN2'!E202/1000/1000</f>
        <v>4.05</v>
      </c>
      <c r="L204" s="180">
        <f>+'GN2'!F202/1000/1000</f>
        <v>3.0489999999999999</v>
      </c>
      <c r="M204" s="125">
        <v>42261</v>
      </c>
      <c r="O204" s="113" t="s">
        <v>448</v>
      </c>
    </row>
    <row r="205" spans="1:15" ht="15" customHeight="1">
      <c r="A205" s="37">
        <v>42217</v>
      </c>
      <c r="B205" s="93"/>
      <c r="C205" s="113">
        <v>537</v>
      </c>
      <c r="D205" s="36">
        <f t="shared" si="41"/>
        <v>7110</v>
      </c>
      <c r="E205" s="113">
        <v>2301</v>
      </c>
      <c r="F205" s="87">
        <f t="shared" ref="F205:F206" si="42">E205-C205</f>
        <v>1764</v>
      </c>
      <c r="G205" s="51">
        <f t="shared" ref="G205:G206" si="43">SUM(F194:F205)</f>
        <v>28581</v>
      </c>
      <c r="H205" s="37">
        <f t="shared" ref="H205:H206" si="44">+A205</f>
        <v>42217</v>
      </c>
      <c r="I205" s="180">
        <f t="shared" si="30"/>
        <v>7.11</v>
      </c>
      <c r="J205" s="180">
        <f t="shared" si="31"/>
        <v>28.581</v>
      </c>
      <c r="K205" s="180">
        <f>+'GN2'!E203/1000/1000</f>
        <v>4.0620000000000003</v>
      </c>
      <c r="L205" s="180">
        <f>+'GN2'!F203/1000/1000</f>
        <v>3.048</v>
      </c>
      <c r="M205" s="125">
        <v>42297</v>
      </c>
      <c r="O205" s="113" t="s">
        <v>448</v>
      </c>
    </row>
    <row r="206" spans="1:15" ht="15" customHeight="1">
      <c r="A206" s="37">
        <v>42248</v>
      </c>
      <c r="B206" s="93"/>
      <c r="C206" s="133">
        <v>562</v>
      </c>
      <c r="D206" s="36">
        <f t="shared" si="41"/>
        <v>7115</v>
      </c>
      <c r="E206" s="136">
        <v>2476</v>
      </c>
      <c r="F206" s="87">
        <f t="shared" si="42"/>
        <v>1914</v>
      </c>
      <c r="G206" s="51">
        <f t="shared" si="43"/>
        <v>28699</v>
      </c>
      <c r="H206" s="37">
        <f t="shared" si="44"/>
        <v>42248</v>
      </c>
      <c r="I206" s="180">
        <f t="shared" si="30"/>
        <v>7.1150000000000002</v>
      </c>
      <c r="J206" s="180">
        <f t="shared" si="31"/>
        <v>28.699000000000002</v>
      </c>
      <c r="K206" s="180">
        <f>+'GN2'!E204/1000/1000</f>
        <v>4.0549999999999997</v>
      </c>
      <c r="L206" s="180">
        <f>+'GN2'!F204/1000/1000</f>
        <v>3.06</v>
      </c>
      <c r="M206" s="125">
        <v>42326</v>
      </c>
      <c r="O206" s="113" t="s">
        <v>448</v>
      </c>
    </row>
    <row r="207" spans="1:15" ht="15" customHeight="1">
      <c r="A207" s="37">
        <v>42278</v>
      </c>
      <c r="B207" s="93"/>
      <c r="C207" s="135">
        <v>588</v>
      </c>
      <c r="D207" s="36">
        <f t="shared" si="41"/>
        <v>7108</v>
      </c>
      <c r="E207" s="135">
        <v>2833</v>
      </c>
      <c r="F207" s="87">
        <f t="shared" ref="F207:F208" si="45">E207-C207</f>
        <v>2245</v>
      </c>
      <c r="G207" s="51">
        <f t="shared" ref="G207:G210" si="46">SUM(F196:F207)</f>
        <v>28786</v>
      </c>
      <c r="H207" s="37">
        <v>42278</v>
      </c>
      <c r="I207" s="180">
        <f t="shared" si="30"/>
        <v>7.1079999999999997</v>
      </c>
      <c r="J207" s="180">
        <f t="shared" si="31"/>
        <v>28.786000000000001</v>
      </c>
      <c r="K207" s="180">
        <f>+'GN2'!E205/1000/1000</f>
        <v>4.0449999999999999</v>
      </c>
      <c r="L207" s="180">
        <f>+'GN2'!F205/1000/1000</f>
        <v>3.0630000000000002</v>
      </c>
      <c r="M207" s="125">
        <v>42359</v>
      </c>
      <c r="O207" s="113" t="s">
        <v>448</v>
      </c>
    </row>
    <row r="208" spans="1:15">
      <c r="A208" s="37">
        <v>42309</v>
      </c>
      <c r="B208" s="93"/>
      <c r="C208" s="109">
        <v>633</v>
      </c>
      <c r="D208" s="36">
        <f t="shared" si="41"/>
        <v>7100</v>
      </c>
      <c r="E208" s="137">
        <v>3107</v>
      </c>
      <c r="F208" s="87">
        <f t="shared" si="45"/>
        <v>2474</v>
      </c>
      <c r="G208" s="51">
        <f t="shared" si="46"/>
        <v>28930</v>
      </c>
      <c r="H208" s="37">
        <f t="shared" ref="H208:H214" si="47">+A208</f>
        <v>42309</v>
      </c>
      <c r="I208" s="180">
        <f t="shared" si="30"/>
        <v>7.1</v>
      </c>
      <c r="J208" s="180">
        <f t="shared" si="31"/>
        <v>28.93</v>
      </c>
      <c r="K208" s="180">
        <f>+'GN2'!E206/1000/1000</f>
        <v>4.0540000000000003</v>
      </c>
      <c r="L208" s="180">
        <f>+'GN2'!F206/1000/1000</f>
        <v>3.0459999999999998</v>
      </c>
      <c r="M208" s="125">
        <v>42394</v>
      </c>
      <c r="O208" s="113" t="s">
        <v>448</v>
      </c>
    </row>
    <row r="209" spans="1:16">
      <c r="A209" s="37">
        <v>42339</v>
      </c>
      <c r="B209" s="93"/>
      <c r="C209" s="113">
        <v>650</v>
      </c>
      <c r="D209" s="36">
        <f t="shared" si="41"/>
        <v>7118</v>
      </c>
      <c r="E209" s="113">
        <v>3852</v>
      </c>
      <c r="F209" s="25">
        <v>3202</v>
      </c>
      <c r="G209" s="51">
        <f t="shared" si="46"/>
        <v>29136</v>
      </c>
      <c r="H209" s="37">
        <f t="shared" si="47"/>
        <v>42339</v>
      </c>
      <c r="I209" s="180">
        <f t="shared" si="30"/>
        <v>7.1180000000000003</v>
      </c>
      <c r="J209" s="180">
        <f t="shared" si="31"/>
        <v>29.135999999999999</v>
      </c>
      <c r="K209" s="180">
        <f>+'GN2'!E207/1000/1000</f>
        <v>4.0720000000000001</v>
      </c>
      <c r="L209" s="180">
        <f>+'GN2'!F207/1000/1000</f>
        <v>3.0459999999999998</v>
      </c>
      <c r="M209" s="125">
        <v>42426</v>
      </c>
      <c r="O209" s="113" t="s">
        <v>448</v>
      </c>
    </row>
    <row r="210" spans="1:16">
      <c r="A210" s="37">
        <v>42370</v>
      </c>
      <c r="C210" s="113">
        <v>715</v>
      </c>
      <c r="D210" s="138">
        <v>7144</v>
      </c>
      <c r="E210" s="113">
        <v>4844</v>
      </c>
      <c r="F210" s="25">
        <v>4129</v>
      </c>
      <c r="G210" s="51">
        <f t="shared" si="46"/>
        <v>29388</v>
      </c>
      <c r="H210" s="37">
        <f t="shared" si="47"/>
        <v>42370</v>
      </c>
      <c r="I210" s="180">
        <f t="shared" si="30"/>
        <v>7.1440000000000001</v>
      </c>
      <c r="J210" s="180">
        <f t="shared" si="31"/>
        <v>29.388000000000002</v>
      </c>
      <c r="K210" s="180">
        <f>+'GN2'!E208/1000/1000</f>
        <v>4.0839999999999996</v>
      </c>
      <c r="L210" s="180">
        <f>+'GN2'!F208/1000/1000</f>
        <v>3.06</v>
      </c>
      <c r="M210" s="125">
        <v>42452</v>
      </c>
      <c r="O210" s="113" t="s">
        <v>448</v>
      </c>
    </row>
    <row r="211" spans="1:16">
      <c r="A211" s="37">
        <v>42401</v>
      </c>
      <c r="C211" s="113">
        <v>679</v>
      </c>
      <c r="D211" s="25">
        <v>7163</v>
      </c>
      <c r="E211" s="113">
        <v>3966</v>
      </c>
      <c r="F211" s="25">
        <v>3287</v>
      </c>
      <c r="G211" s="51">
        <v>29630</v>
      </c>
      <c r="H211" s="37">
        <f t="shared" si="47"/>
        <v>42401</v>
      </c>
      <c r="I211" s="180">
        <f t="shared" si="30"/>
        <v>7.1630000000000003</v>
      </c>
      <c r="J211" s="180">
        <f t="shared" si="31"/>
        <v>29.63</v>
      </c>
      <c r="K211" s="180">
        <f>+'GN2'!E209/1000/1000</f>
        <v>4.0819999999999999</v>
      </c>
      <c r="L211" s="180">
        <f>+'GN2'!F209/1000/1000</f>
        <v>3.081</v>
      </c>
      <c r="M211" s="125">
        <v>42474</v>
      </c>
      <c r="O211" s="113" t="s">
        <v>448</v>
      </c>
    </row>
    <row r="212" spans="1:16">
      <c r="A212" s="37">
        <v>42430</v>
      </c>
      <c r="B212" s="113"/>
      <c r="C212" s="113">
        <v>689</v>
      </c>
      <c r="D212" s="36">
        <f t="shared" ref="D212" si="48">SUM(C201:C212)</f>
        <v>7176</v>
      </c>
      <c r="E212" s="113">
        <v>3988</v>
      </c>
      <c r="F212" s="113">
        <v>3299</v>
      </c>
      <c r="G212" s="51">
        <f t="shared" ref="G212" si="49">SUM(F201:F212)</f>
        <v>30053</v>
      </c>
      <c r="H212" s="37">
        <f t="shared" si="47"/>
        <v>42430</v>
      </c>
      <c r="I212" s="180">
        <f t="shared" si="30"/>
        <v>7.1760000000000002</v>
      </c>
      <c r="J212" s="180">
        <f t="shared" si="31"/>
        <v>30.053000000000001</v>
      </c>
      <c r="K212" s="180">
        <f>+'GN2'!E210/1000/1000</f>
        <v>4.077</v>
      </c>
      <c r="L212" s="180">
        <f>+'GN2'!F210/1000/1000</f>
        <v>3.0990000000000002</v>
      </c>
      <c r="M212" s="125">
        <v>42529</v>
      </c>
      <c r="O212" s="113" t="s">
        <v>448</v>
      </c>
    </row>
    <row r="213" spans="1:16">
      <c r="A213" s="37">
        <v>42461</v>
      </c>
      <c r="C213" s="21">
        <v>634</v>
      </c>
      <c r="D213" s="25">
        <v>7211</v>
      </c>
      <c r="E213" s="25">
        <v>3240</v>
      </c>
      <c r="F213" s="25">
        <v>2606</v>
      </c>
      <c r="G213" s="25">
        <v>30134</v>
      </c>
      <c r="H213" s="37">
        <f t="shared" si="47"/>
        <v>42461</v>
      </c>
      <c r="I213" s="180">
        <f t="shared" si="30"/>
        <v>7.2110000000000003</v>
      </c>
      <c r="J213" s="180">
        <f t="shared" si="31"/>
        <v>30.134</v>
      </c>
      <c r="K213" s="180">
        <f>+'GN2'!E211/1000/1000</f>
        <v>4.0709999999999997</v>
      </c>
      <c r="L213" s="180">
        <f>+'GN2'!F211/1000/1000</f>
        <v>3.14</v>
      </c>
      <c r="M213" s="125">
        <v>42543</v>
      </c>
      <c r="O213" s="113" t="s">
        <v>448</v>
      </c>
    </row>
    <row r="214" spans="1:16">
      <c r="A214" s="37">
        <v>42491</v>
      </c>
      <c r="C214" s="113">
        <v>560</v>
      </c>
      <c r="D214" s="25">
        <v>7235</v>
      </c>
      <c r="E214" s="25">
        <v>2330</v>
      </c>
      <c r="F214" s="25">
        <v>1770</v>
      </c>
      <c r="G214" s="25">
        <v>30102</v>
      </c>
      <c r="H214" s="37">
        <f t="shared" si="47"/>
        <v>42491</v>
      </c>
      <c r="I214" s="180">
        <f t="shared" si="30"/>
        <v>7.2350000000000003</v>
      </c>
      <c r="J214" s="180">
        <f t="shared" si="31"/>
        <v>30.102</v>
      </c>
      <c r="K214" s="180">
        <f>+'GN2'!E212/1000/1000</f>
        <v>4.077</v>
      </c>
      <c r="L214" s="180">
        <f>+'GN2'!F212/1000/1000</f>
        <v>3.1579999999999999</v>
      </c>
      <c r="M214" s="125">
        <v>42572</v>
      </c>
      <c r="O214" s="113" t="s">
        <v>448</v>
      </c>
    </row>
    <row r="215" spans="1:16">
      <c r="A215" s="37">
        <v>42522</v>
      </c>
      <c r="C215" s="25">
        <v>509</v>
      </c>
      <c r="D215" s="25">
        <v>7274</v>
      </c>
      <c r="E215" s="113">
        <v>2163</v>
      </c>
      <c r="F215" s="25">
        <v>1654</v>
      </c>
      <c r="G215" s="25">
        <v>30293</v>
      </c>
      <c r="H215" s="37">
        <f t="shared" ref="H215:H219" si="50">+A215</f>
        <v>42522</v>
      </c>
      <c r="I215" s="180">
        <f t="shared" si="30"/>
        <v>7.274</v>
      </c>
      <c r="J215" s="180">
        <f t="shared" si="31"/>
        <v>30.292999999999999</v>
      </c>
      <c r="K215" s="180">
        <f>+'GN2'!E213/1000/1000</f>
        <v>4.1050000000000004</v>
      </c>
      <c r="L215" s="180">
        <f>+'GN2'!F213/1000/1000</f>
        <v>3.169</v>
      </c>
      <c r="M215" s="125">
        <v>42604</v>
      </c>
      <c r="O215" s="113" t="s">
        <v>448</v>
      </c>
    </row>
    <row r="216" spans="1:16">
      <c r="A216" s="37">
        <v>42552</v>
      </c>
      <c r="B216" s="27"/>
      <c r="C216" s="113">
        <v>561</v>
      </c>
      <c r="D216" s="113">
        <v>7317</v>
      </c>
      <c r="E216" s="113">
        <v>2636</v>
      </c>
      <c r="F216" s="113">
        <v>2075</v>
      </c>
      <c r="G216" s="113">
        <v>30419</v>
      </c>
      <c r="H216" s="37">
        <f t="shared" si="50"/>
        <v>42552</v>
      </c>
      <c r="I216" s="180">
        <f t="shared" si="30"/>
        <v>7.3170000000000002</v>
      </c>
      <c r="J216" s="180">
        <f t="shared" si="31"/>
        <v>30.419</v>
      </c>
      <c r="K216" s="180">
        <f>+'GN2'!E214/1000/1000</f>
        <v>4.117</v>
      </c>
      <c r="L216" s="180">
        <f>+'GN2'!F214/1000/1000</f>
        <v>3.2</v>
      </c>
      <c r="M216" s="125">
        <v>42625</v>
      </c>
      <c r="O216" s="113" t="s">
        <v>448</v>
      </c>
      <c r="P216" s="113"/>
    </row>
    <row r="217" spans="1:16">
      <c r="A217" s="37">
        <v>42583</v>
      </c>
      <c r="B217" s="27"/>
      <c r="C217" s="113">
        <v>567</v>
      </c>
      <c r="D217" s="113">
        <v>7347</v>
      </c>
      <c r="E217" s="113">
        <v>2449</v>
      </c>
      <c r="F217" s="113">
        <v>1882</v>
      </c>
      <c r="G217" s="113">
        <v>30537</v>
      </c>
      <c r="H217" s="37">
        <f t="shared" si="50"/>
        <v>42583</v>
      </c>
      <c r="I217" s="180">
        <f t="shared" si="30"/>
        <v>7.3470000000000004</v>
      </c>
      <c r="J217" s="180">
        <f t="shared" si="31"/>
        <v>30.536999999999999</v>
      </c>
      <c r="K217" s="180">
        <f>+'GN2'!E215/1000/1000</f>
        <v>4.1289999999999996</v>
      </c>
      <c r="L217" s="180">
        <f>+'GN2'!F215/1000/1000</f>
        <v>3.2189999999999999</v>
      </c>
      <c r="M217" s="125">
        <v>42675</v>
      </c>
      <c r="O217" s="113" t="s">
        <v>448</v>
      </c>
      <c r="P217" s="113"/>
    </row>
    <row r="218" spans="1:16">
      <c r="A218" s="37">
        <v>42614</v>
      </c>
      <c r="B218" s="27"/>
      <c r="C218" s="113">
        <v>575</v>
      </c>
      <c r="D218" s="113">
        <v>7360</v>
      </c>
      <c r="E218" s="113">
        <v>2634</v>
      </c>
      <c r="F218" s="113">
        <v>2059</v>
      </c>
      <c r="G218" s="113">
        <v>30682</v>
      </c>
      <c r="H218" s="37">
        <f t="shared" si="50"/>
        <v>42614</v>
      </c>
      <c r="I218" s="180">
        <f t="shared" si="30"/>
        <v>7.36</v>
      </c>
      <c r="J218" s="180">
        <f t="shared" si="31"/>
        <v>30.681999999999999</v>
      </c>
      <c r="K218" s="180">
        <f>+'GN2'!E216/1000/1000</f>
        <v>4.13</v>
      </c>
      <c r="L218" s="180">
        <f>+'GN2'!F216/1000/1000</f>
        <v>3.23</v>
      </c>
      <c r="M218" s="125">
        <v>42703</v>
      </c>
      <c r="O218" s="113" t="s">
        <v>448</v>
      </c>
    </row>
    <row r="219" spans="1:16">
      <c r="A219" s="37">
        <v>42644</v>
      </c>
      <c r="B219" s="27"/>
      <c r="C219" s="113">
        <v>641</v>
      </c>
      <c r="D219" s="113">
        <v>7413</v>
      </c>
      <c r="E219" s="113">
        <v>3004</v>
      </c>
      <c r="F219" s="113">
        <v>2363</v>
      </c>
      <c r="G219" s="113">
        <v>30800</v>
      </c>
      <c r="H219" s="37">
        <f t="shared" si="50"/>
        <v>42644</v>
      </c>
      <c r="I219" s="180">
        <f t="shared" si="30"/>
        <v>7.4130000000000003</v>
      </c>
      <c r="J219" s="180">
        <f t="shared" si="31"/>
        <v>30.8</v>
      </c>
      <c r="K219" s="180">
        <f>+'GN2'!E217/1000/1000</f>
        <v>4.149</v>
      </c>
      <c r="L219" s="180">
        <f>+'GN2'!F217/1000/1000</f>
        <v>3.2639999999999998</v>
      </c>
      <c r="M219" s="125">
        <v>42767</v>
      </c>
      <c r="N219" s="115" t="s">
        <v>477</v>
      </c>
      <c r="O219" s="113" t="s">
        <v>448</v>
      </c>
    </row>
    <row r="220" spans="1:16">
      <c r="A220" s="37">
        <v>42675</v>
      </c>
      <c r="B220" s="27"/>
      <c r="C220" s="113">
        <v>642</v>
      </c>
      <c r="D220" s="113">
        <v>7422</v>
      </c>
      <c r="E220" s="113">
        <v>3265</v>
      </c>
      <c r="F220" s="113">
        <v>2623</v>
      </c>
      <c r="G220" s="113">
        <v>30949</v>
      </c>
      <c r="H220" s="37">
        <f t="shared" ref="H220:H222" si="51">+A220</f>
        <v>42675</v>
      </c>
      <c r="I220" s="180">
        <f t="shared" si="30"/>
        <v>7.4219999999999997</v>
      </c>
      <c r="J220" s="180">
        <f t="shared" si="31"/>
        <v>30.949000000000002</v>
      </c>
      <c r="K220" s="180">
        <f>+'GN2'!E218/1000/1000</f>
        <v>4.141</v>
      </c>
      <c r="L220" s="180">
        <f>+'GN2'!F218/1000/1000</f>
        <v>3.2810000000000001</v>
      </c>
      <c r="M220" s="125">
        <v>42786</v>
      </c>
      <c r="N220" s="115" t="s">
        <v>477</v>
      </c>
      <c r="O220" s="113" t="s">
        <v>448</v>
      </c>
    </row>
    <row r="221" spans="1:16">
      <c r="A221" s="37">
        <v>42705</v>
      </c>
      <c r="B221" s="27"/>
      <c r="C221" s="113">
        <v>662</v>
      </c>
      <c r="D221" s="113">
        <v>7434</v>
      </c>
      <c r="E221" s="113">
        <v>3983</v>
      </c>
      <c r="F221" s="113">
        <v>3321</v>
      </c>
      <c r="G221" s="113">
        <v>31068</v>
      </c>
      <c r="H221" s="37">
        <f t="shared" si="51"/>
        <v>42705</v>
      </c>
      <c r="I221" s="180">
        <f t="shared" si="30"/>
        <v>7.4340000000000002</v>
      </c>
      <c r="J221" s="180">
        <f t="shared" si="31"/>
        <v>31.068000000000001</v>
      </c>
      <c r="K221" s="180">
        <f>+'GN2'!E219/1000/1000</f>
        <v>4.1280000000000001</v>
      </c>
      <c r="L221" s="180">
        <f>+'GN2'!F219/1000/1000</f>
        <v>3.3050000000000002</v>
      </c>
      <c r="M221" s="125">
        <v>42800</v>
      </c>
      <c r="N221" s="115" t="s">
        <v>477</v>
      </c>
      <c r="O221" s="113" t="s">
        <v>448</v>
      </c>
    </row>
    <row r="222" spans="1:16">
      <c r="A222" s="37">
        <v>42736</v>
      </c>
      <c r="B222" s="27"/>
      <c r="C222" s="113">
        <v>695</v>
      </c>
      <c r="D222" s="113">
        <v>7414</v>
      </c>
      <c r="E222" s="113">
        <v>4899</v>
      </c>
      <c r="F222" s="113">
        <v>4204</v>
      </c>
      <c r="G222" s="162">
        <v>31143</v>
      </c>
      <c r="H222" s="37">
        <f t="shared" si="51"/>
        <v>42736</v>
      </c>
      <c r="I222" s="180">
        <f t="shared" si="30"/>
        <v>7.4139999999999997</v>
      </c>
      <c r="J222" s="180">
        <f t="shared" si="31"/>
        <v>31.143000000000001</v>
      </c>
      <c r="K222" s="180">
        <f>+'GN2'!E220/1000/1000</f>
        <v>4.0890000000000004</v>
      </c>
      <c r="L222" s="180">
        <f>+'GN2'!F220/1000/1000</f>
        <v>3.3239999999999998</v>
      </c>
      <c r="M222" s="125">
        <v>42814</v>
      </c>
      <c r="O222" s="25" t="s">
        <v>448</v>
      </c>
    </row>
    <row r="223" spans="1:16">
      <c r="A223" s="37">
        <v>42767</v>
      </c>
      <c r="C223" s="113">
        <v>663</v>
      </c>
      <c r="D223" s="113">
        <v>7398</v>
      </c>
      <c r="E223" s="113">
        <v>3949</v>
      </c>
      <c r="F223" s="25">
        <v>3286</v>
      </c>
      <c r="G223" s="162">
        <v>31142</v>
      </c>
      <c r="H223" s="37">
        <f t="shared" ref="H223" si="52">+A223</f>
        <v>42767</v>
      </c>
      <c r="I223" s="180">
        <f t="shared" si="30"/>
        <v>7.3979999999999997</v>
      </c>
      <c r="J223" s="180">
        <f t="shared" si="31"/>
        <v>31.141999999999999</v>
      </c>
      <c r="K223" s="180">
        <f>+'GN2'!E221/1000/1000</f>
        <v>4.0739999999999998</v>
      </c>
      <c r="L223" s="180">
        <f>+'GN2'!F221/1000/1000</f>
        <v>3.3220000000000001</v>
      </c>
      <c r="M223" s="125">
        <v>42852</v>
      </c>
      <c r="O223" s="113" t="s">
        <v>448</v>
      </c>
    </row>
    <row r="224" spans="1:16">
      <c r="A224" s="37">
        <v>42795</v>
      </c>
      <c r="B224" s="113"/>
      <c r="C224" s="21">
        <v>694</v>
      </c>
      <c r="D224" s="21">
        <v>7403</v>
      </c>
      <c r="E224" s="21">
        <v>3866</v>
      </c>
      <c r="F224" s="21">
        <v>3172</v>
      </c>
      <c r="G224" s="162">
        <v>31015</v>
      </c>
      <c r="H224" s="37">
        <f t="shared" ref="H224" si="53">+A224</f>
        <v>42795</v>
      </c>
      <c r="I224" s="180">
        <f t="shared" si="30"/>
        <v>7.4029999999999996</v>
      </c>
      <c r="J224" s="180">
        <f t="shared" si="31"/>
        <v>31.015000000000001</v>
      </c>
      <c r="K224" s="180">
        <f>+'GN2'!E222/1000/1000</f>
        <v>4.0709999999999997</v>
      </c>
      <c r="L224" s="180">
        <f>+'GN2'!F222/1000/1000</f>
        <v>3.33</v>
      </c>
      <c r="M224" s="125">
        <v>42865</v>
      </c>
      <c r="O224" s="113" t="s">
        <v>448</v>
      </c>
    </row>
    <row r="225" spans="1:15">
      <c r="A225" s="37">
        <v>42826</v>
      </c>
      <c r="B225" s="113"/>
      <c r="C225" s="21">
        <v>645</v>
      </c>
      <c r="D225" s="21">
        <v>7414</v>
      </c>
      <c r="E225" s="21">
        <v>3462</v>
      </c>
      <c r="F225" s="21">
        <v>2817</v>
      </c>
      <c r="G225" s="162">
        <v>31226</v>
      </c>
      <c r="H225" s="37">
        <f t="shared" ref="H225:H228" si="54">+A225</f>
        <v>42826</v>
      </c>
      <c r="I225" s="180">
        <f t="shared" si="30"/>
        <v>7.4139999999999997</v>
      </c>
      <c r="J225" s="180">
        <f t="shared" si="31"/>
        <v>31.225999999999999</v>
      </c>
      <c r="K225" s="180">
        <f>+'GN2'!E223/1000/1000</f>
        <v>4.0529999999999999</v>
      </c>
      <c r="L225" s="180">
        <f>+'GN2'!F223/1000/1000</f>
        <v>3.36</v>
      </c>
      <c r="M225" s="125">
        <v>42919</v>
      </c>
      <c r="O225" s="113" t="s">
        <v>448</v>
      </c>
    </row>
    <row r="226" spans="1:15">
      <c r="A226" s="37">
        <v>42856</v>
      </c>
      <c r="B226" s="113"/>
      <c r="C226" s="6">
        <v>578</v>
      </c>
      <c r="D226" s="21">
        <v>7432</v>
      </c>
      <c r="E226" s="21">
        <v>2501</v>
      </c>
      <c r="F226" s="21">
        <v>1923</v>
      </c>
      <c r="G226" s="162">
        <v>31379</v>
      </c>
      <c r="H226" s="37">
        <f t="shared" si="54"/>
        <v>42856</v>
      </c>
      <c r="I226" s="180">
        <f t="shared" si="30"/>
        <v>7.4320000000000004</v>
      </c>
      <c r="J226" s="180">
        <f t="shared" si="31"/>
        <v>31.379000000000001</v>
      </c>
      <c r="K226" s="180">
        <f>+'GN2'!E224/1000/1000</f>
        <v>4.0540000000000003</v>
      </c>
      <c r="L226" s="180">
        <f>+'GN2'!F224/1000/1000</f>
        <v>3.3759999999999999</v>
      </c>
      <c r="M226" s="125">
        <v>42928</v>
      </c>
      <c r="O226" s="113" t="s">
        <v>448</v>
      </c>
    </row>
    <row r="227" spans="1:15">
      <c r="A227" s="37">
        <v>42887</v>
      </c>
      <c r="B227" s="113"/>
      <c r="C227" s="6">
        <v>519</v>
      </c>
      <c r="D227" s="21">
        <v>7442</v>
      </c>
      <c r="E227" s="21">
        <v>2309</v>
      </c>
      <c r="F227" s="21">
        <v>1790</v>
      </c>
      <c r="G227" s="162">
        <v>31515</v>
      </c>
      <c r="H227" s="37">
        <f t="shared" si="54"/>
        <v>42887</v>
      </c>
      <c r="I227" s="180">
        <f t="shared" si="30"/>
        <v>7.4420000000000002</v>
      </c>
      <c r="J227" s="180">
        <f t="shared" si="31"/>
        <v>31.515000000000001</v>
      </c>
      <c r="K227" s="180">
        <f>+'GN2'!E225/1000/1000</f>
        <v>4.0369999999999999</v>
      </c>
      <c r="L227" s="180">
        <f>+'GN2'!F225/1000/1000</f>
        <v>3.403</v>
      </c>
      <c r="M227" s="125">
        <v>42957</v>
      </c>
      <c r="O227" s="113" t="s">
        <v>448</v>
      </c>
    </row>
    <row r="228" spans="1:15">
      <c r="A228" s="37">
        <v>42917</v>
      </c>
      <c r="B228" s="113"/>
      <c r="C228" s="6">
        <v>561</v>
      </c>
      <c r="D228" s="21">
        <v>7442</v>
      </c>
      <c r="E228" s="21">
        <v>2673</v>
      </c>
      <c r="F228" s="21">
        <v>2112</v>
      </c>
      <c r="G228" s="162">
        <v>31552</v>
      </c>
      <c r="H228" s="37">
        <f t="shared" si="54"/>
        <v>42917</v>
      </c>
      <c r="I228" s="180">
        <f t="shared" si="30"/>
        <v>7.4420000000000002</v>
      </c>
      <c r="J228" s="180">
        <f t="shared" si="31"/>
        <v>31.552</v>
      </c>
      <c r="K228" s="180">
        <f>+'GN2'!E226/1000/1000</f>
        <v>4.0309999999999997</v>
      </c>
      <c r="L228" s="180">
        <f>+'GN2'!F226/1000/1000</f>
        <v>3.41</v>
      </c>
      <c r="M228" s="125">
        <v>42990</v>
      </c>
      <c r="O228" s="113" t="s">
        <v>448</v>
      </c>
    </row>
    <row r="229" spans="1:15">
      <c r="A229" s="37">
        <v>42948</v>
      </c>
      <c r="B229" s="113"/>
      <c r="C229" s="113">
        <v>537</v>
      </c>
      <c r="D229" s="21">
        <v>7412</v>
      </c>
      <c r="E229" s="21">
        <v>2441</v>
      </c>
      <c r="F229" s="21">
        <v>1904</v>
      </c>
      <c r="G229" s="162">
        <v>31574</v>
      </c>
      <c r="H229" s="37">
        <f t="shared" ref="H229:H230" si="55">+A229</f>
        <v>42948</v>
      </c>
      <c r="I229" s="180">
        <f t="shared" si="30"/>
        <v>7.4119999999999999</v>
      </c>
      <c r="J229" s="180">
        <f t="shared" si="31"/>
        <v>31.574000000000002</v>
      </c>
      <c r="K229" s="180">
        <f>+'GN2'!E227/1000/1000</f>
        <v>4.0010000000000003</v>
      </c>
      <c r="L229" s="180">
        <f>+'GN2'!F227/1000/1000</f>
        <v>3.41</v>
      </c>
      <c r="M229" s="125">
        <v>43021</v>
      </c>
      <c r="O229" s="113" t="s">
        <v>448</v>
      </c>
    </row>
    <row r="230" spans="1:15">
      <c r="A230" s="37">
        <v>42979</v>
      </c>
      <c r="B230" s="113"/>
      <c r="C230" s="6">
        <v>552</v>
      </c>
      <c r="D230" s="21">
        <v>7389</v>
      </c>
      <c r="E230" s="21">
        <v>2670</v>
      </c>
      <c r="F230" s="21">
        <v>2118</v>
      </c>
      <c r="G230" s="162">
        <v>31633</v>
      </c>
      <c r="H230" s="37">
        <f t="shared" si="55"/>
        <v>42979</v>
      </c>
      <c r="I230" s="180">
        <f t="shared" si="30"/>
        <v>7.3890000000000002</v>
      </c>
      <c r="J230" s="180">
        <f t="shared" si="31"/>
        <v>31.632999999999999</v>
      </c>
      <c r="K230" s="180">
        <f>+'GN2'!E228/1000/1000</f>
        <v>3.9769999999999999</v>
      </c>
      <c r="L230" s="180">
        <f>+'GN2'!F228/1000/1000</f>
        <v>3.4119999999999999</v>
      </c>
      <c r="M230" s="125">
        <v>43049</v>
      </c>
      <c r="O230" s="113" t="s">
        <v>448</v>
      </c>
    </row>
    <row r="231" spans="1:15">
      <c r="A231" s="37">
        <v>43009</v>
      </c>
      <c r="B231" s="113"/>
      <c r="C231" s="6">
        <v>601</v>
      </c>
      <c r="D231" s="21">
        <v>7349</v>
      </c>
      <c r="E231" s="21">
        <v>3147</v>
      </c>
      <c r="F231" s="21">
        <v>2546</v>
      </c>
      <c r="G231" s="162">
        <v>31816</v>
      </c>
      <c r="H231" s="37">
        <f t="shared" ref="H231" si="56">+A231</f>
        <v>43009</v>
      </c>
      <c r="I231" s="180">
        <f t="shared" si="30"/>
        <v>7.3490000000000002</v>
      </c>
      <c r="J231" s="180">
        <f t="shared" si="31"/>
        <v>31.815999999999999</v>
      </c>
      <c r="K231" s="180">
        <f>+'GN2'!E229/1000/1000</f>
        <v>3.9390000000000001</v>
      </c>
      <c r="L231" s="180">
        <f>+'GN2'!F229/1000/1000</f>
        <v>3.41</v>
      </c>
      <c r="M231" s="125">
        <v>43082</v>
      </c>
      <c r="O231" s="113" t="s">
        <v>448</v>
      </c>
    </row>
    <row r="232" spans="1:15">
      <c r="A232" s="37">
        <v>43040</v>
      </c>
      <c r="B232" s="113"/>
      <c r="C232" s="6">
        <v>658</v>
      </c>
      <c r="D232" s="21">
        <v>7365</v>
      </c>
      <c r="E232" s="21">
        <v>3406</v>
      </c>
      <c r="F232" s="21">
        <v>2748</v>
      </c>
      <c r="G232" s="162">
        <v>31941</v>
      </c>
      <c r="H232" s="37">
        <f t="shared" ref="H232:H244" si="57">+A232</f>
        <v>43040</v>
      </c>
      <c r="I232" s="180">
        <f t="shared" si="30"/>
        <v>7.3650000000000002</v>
      </c>
      <c r="J232" s="180">
        <f t="shared" si="31"/>
        <v>31.940999999999999</v>
      </c>
      <c r="K232" s="180">
        <f>+'GN2'!E230/1000/1000</f>
        <v>3.9220000000000002</v>
      </c>
      <c r="L232" s="180">
        <f>+'GN2'!F230/1000/1000</f>
        <v>3.4430000000000001</v>
      </c>
      <c r="M232" s="125">
        <v>43131</v>
      </c>
      <c r="O232" s="113" t="s">
        <v>448</v>
      </c>
    </row>
    <row r="233" spans="1:15">
      <c r="A233" s="37">
        <v>43070</v>
      </c>
      <c r="B233" s="113"/>
      <c r="C233" s="6">
        <v>661</v>
      </c>
      <c r="D233" s="21">
        <v>7364</v>
      </c>
      <c r="E233" s="21">
        <v>4142</v>
      </c>
      <c r="F233" s="21">
        <v>3481</v>
      </c>
      <c r="G233" s="162">
        <v>32101</v>
      </c>
      <c r="H233" s="37">
        <f t="shared" si="57"/>
        <v>43070</v>
      </c>
      <c r="I233" s="180">
        <f t="shared" si="30"/>
        <v>7.3639999999999999</v>
      </c>
      <c r="J233" s="180">
        <f t="shared" si="31"/>
        <v>32.100999999999999</v>
      </c>
      <c r="K233" s="180">
        <f>+'GN2'!E231/1000/1000</f>
        <v>3.9089999999999998</v>
      </c>
      <c r="L233" s="180">
        <f>+'GN2'!F231/1000/1000</f>
        <v>3.4569999999999999</v>
      </c>
      <c r="M233" s="125">
        <v>43150</v>
      </c>
      <c r="O233" s="113" t="s">
        <v>448</v>
      </c>
    </row>
    <row r="234" spans="1:15">
      <c r="A234" s="37">
        <v>43101</v>
      </c>
      <c r="B234" s="113"/>
      <c r="C234" s="113">
        <v>706</v>
      </c>
      <c r="D234" s="21">
        <v>7375</v>
      </c>
      <c r="E234" s="21">
        <v>4969</v>
      </c>
      <c r="F234" s="21">
        <v>4263</v>
      </c>
      <c r="G234" s="162">
        <v>32160</v>
      </c>
      <c r="H234" s="37">
        <f t="shared" si="57"/>
        <v>43101</v>
      </c>
      <c r="I234" s="180">
        <f t="shared" si="30"/>
        <v>7.375</v>
      </c>
      <c r="J234" s="180">
        <f t="shared" si="31"/>
        <v>32.159999999999997</v>
      </c>
      <c r="K234" s="180">
        <f>+'GN2'!E232/1000/1000</f>
        <v>3.911</v>
      </c>
      <c r="L234" s="180">
        <f>+'GN2'!F232/1000/1000</f>
        <v>3.4649999999999999</v>
      </c>
      <c r="M234" s="125">
        <v>43173</v>
      </c>
      <c r="O234" s="113" t="s">
        <v>448</v>
      </c>
    </row>
    <row r="235" spans="1:15">
      <c r="A235" s="37">
        <v>43132</v>
      </c>
      <c r="B235" s="113"/>
      <c r="C235" s="113">
        <v>663</v>
      </c>
      <c r="D235" s="21">
        <v>7375</v>
      </c>
      <c r="E235" s="21">
        <v>4031</v>
      </c>
      <c r="F235" s="21">
        <v>3368</v>
      </c>
      <c r="G235" s="162">
        <v>32242</v>
      </c>
      <c r="H235" s="37">
        <f t="shared" si="57"/>
        <v>43132</v>
      </c>
      <c r="I235" s="180">
        <f t="shared" si="30"/>
        <v>7.375</v>
      </c>
      <c r="J235" s="180">
        <f t="shared" si="31"/>
        <v>32.241999999999997</v>
      </c>
      <c r="K235" s="180">
        <f>+'GN2'!E233/1000/1000</f>
        <v>3.899</v>
      </c>
      <c r="L235" s="180">
        <f>+'GN2'!F233/1000/1000</f>
        <v>3.4769999999999999</v>
      </c>
      <c r="M235" s="125">
        <v>43220</v>
      </c>
      <c r="O235" s="113" t="s">
        <v>448</v>
      </c>
    </row>
    <row r="236" spans="1:15">
      <c r="A236" s="37">
        <v>43160</v>
      </c>
      <c r="B236" s="113"/>
      <c r="C236" s="6">
        <v>705</v>
      </c>
      <c r="D236" s="21">
        <v>7386</v>
      </c>
      <c r="E236" s="21">
        <v>4176</v>
      </c>
      <c r="F236" s="113">
        <v>3471</v>
      </c>
      <c r="G236" s="162">
        <v>32541</v>
      </c>
      <c r="H236" s="37">
        <f t="shared" si="57"/>
        <v>43160</v>
      </c>
      <c r="I236" s="180">
        <f t="shared" si="30"/>
        <v>7.3860000000000001</v>
      </c>
      <c r="J236" s="180">
        <f t="shared" si="31"/>
        <v>32.540999999999997</v>
      </c>
      <c r="K236" s="180">
        <f>+'GN2'!E234/1000/1000</f>
        <v>3.8839999999999999</v>
      </c>
      <c r="L236" s="180">
        <f>+'GN2'!F234/1000/1000</f>
        <v>3.5030000000000001</v>
      </c>
      <c r="M236" s="125">
        <v>43231</v>
      </c>
      <c r="O236" s="113" t="s">
        <v>448</v>
      </c>
    </row>
    <row r="237" spans="1:15">
      <c r="A237" s="37">
        <v>43191</v>
      </c>
      <c r="B237" s="113"/>
      <c r="C237" s="6">
        <v>598</v>
      </c>
      <c r="D237" s="21">
        <v>7339</v>
      </c>
      <c r="E237" s="21">
        <v>3430</v>
      </c>
      <c r="F237" s="113">
        <v>2832</v>
      </c>
      <c r="G237" s="162">
        <v>32556</v>
      </c>
      <c r="H237" s="37">
        <f t="shared" si="57"/>
        <v>43191</v>
      </c>
      <c r="I237" s="180">
        <f t="shared" si="30"/>
        <v>7.3390000000000004</v>
      </c>
      <c r="J237" s="180">
        <f t="shared" si="31"/>
        <v>32.555999999999997</v>
      </c>
      <c r="K237" s="180">
        <f>+'GN2'!E235/1000/1000</f>
        <v>3.8570000000000002</v>
      </c>
      <c r="L237" s="180">
        <f>+'GN2'!F235/1000/1000</f>
        <v>3.4820000000000002</v>
      </c>
      <c r="M237" s="125">
        <v>43271</v>
      </c>
      <c r="O237" s="113" t="s">
        <v>448</v>
      </c>
    </row>
    <row r="238" spans="1:15">
      <c r="A238" s="37">
        <v>43221</v>
      </c>
      <c r="B238" s="113"/>
      <c r="C238" s="6">
        <v>558</v>
      </c>
      <c r="D238" s="21">
        <v>7319</v>
      </c>
      <c r="E238" s="21">
        <v>2541</v>
      </c>
      <c r="F238" s="113">
        <v>1983</v>
      </c>
      <c r="G238" s="162">
        <v>32616</v>
      </c>
      <c r="H238" s="37">
        <f t="shared" si="57"/>
        <v>43221</v>
      </c>
      <c r="I238" s="180">
        <f t="shared" si="30"/>
        <v>7.319</v>
      </c>
      <c r="J238" s="180">
        <f t="shared" si="31"/>
        <v>32.616</v>
      </c>
      <c r="K238" s="180">
        <f>+'GN2'!E236/1000/1000</f>
        <v>3.8359999999999999</v>
      </c>
      <c r="L238" s="180">
        <f>+'GN2'!F236/1000/1000</f>
        <v>3.4830000000000001</v>
      </c>
      <c r="M238" s="125">
        <v>43292</v>
      </c>
      <c r="O238" s="113" t="s">
        <v>448</v>
      </c>
    </row>
    <row r="239" spans="1:15">
      <c r="A239" s="37">
        <v>43252</v>
      </c>
      <c r="B239" s="113"/>
      <c r="C239" s="6">
        <v>489</v>
      </c>
      <c r="D239" s="21">
        <v>7289</v>
      </c>
      <c r="E239" s="21">
        <v>2268</v>
      </c>
      <c r="F239" s="113">
        <v>1779</v>
      </c>
      <c r="G239" s="162">
        <v>32605</v>
      </c>
      <c r="H239" s="37">
        <f t="shared" si="57"/>
        <v>43252</v>
      </c>
      <c r="I239" s="180">
        <f t="shared" si="30"/>
        <v>7.2889999999999997</v>
      </c>
      <c r="J239" s="180">
        <f t="shared" si="31"/>
        <v>32.604999999999997</v>
      </c>
      <c r="K239" s="180">
        <f>+'GN2'!E237/1000/1000</f>
        <v>3.82</v>
      </c>
      <c r="L239" s="180">
        <f>+'GN2'!F237/1000/1000</f>
        <v>3.4689999999999999</v>
      </c>
      <c r="M239" s="125">
        <v>43325</v>
      </c>
      <c r="O239" s="113" t="s">
        <v>448</v>
      </c>
    </row>
    <row r="240" spans="1:15">
      <c r="A240" s="37">
        <v>43282</v>
      </c>
      <c r="B240" s="113"/>
      <c r="C240" s="6">
        <v>548</v>
      </c>
      <c r="D240" s="21">
        <v>7276</v>
      </c>
      <c r="E240" s="21">
        <v>2677</v>
      </c>
      <c r="F240" s="113">
        <v>2129</v>
      </c>
      <c r="G240" s="162">
        <v>32622</v>
      </c>
      <c r="H240" s="37">
        <f t="shared" si="57"/>
        <v>43282</v>
      </c>
      <c r="I240" s="180">
        <f t="shared" si="30"/>
        <v>7.2759999999999998</v>
      </c>
      <c r="J240" s="180">
        <f t="shared" si="31"/>
        <v>32.622</v>
      </c>
      <c r="K240" s="180">
        <f>+'GN2'!E238/1000/1000</f>
        <v>3.8090000000000002</v>
      </c>
      <c r="L240" s="180">
        <f>+'GN2'!F238/1000/1000</f>
        <v>3.4660000000000002</v>
      </c>
      <c r="M240" s="125">
        <v>43356</v>
      </c>
      <c r="O240" s="113" t="s">
        <v>448</v>
      </c>
    </row>
    <row r="241" spans="1:15">
      <c r="A241" s="37">
        <v>43313</v>
      </c>
      <c r="B241" s="113"/>
      <c r="C241" s="6">
        <v>569</v>
      </c>
      <c r="D241" s="21">
        <v>7308</v>
      </c>
      <c r="E241" s="21">
        <v>2524</v>
      </c>
      <c r="F241" s="113">
        <v>1955</v>
      </c>
      <c r="G241" s="162">
        <v>32673</v>
      </c>
      <c r="H241" s="37">
        <f t="shared" si="57"/>
        <v>43313</v>
      </c>
      <c r="I241" s="180">
        <f t="shared" si="30"/>
        <v>7.3079999999999998</v>
      </c>
      <c r="J241" s="180">
        <f t="shared" si="31"/>
        <v>32.673000000000002</v>
      </c>
      <c r="K241" s="180">
        <f>+'GN2'!E239/1000/1000</f>
        <v>3.8290000000000002</v>
      </c>
      <c r="L241" s="180">
        <f>+'GN2'!F239/1000/1000</f>
        <v>3.4780000000000002</v>
      </c>
      <c r="M241" s="125">
        <v>43396</v>
      </c>
      <c r="O241" s="113" t="s">
        <v>448</v>
      </c>
    </row>
    <row r="242" spans="1:15">
      <c r="A242" s="37">
        <v>43344</v>
      </c>
      <c r="B242" s="113"/>
      <c r="C242" s="6">
        <v>585</v>
      </c>
      <c r="D242" s="21">
        <v>7341</v>
      </c>
      <c r="E242" s="21">
        <v>2748</v>
      </c>
      <c r="F242" s="113">
        <v>2163</v>
      </c>
      <c r="G242" s="162">
        <v>32718</v>
      </c>
      <c r="H242" s="37">
        <f t="shared" si="57"/>
        <v>43344</v>
      </c>
      <c r="I242" s="180">
        <f t="shared" si="30"/>
        <v>7.3410000000000002</v>
      </c>
      <c r="J242" s="180">
        <f t="shared" si="31"/>
        <v>32.718000000000004</v>
      </c>
      <c r="K242" s="180">
        <f>+'GN2'!E240/1000/1000</f>
        <v>3.8380000000000001</v>
      </c>
      <c r="L242" s="180">
        <f>+'GN2'!F240/1000/1000</f>
        <v>3.5019999999999998</v>
      </c>
      <c r="M242" s="125">
        <v>43417</v>
      </c>
      <c r="O242" s="132" t="s">
        <v>653</v>
      </c>
    </row>
    <row r="243" spans="1:15">
      <c r="A243" s="37">
        <v>43374</v>
      </c>
      <c r="B243" s="113"/>
      <c r="C243" s="6">
        <v>644</v>
      </c>
      <c r="D243" s="21">
        <v>7384</v>
      </c>
      <c r="E243" s="21">
        <v>3268</v>
      </c>
      <c r="F243" s="113">
        <v>2624</v>
      </c>
      <c r="G243" s="162">
        <v>32796</v>
      </c>
      <c r="H243" s="37">
        <f t="shared" si="57"/>
        <v>43374</v>
      </c>
      <c r="I243" s="180">
        <f t="shared" si="30"/>
        <v>7.3840000000000003</v>
      </c>
      <c r="J243" s="180">
        <f t="shared" si="31"/>
        <v>32.795999999999999</v>
      </c>
      <c r="K243" s="180">
        <f>+'GN2'!E241/1000/1000</f>
        <v>3.8559999999999999</v>
      </c>
      <c r="L243" s="180">
        <f>+'GN2'!F241/1000/1000</f>
        <v>3.5270000000000001</v>
      </c>
      <c r="M243" s="125">
        <v>43451</v>
      </c>
      <c r="O243" s="113" t="s">
        <v>448</v>
      </c>
    </row>
    <row r="244" spans="1:15">
      <c r="A244" s="37">
        <v>43405</v>
      </c>
      <c r="B244" s="113"/>
      <c r="C244" s="6">
        <v>693</v>
      </c>
      <c r="D244" s="21">
        <v>7419</v>
      </c>
      <c r="E244" s="21">
        <v>3535</v>
      </c>
      <c r="F244" s="113">
        <v>2842</v>
      </c>
      <c r="G244" s="162">
        <v>32890</v>
      </c>
      <c r="H244" s="37">
        <f t="shared" si="57"/>
        <v>43405</v>
      </c>
      <c r="I244" s="180">
        <f t="shared" si="30"/>
        <v>7.4189999999999996</v>
      </c>
      <c r="J244" s="180">
        <f t="shared" si="31"/>
        <v>32.89</v>
      </c>
      <c r="K244" s="180">
        <f>+'GN2'!E242/1000/1000</f>
        <v>3.8860000000000001</v>
      </c>
      <c r="L244" s="180">
        <f>+'GN2'!F242/1000/1000</f>
        <v>3.532</v>
      </c>
      <c r="M244" s="125">
        <v>43500</v>
      </c>
      <c r="O244" s="132" t="s">
        <v>653</v>
      </c>
    </row>
    <row r="245" spans="1:15">
      <c r="A245" s="37">
        <v>43435</v>
      </c>
      <c r="B245" s="113"/>
      <c r="C245" s="6">
        <v>669</v>
      </c>
      <c r="D245" s="21">
        <v>7427</v>
      </c>
      <c r="E245" s="21">
        <v>4199</v>
      </c>
      <c r="F245" s="113">
        <v>3530</v>
      </c>
      <c r="G245" s="162">
        <v>32939</v>
      </c>
      <c r="H245" s="37">
        <f t="shared" ref="H245:H247" si="58">+A245</f>
        <v>43435</v>
      </c>
      <c r="I245" s="180">
        <f t="shared" si="30"/>
        <v>7.4269999999999996</v>
      </c>
      <c r="J245" s="180">
        <f t="shared" si="31"/>
        <v>32.939</v>
      </c>
      <c r="K245" s="180">
        <f>+'GN2'!E243/1000/1000</f>
        <v>3.8809999999999998</v>
      </c>
      <c r="L245" s="180">
        <f>+'GN2'!F243/1000/1000</f>
        <v>3.544</v>
      </c>
      <c r="M245" s="125">
        <v>43515</v>
      </c>
      <c r="O245" s="113" t="s">
        <v>448</v>
      </c>
    </row>
    <row r="246" spans="1:15">
      <c r="A246" s="37">
        <v>43466</v>
      </c>
      <c r="B246" s="113"/>
      <c r="C246" s="6">
        <v>726</v>
      </c>
      <c r="D246" s="21">
        <v>7447</v>
      </c>
      <c r="E246" s="21">
        <v>4968</v>
      </c>
      <c r="F246" s="113">
        <v>4242</v>
      </c>
      <c r="G246" s="162">
        <v>32918</v>
      </c>
      <c r="H246" s="37">
        <f t="shared" si="58"/>
        <v>43466</v>
      </c>
      <c r="I246" s="180">
        <f t="shared" si="30"/>
        <v>7.4470000000000001</v>
      </c>
      <c r="J246" s="180">
        <f t="shared" si="31"/>
        <v>32.917999999999999</v>
      </c>
      <c r="K246" s="180">
        <f>+'GN2'!E244/1000/1000</f>
        <v>3.8809999999999998</v>
      </c>
      <c r="L246" s="180">
        <f>+'GN2'!F244/1000/1000</f>
        <v>3.5640000000000001</v>
      </c>
      <c r="M246" s="125">
        <v>43539</v>
      </c>
      <c r="O246" s="132" t="s">
        <v>653</v>
      </c>
    </row>
    <row r="247" spans="1:15">
      <c r="A247" s="37">
        <v>43497</v>
      </c>
      <c r="B247" s="113"/>
      <c r="C247" s="6">
        <v>664</v>
      </c>
      <c r="D247" s="21">
        <v>7448</v>
      </c>
      <c r="E247" s="21">
        <v>4015</v>
      </c>
      <c r="F247" s="21">
        <v>3351</v>
      </c>
      <c r="G247" s="162">
        <v>32901</v>
      </c>
      <c r="H247" s="37">
        <f t="shared" si="58"/>
        <v>43497</v>
      </c>
      <c r="I247" s="180">
        <f t="shared" si="30"/>
        <v>7.4480000000000004</v>
      </c>
      <c r="J247" s="180">
        <f t="shared" si="31"/>
        <v>32.901000000000003</v>
      </c>
      <c r="K247" s="180">
        <f>+'GN2'!E245/1000/1000</f>
        <v>3.8690000000000002</v>
      </c>
      <c r="L247" s="180">
        <f>+'GN2'!F245/1000/1000</f>
        <v>3.577</v>
      </c>
      <c r="M247" s="125">
        <v>43584</v>
      </c>
      <c r="O247" s="113" t="s">
        <v>448</v>
      </c>
    </row>
    <row r="248" spans="1:15">
      <c r="A248" s="37">
        <v>43525</v>
      </c>
      <c r="B248" s="113"/>
      <c r="C248" s="6">
        <v>699</v>
      </c>
      <c r="D248" s="21">
        <v>7442</v>
      </c>
      <c r="E248" s="21">
        <v>4008</v>
      </c>
      <c r="F248" s="21">
        <v>3309</v>
      </c>
      <c r="G248" s="162">
        <v>32739</v>
      </c>
      <c r="H248" s="37">
        <f t="shared" ref="H248:H250" si="59">+A248</f>
        <v>43525</v>
      </c>
      <c r="I248" s="180">
        <f t="shared" si="30"/>
        <v>7.4420000000000002</v>
      </c>
      <c r="J248" s="180">
        <f t="shared" si="31"/>
        <v>32.738999999999997</v>
      </c>
      <c r="K248" s="180">
        <f>+'GN2'!E246/1000/1000</f>
        <v>3.8740000000000001</v>
      </c>
      <c r="L248" s="180">
        <f>+'GN2'!F246/1000/1000</f>
        <v>3.5670000000000002</v>
      </c>
      <c r="M248" s="125">
        <v>43620</v>
      </c>
      <c r="O248" s="132" t="s">
        <v>653</v>
      </c>
    </row>
    <row r="249" spans="1:15">
      <c r="A249" s="37">
        <v>43556</v>
      </c>
      <c r="C249" s="6">
        <v>616</v>
      </c>
      <c r="D249" s="21">
        <v>7460</v>
      </c>
      <c r="E249" s="21">
        <v>3605</v>
      </c>
      <c r="F249" s="21">
        <v>2989</v>
      </c>
      <c r="G249" s="162">
        <v>32896</v>
      </c>
      <c r="H249" s="37">
        <f t="shared" si="59"/>
        <v>43556</v>
      </c>
      <c r="I249" s="180">
        <f t="shared" si="30"/>
        <v>7.46</v>
      </c>
      <c r="J249" s="180">
        <f t="shared" si="31"/>
        <v>32.896000000000001</v>
      </c>
      <c r="K249" s="180">
        <f>+'GN2'!E247/1000/1000</f>
        <v>3.8969999999999998</v>
      </c>
      <c r="L249" s="180">
        <f>+'GN2'!F247/1000/1000</f>
        <v>3.5619999999999998</v>
      </c>
      <c r="M249" s="125">
        <v>43637</v>
      </c>
      <c r="O249" s="113" t="s">
        <v>448</v>
      </c>
    </row>
    <row r="250" spans="1:15">
      <c r="A250" s="37">
        <v>43586</v>
      </c>
      <c r="B250" s="113"/>
      <c r="C250" s="6">
        <v>570</v>
      </c>
      <c r="D250" s="21">
        <v>7472</v>
      </c>
      <c r="E250" s="21">
        <v>2563</v>
      </c>
      <c r="F250" s="21">
        <v>1993</v>
      </c>
      <c r="G250" s="162">
        <v>32906</v>
      </c>
      <c r="H250" s="37">
        <f t="shared" si="59"/>
        <v>43586</v>
      </c>
      <c r="I250" s="180">
        <f t="shared" si="30"/>
        <v>7.4720000000000004</v>
      </c>
      <c r="J250" s="180">
        <f t="shared" si="31"/>
        <v>32.905999999999999</v>
      </c>
      <c r="K250" s="180">
        <f>+'GN2'!E248/1000/1000</f>
        <v>3.9289999999999998</v>
      </c>
      <c r="L250" s="180">
        <f>+'GN2'!F248/1000/1000</f>
        <v>3.5430000000000001</v>
      </c>
      <c r="M250" s="125">
        <v>43658</v>
      </c>
      <c r="O250" s="132" t="s">
        <v>653</v>
      </c>
    </row>
    <row r="251" spans="1:15">
      <c r="A251" s="37">
        <v>43617</v>
      </c>
      <c r="B251" s="113"/>
      <c r="C251" s="113">
        <v>508</v>
      </c>
      <c r="D251" s="21">
        <v>7491</v>
      </c>
      <c r="E251" s="113">
        <v>2298</v>
      </c>
      <c r="F251" s="21">
        <v>1790</v>
      </c>
      <c r="G251" s="162">
        <v>32917</v>
      </c>
      <c r="H251" s="37">
        <f t="shared" ref="H251" si="60">+A251</f>
        <v>43617</v>
      </c>
      <c r="I251" s="180">
        <f t="shared" si="30"/>
        <v>7.4909999999999997</v>
      </c>
      <c r="J251" s="180">
        <f t="shared" si="31"/>
        <v>32.917000000000002</v>
      </c>
      <c r="K251" s="180">
        <f>+'GN2'!E249/1000/1000</f>
        <v>3.956</v>
      </c>
      <c r="L251" s="180">
        <f>+'GN2'!F249/1000/1000</f>
        <v>3.5350000000000001</v>
      </c>
      <c r="M251" s="125">
        <v>43691</v>
      </c>
      <c r="O251" s="113" t="s">
        <v>448</v>
      </c>
    </row>
    <row r="252" spans="1:15">
      <c r="A252" s="37">
        <v>43647</v>
      </c>
      <c r="C252" s="113">
        <v>559</v>
      </c>
      <c r="D252" s="21">
        <v>7502</v>
      </c>
      <c r="E252" s="113">
        <v>2699</v>
      </c>
      <c r="F252" s="21">
        <v>2140</v>
      </c>
      <c r="G252" s="162">
        <v>32928</v>
      </c>
      <c r="H252" s="37">
        <f t="shared" ref="H252:H254" si="61">+A252</f>
        <v>43647</v>
      </c>
      <c r="I252" s="180">
        <f t="shared" ref="I252:I254" si="62">+D252/1000</f>
        <v>7.5019999999999998</v>
      </c>
      <c r="J252" s="180">
        <f t="shared" ref="J252:J254" si="63">+G252/1000</f>
        <v>32.927999999999997</v>
      </c>
      <c r="K252" s="180">
        <f>+'GN2'!E250/1000/1000</f>
        <v>3.9660000000000002</v>
      </c>
      <c r="L252" s="180">
        <f>+'GN2'!F250/1000/1000</f>
        <v>3.536</v>
      </c>
      <c r="M252" s="125">
        <v>43724</v>
      </c>
      <c r="O252" s="132" t="s">
        <v>653</v>
      </c>
    </row>
    <row r="253" spans="1:15">
      <c r="A253" s="37">
        <v>43678</v>
      </c>
      <c r="B253" s="113"/>
      <c r="C253" s="113">
        <v>589</v>
      </c>
      <c r="D253" s="21">
        <v>7522</v>
      </c>
      <c r="E253" s="113">
        <v>2617</v>
      </c>
      <c r="F253" s="21">
        <v>2028</v>
      </c>
      <c r="G253" s="162">
        <v>33001</v>
      </c>
      <c r="H253" s="37">
        <f t="shared" si="61"/>
        <v>43678</v>
      </c>
      <c r="I253" s="180">
        <f t="shared" si="62"/>
        <v>7.5220000000000002</v>
      </c>
      <c r="J253" s="180">
        <f t="shared" si="63"/>
        <v>33.000999999999998</v>
      </c>
      <c r="K253" s="180">
        <f>+'GN2'!E251/1000/1000</f>
        <v>3.9809999999999999</v>
      </c>
      <c r="L253" s="180">
        <f>+'GN2'!F251/1000/1000</f>
        <v>3.5409999999999999</v>
      </c>
      <c r="M253" s="125">
        <v>43752</v>
      </c>
      <c r="O253" s="113"/>
    </row>
    <row r="254" spans="1:15">
      <c r="A254" s="37">
        <v>43709</v>
      </c>
      <c r="B254" s="113"/>
      <c r="C254" s="113">
        <v>619</v>
      </c>
      <c r="D254" s="21">
        <v>7556</v>
      </c>
      <c r="E254" s="113">
        <v>2771</v>
      </c>
      <c r="F254" s="21">
        <v>2152</v>
      </c>
      <c r="G254" s="162">
        <v>32990</v>
      </c>
      <c r="H254" s="37">
        <f t="shared" si="61"/>
        <v>43709</v>
      </c>
      <c r="I254" s="180">
        <f t="shared" si="62"/>
        <v>7.556</v>
      </c>
      <c r="J254" s="180">
        <f t="shared" si="63"/>
        <v>32.99</v>
      </c>
      <c r="K254" s="184">
        <f>+'GN2'!E252/1000/1000</f>
        <v>4.0250000000000004</v>
      </c>
      <c r="L254" s="184">
        <f>+'GN2'!F252/1000/1000</f>
        <v>3.5310000000000001</v>
      </c>
      <c r="M254" s="125">
        <v>43784</v>
      </c>
      <c r="O254" s="132" t="s">
        <v>697</v>
      </c>
    </row>
    <row r="255" spans="1:15">
      <c r="I255" s="181"/>
      <c r="J255" s="181"/>
      <c r="K255" s="181"/>
      <c r="L255" s="181"/>
      <c r="M255" s="182" t="s">
        <v>705</v>
      </c>
      <c r="N255" s="183"/>
      <c r="O255" s="132" t="s">
        <v>697</v>
      </c>
    </row>
    <row r="256" spans="1:15">
      <c r="M256" s="182" t="s">
        <v>707</v>
      </c>
      <c r="O256" s="132"/>
    </row>
    <row r="257" spans="13:15">
      <c r="M257" s="125"/>
      <c r="O257" s="113"/>
    </row>
    <row r="258" spans="13:15">
      <c r="M258" s="125"/>
    </row>
  </sheetData>
  <mergeCells count="1">
    <mergeCell ref="B4:B5"/>
  </mergeCells>
  <pageMargins left="0.75" right="0.75" top="1" bottom="1" header="0.5" footer="0.5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64"/>
  <sheetViews>
    <sheetView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B1" sqref="B1:D1"/>
    </sheetView>
  </sheetViews>
  <sheetFormatPr defaultColWidth="9.1796875" defaultRowHeight="14.5"/>
  <cols>
    <col min="1" max="1" width="9.1796875" style="25"/>
    <col min="2" max="2" width="9" style="74" customWidth="1"/>
    <col min="3" max="3" width="21.54296875" style="74" customWidth="1"/>
    <col min="4" max="4" width="25.26953125" style="74" customWidth="1"/>
    <col min="5" max="5" width="11" style="25" customWidth="1"/>
    <col min="6" max="6" width="13.26953125" style="25" bestFit="1" customWidth="1"/>
    <col min="7" max="7" width="10.7265625" style="25" bestFit="1" customWidth="1"/>
    <col min="8" max="16384" width="9.1796875" style="25"/>
  </cols>
  <sheetData>
    <row r="1" spans="1:6" ht="15" customHeight="1">
      <c r="B1" s="203" t="s">
        <v>382</v>
      </c>
      <c r="C1" s="203"/>
      <c r="D1" s="203"/>
      <c r="E1" s="26" t="s">
        <v>383</v>
      </c>
    </row>
    <row r="2" spans="1:6" ht="15" customHeight="1">
      <c r="B2" s="202"/>
      <c r="C2" s="204" t="s">
        <v>1</v>
      </c>
      <c r="D2" s="204"/>
      <c r="E2" s="26" t="s">
        <v>1</v>
      </c>
      <c r="F2" s="26" t="s">
        <v>1</v>
      </c>
    </row>
    <row r="3" spans="1:6">
      <c r="B3" s="202"/>
      <c r="C3" s="59" t="s">
        <v>359</v>
      </c>
      <c r="D3" s="59" t="s">
        <v>358</v>
      </c>
      <c r="E3" s="113" t="s">
        <v>375</v>
      </c>
      <c r="F3" s="113" t="s">
        <v>376</v>
      </c>
    </row>
    <row r="4" spans="1:6">
      <c r="A4" s="27"/>
      <c r="B4" s="35" t="s">
        <v>205</v>
      </c>
      <c r="C4" s="6"/>
      <c r="D4" s="6"/>
      <c r="E4" s="6"/>
      <c r="F4" s="6"/>
    </row>
    <row r="5" spans="1:6">
      <c r="A5" s="27"/>
      <c r="B5" s="35" t="s">
        <v>204</v>
      </c>
      <c r="C5" s="6"/>
      <c r="D5" s="6"/>
      <c r="E5" s="6"/>
      <c r="F5" s="6"/>
    </row>
    <row r="6" spans="1:6">
      <c r="A6" s="27"/>
      <c r="B6" s="35" t="s">
        <v>203</v>
      </c>
      <c r="C6" s="6"/>
      <c r="D6" s="6"/>
      <c r="E6" s="6"/>
      <c r="F6" s="6"/>
    </row>
    <row r="7" spans="1:6">
      <c r="A7" s="27"/>
      <c r="B7" s="35" t="s">
        <v>202</v>
      </c>
      <c r="C7" s="6"/>
      <c r="D7" s="6"/>
      <c r="E7" s="6"/>
      <c r="F7" s="6"/>
    </row>
    <row r="8" spans="1:6">
      <c r="A8" s="27"/>
      <c r="B8" s="35" t="s">
        <v>201</v>
      </c>
      <c r="C8" s="6"/>
      <c r="D8" s="6"/>
      <c r="E8" s="6"/>
      <c r="F8" s="6"/>
    </row>
    <row r="9" spans="1:6">
      <c r="A9" s="27"/>
      <c r="B9" s="35" t="s">
        <v>200</v>
      </c>
      <c r="C9" s="6"/>
      <c r="D9" s="6"/>
      <c r="E9" s="6"/>
      <c r="F9" s="6"/>
    </row>
    <row r="10" spans="1:6">
      <c r="A10" s="27"/>
      <c r="B10" s="35" t="s">
        <v>199</v>
      </c>
      <c r="C10" s="6"/>
      <c r="D10" s="6"/>
      <c r="E10" s="6"/>
      <c r="F10" s="6"/>
    </row>
    <row r="11" spans="1:6">
      <c r="A11" s="27"/>
      <c r="B11" s="35" t="s">
        <v>198</v>
      </c>
      <c r="C11" s="6"/>
      <c r="D11" s="6"/>
      <c r="E11" s="6"/>
      <c r="F11" s="6"/>
    </row>
    <row r="12" spans="1:6">
      <c r="A12" s="27"/>
      <c r="B12" s="35" t="s">
        <v>197</v>
      </c>
      <c r="C12" s="6"/>
      <c r="D12" s="6"/>
      <c r="E12" s="6"/>
      <c r="F12" s="6"/>
    </row>
    <row r="13" spans="1:6">
      <c r="A13" s="27"/>
      <c r="B13" s="35" t="s">
        <v>196</v>
      </c>
      <c r="C13" s="6"/>
      <c r="D13" s="6"/>
      <c r="E13" s="6"/>
      <c r="F13" s="6"/>
    </row>
    <row r="14" spans="1:6">
      <c r="A14" s="27"/>
      <c r="B14" s="35" t="s">
        <v>195</v>
      </c>
      <c r="C14" s="6"/>
      <c r="D14" s="6"/>
      <c r="E14" s="6"/>
      <c r="F14" s="6"/>
    </row>
    <row r="15" spans="1:6">
      <c r="A15" s="27">
        <v>36495</v>
      </c>
      <c r="B15" s="35" t="s">
        <v>194</v>
      </c>
      <c r="C15" s="6"/>
      <c r="D15" s="6"/>
      <c r="E15" s="6"/>
      <c r="F15" s="6"/>
    </row>
    <row r="16" spans="1:6">
      <c r="A16" s="27">
        <v>36526</v>
      </c>
      <c r="B16" s="35" t="s">
        <v>193</v>
      </c>
      <c r="C16" s="6"/>
      <c r="D16" s="6"/>
      <c r="E16" s="6"/>
      <c r="F16" s="6"/>
    </row>
    <row r="17" spans="1:8">
      <c r="A17" s="27">
        <v>36557</v>
      </c>
      <c r="B17" s="35" t="s">
        <v>192</v>
      </c>
      <c r="C17" s="6"/>
      <c r="D17" s="6"/>
      <c r="E17" s="6"/>
      <c r="F17" s="6"/>
    </row>
    <row r="18" spans="1:8">
      <c r="A18" s="27">
        <v>36586</v>
      </c>
      <c r="B18" s="35" t="s">
        <v>191</v>
      </c>
      <c r="C18" s="6"/>
      <c r="D18" s="6"/>
      <c r="E18" s="6"/>
      <c r="F18" s="6"/>
    </row>
    <row r="19" spans="1:8">
      <c r="A19" s="27">
        <v>36617</v>
      </c>
      <c r="B19" s="35" t="s">
        <v>190</v>
      </c>
      <c r="C19" s="6"/>
      <c r="D19" s="6"/>
      <c r="E19" s="6"/>
      <c r="F19" s="6"/>
    </row>
    <row r="20" spans="1:8">
      <c r="A20" s="27">
        <v>36647</v>
      </c>
      <c r="B20" s="35" t="s">
        <v>189</v>
      </c>
      <c r="C20" s="6"/>
      <c r="D20" s="6"/>
      <c r="E20" s="6"/>
      <c r="F20" s="6"/>
    </row>
    <row r="21" spans="1:8">
      <c r="A21" s="27">
        <v>36678</v>
      </c>
      <c r="B21" s="35" t="s">
        <v>188</v>
      </c>
      <c r="C21" s="6"/>
      <c r="D21" s="6"/>
      <c r="E21" s="6"/>
      <c r="F21" s="6"/>
    </row>
    <row r="22" spans="1:8">
      <c r="A22" s="27">
        <v>36708</v>
      </c>
      <c r="B22" s="35" t="s">
        <v>187</v>
      </c>
      <c r="C22" s="6"/>
      <c r="D22" s="6"/>
      <c r="E22" s="6"/>
      <c r="F22" s="6"/>
    </row>
    <row r="23" spans="1:8">
      <c r="A23" s="27">
        <v>36739</v>
      </c>
      <c r="B23" s="35" t="s">
        <v>186</v>
      </c>
      <c r="C23" s="6"/>
      <c r="D23" s="6"/>
      <c r="E23" s="6"/>
      <c r="F23" s="6"/>
    </row>
    <row r="24" spans="1:8">
      <c r="A24" s="27">
        <v>36770</v>
      </c>
      <c r="B24" s="35" t="s">
        <v>185</v>
      </c>
      <c r="C24" s="6"/>
      <c r="D24" s="6"/>
      <c r="E24" s="6"/>
      <c r="F24" s="6"/>
    </row>
    <row r="25" spans="1:8">
      <c r="A25" s="27">
        <v>36800</v>
      </c>
      <c r="B25" s="35" t="s">
        <v>184</v>
      </c>
      <c r="C25" s="6"/>
      <c r="D25" s="6"/>
      <c r="E25" s="6"/>
      <c r="F25" s="6"/>
    </row>
    <row r="26" spans="1:8">
      <c r="A26" s="27">
        <v>36831</v>
      </c>
      <c r="B26" s="35" t="s">
        <v>183</v>
      </c>
      <c r="C26" s="6"/>
      <c r="D26" s="6"/>
      <c r="E26" s="6"/>
      <c r="F26" s="6"/>
    </row>
    <row r="27" spans="1:8">
      <c r="A27" s="27">
        <v>36861</v>
      </c>
      <c r="B27" s="35" t="s">
        <v>182</v>
      </c>
      <c r="C27" s="6"/>
      <c r="D27" s="6"/>
      <c r="E27" s="6"/>
      <c r="F27" s="6"/>
    </row>
    <row r="28" spans="1:8">
      <c r="A28" s="27">
        <v>36892</v>
      </c>
      <c r="B28" s="35" t="s">
        <v>181</v>
      </c>
      <c r="C28" s="6"/>
      <c r="D28" s="6"/>
      <c r="E28" s="6"/>
      <c r="F28" s="6"/>
    </row>
    <row r="29" spans="1:8">
      <c r="A29" s="27">
        <v>36923</v>
      </c>
      <c r="B29" s="35" t="s">
        <v>180</v>
      </c>
      <c r="C29" s="6"/>
      <c r="D29" s="6"/>
      <c r="E29" s="6"/>
      <c r="F29" s="6"/>
    </row>
    <row r="30" spans="1:8">
      <c r="A30" s="27">
        <v>36951</v>
      </c>
      <c r="B30" s="35" t="s">
        <v>179</v>
      </c>
      <c r="C30" s="6"/>
      <c r="D30" s="6"/>
      <c r="E30" s="6"/>
      <c r="F30" s="6"/>
    </row>
    <row r="31" spans="1:8">
      <c r="A31" s="27">
        <v>36982</v>
      </c>
      <c r="B31" s="35" t="s">
        <v>178</v>
      </c>
      <c r="C31" s="6"/>
      <c r="D31" s="6"/>
      <c r="E31" s="6"/>
      <c r="F31" s="6"/>
      <c r="H31" s="113" t="s">
        <v>441</v>
      </c>
    </row>
    <row r="32" spans="1:8">
      <c r="A32" s="27">
        <v>37012</v>
      </c>
      <c r="B32" s="35" t="s">
        <v>177</v>
      </c>
      <c r="C32" s="6"/>
      <c r="D32" s="6"/>
      <c r="E32" s="6"/>
      <c r="F32" s="6"/>
      <c r="H32" s="113" t="s">
        <v>441</v>
      </c>
    </row>
    <row r="33" spans="1:8">
      <c r="A33" s="27">
        <v>37043</v>
      </c>
      <c r="B33" s="35" t="s">
        <v>176</v>
      </c>
      <c r="C33" s="6"/>
      <c r="D33" s="6"/>
      <c r="E33" s="6"/>
      <c r="F33" s="6"/>
      <c r="H33" s="113" t="s">
        <v>441</v>
      </c>
    </row>
    <row r="34" spans="1:8">
      <c r="A34" s="27">
        <v>37073</v>
      </c>
      <c r="B34" s="35" t="s">
        <v>175</v>
      </c>
      <c r="C34" s="6"/>
      <c r="D34" s="6"/>
      <c r="E34" s="6"/>
      <c r="F34" s="6"/>
      <c r="H34" s="113" t="s">
        <v>441</v>
      </c>
    </row>
    <row r="35" spans="1:8">
      <c r="A35" s="27">
        <v>37104</v>
      </c>
      <c r="B35" s="35" t="s">
        <v>174</v>
      </c>
      <c r="C35" s="6"/>
      <c r="D35" s="6"/>
      <c r="E35" s="6"/>
      <c r="F35" s="6"/>
      <c r="H35" s="113" t="s">
        <v>441</v>
      </c>
    </row>
    <row r="36" spans="1:8">
      <c r="A36" s="27">
        <v>37135</v>
      </c>
      <c r="B36" s="35" t="s">
        <v>173</v>
      </c>
      <c r="C36" s="6"/>
      <c r="D36" s="6"/>
      <c r="E36" s="6"/>
      <c r="F36" s="6"/>
      <c r="H36" s="113" t="s">
        <v>441</v>
      </c>
    </row>
    <row r="37" spans="1:8">
      <c r="A37" s="27">
        <v>37165</v>
      </c>
      <c r="B37" s="35" t="s">
        <v>172</v>
      </c>
      <c r="C37" s="6"/>
      <c r="D37" s="6"/>
      <c r="E37" s="6"/>
      <c r="F37" s="6"/>
      <c r="H37" s="113" t="s">
        <v>441</v>
      </c>
    </row>
    <row r="38" spans="1:8">
      <c r="A38" s="27">
        <v>37196</v>
      </c>
      <c r="B38" s="35" t="s">
        <v>171</v>
      </c>
      <c r="C38" s="6"/>
      <c r="D38" s="6"/>
      <c r="E38" s="6"/>
      <c r="F38" s="6"/>
      <c r="H38" s="113" t="s">
        <v>441</v>
      </c>
    </row>
    <row r="39" spans="1:8">
      <c r="A39" s="27">
        <v>37226</v>
      </c>
      <c r="B39" s="35" t="s">
        <v>170</v>
      </c>
      <c r="C39" s="6"/>
      <c r="D39" s="6"/>
      <c r="E39" s="6"/>
      <c r="F39" s="6"/>
      <c r="H39" s="113" t="s">
        <v>441</v>
      </c>
    </row>
    <row r="40" spans="1:8">
      <c r="A40" s="27">
        <v>37257</v>
      </c>
      <c r="B40" s="35" t="s">
        <v>169</v>
      </c>
      <c r="C40" s="6"/>
      <c r="D40" s="6"/>
      <c r="E40" s="6"/>
      <c r="F40" s="6"/>
      <c r="H40" s="113" t="s">
        <v>441</v>
      </c>
    </row>
    <row r="41" spans="1:8">
      <c r="A41" s="27">
        <v>37288</v>
      </c>
      <c r="B41" s="35" t="s">
        <v>168</v>
      </c>
      <c r="C41" s="6"/>
      <c r="D41" s="6"/>
      <c r="E41" s="6"/>
      <c r="F41" s="6"/>
      <c r="H41" s="113" t="s">
        <v>441</v>
      </c>
    </row>
    <row r="42" spans="1:8">
      <c r="A42" s="27">
        <v>37316</v>
      </c>
      <c r="B42" s="35" t="s">
        <v>167</v>
      </c>
      <c r="C42" s="6"/>
      <c r="D42" s="6"/>
      <c r="E42" s="6"/>
      <c r="F42" s="6"/>
      <c r="H42" s="113" t="s">
        <v>441</v>
      </c>
    </row>
    <row r="43" spans="1:8">
      <c r="A43" s="27">
        <v>37347</v>
      </c>
      <c r="B43" s="35" t="s">
        <v>166</v>
      </c>
      <c r="C43" s="6"/>
      <c r="D43" s="6"/>
      <c r="E43" s="6"/>
      <c r="F43" s="6"/>
      <c r="H43" s="113" t="s">
        <v>441</v>
      </c>
    </row>
    <row r="44" spans="1:8">
      <c r="A44" s="27">
        <v>37377</v>
      </c>
      <c r="B44" s="35" t="s">
        <v>165</v>
      </c>
      <c r="C44" s="6"/>
      <c r="D44" s="6"/>
      <c r="E44" s="6"/>
      <c r="F44" s="6"/>
      <c r="H44" s="113" t="s">
        <v>441</v>
      </c>
    </row>
    <row r="45" spans="1:8">
      <c r="A45" s="27">
        <v>37408</v>
      </c>
      <c r="B45" s="35" t="s">
        <v>164</v>
      </c>
      <c r="C45" s="6"/>
      <c r="D45" s="6"/>
      <c r="E45" s="6"/>
      <c r="F45" s="6"/>
      <c r="H45" s="113" t="s">
        <v>441</v>
      </c>
    </row>
    <row r="46" spans="1:8">
      <c r="A46" s="27">
        <v>37438</v>
      </c>
      <c r="B46" s="35" t="s">
        <v>163</v>
      </c>
      <c r="C46" s="6"/>
      <c r="D46" s="6"/>
      <c r="E46" s="6"/>
      <c r="F46" s="6"/>
      <c r="H46" s="113" t="s">
        <v>441</v>
      </c>
    </row>
    <row r="47" spans="1:8">
      <c r="A47" s="27">
        <v>37469</v>
      </c>
      <c r="B47" s="35" t="s">
        <v>162</v>
      </c>
      <c r="C47" s="6"/>
      <c r="D47" s="6"/>
      <c r="E47" s="6"/>
      <c r="F47" s="6"/>
      <c r="H47" s="113" t="s">
        <v>441</v>
      </c>
    </row>
    <row r="48" spans="1:8">
      <c r="A48" s="27">
        <v>37500</v>
      </c>
      <c r="B48" s="35" t="s">
        <v>161</v>
      </c>
      <c r="C48" s="6"/>
      <c r="D48" s="6"/>
      <c r="E48" s="6"/>
      <c r="F48" s="6"/>
      <c r="H48" s="113" t="s">
        <v>441</v>
      </c>
    </row>
    <row r="49" spans="1:8">
      <c r="A49" s="27">
        <v>37530</v>
      </c>
      <c r="B49" s="35" t="s">
        <v>160</v>
      </c>
      <c r="C49" s="6"/>
      <c r="D49" s="6"/>
      <c r="E49" s="6"/>
      <c r="F49" s="6"/>
      <c r="H49" s="113" t="s">
        <v>441</v>
      </c>
    </row>
    <row r="50" spans="1:8">
      <c r="A50" s="27">
        <v>37561</v>
      </c>
      <c r="B50" s="35" t="s">
        <v>159</v>
      </c>
      <c r="C50" s="6"/>
      <c r="D50" s="6"/>
      <c r="E50" s="6"/>
      <c r="F50" s="6"/>
      <c r="H50" s="113" t="s">
        <v>441</v>
      </c>
    </row>
    <row r="51" spans="1:8">
      <c r="A51" s="27">
        <v>37591</v>
      </c>
      <c r="B51" s="35" t="s">
        <v>158</v>
      </c>
      <c r="C51" s="6"/>
      <c r="D51" s="6"/>
      <c r="E51" s="6"/>
      <c r="F51" s="6"/>
      <c r="H51" s="113" t="s">
        <v>441</v>
      </c>
    </row>
    <row r="52" spans="1:8">
      <c r="A52" s="27">
        <v>37622</v>
      </c>
      <c r="B52" s="35" t="s">
        <v>157</v>
      </c>
      <c r="C52" s="6"/>
      <c r="D52" s="6"/>
      <c r="E52" s="6"/>
      <c r="F52" s="6"/>
      <c r="H52" s="113" t="s">
        <v>441</v>
      </c>
    </row>
    <row r="53" spans="1:8">
      <c r="A53" s="27">
        <v>37653</v>
      </c>
      <c r="B53" s="35" t="s">
        <v>156</v>
      </c>
      <c r="C53" s="6"/>
      <c r="D53" s="6"/>
      <c r="E53" s="6"/>
      <c r="F53" s="6"/>
      <c r="H53" s="113" t="s">
        <v>441</v>
      </c>
    </row>
    <row r="54" spans="1:8">
      <c r="A54" s="27">
        <v>37681</v>
      </c>
      <c r="B54" s="35" t="s">
        <v>155</v>
      </c>
      <c r="C54" s="6"/>
      <c r="D54" s="6"/>
      <c r="E54" s="6"/>
      <c r="F54" s="6"/>
      <c r="H54" s="113" t="s">
        <v>441</v>
      </c>
    </row>
    <row r="55" spans="1:8">
      <c r="A55" s="27">
        <v>37712</v>
      </c>
      <c r="B55" s="35" t="s">
        <v>154</v>
      </c>
      <c r="C55" s="6"/>
      <c r="D55" s="6"/>
      <c r="E55" s="6"/>
      <c r="F55" s="6"/>
      <c r="H55" s="113" t="s">
        <v>441</v>
      </c>
    </row>
    <row r="56" spans="1:8">
      <c r="A56" s="27">
        <v>37742</v>
      </c>
      <c r="B56" s="35" t="s">
        <v>153</v>
      </c>
      <c r="C56" s="6"/>
      <c r="D56" s="6"/>
      <c r="E56" s="6"/>
      <c r="F56" s="6"/>
      <c r="H56" s="113" t="s">
        <v>441</v>
      </c>
    </row>
    <row r="57" spans="1:8">
      <c r="A57" s="27">
        <v>37773</v>
      </c>
      <c r="B57" s="35" t="s">
        <v>152</v>
      </c>
      <c r="C57" s="6"/>
      <c r="D57" s="6"/>
      <c r="E57" s="6"/>
      <c r="F57" s="6"/>
      <c r="H57" s="113" t="s">
        <v>441</v>
      </c>
    </row>
    <row r="58" spans="1:8">
      <c r="A58" s="27">
        <v>37803</v>
      </c>
      <c r="B58" s="35" t="s">
        <v>151</v>
      </c>
      <c r="C58" s="6"/>
      <c r="D58" s="6"/>
      <c r="E58" s="6"/>
      <c r="F58" s="6"/>
      <c r="H58" s="113" t="s">
        <v>441</v>
      </c>
    </row>
    <row r="59" spans="1:8">
      <c r="A59" s="27">
        <v>37834</v>
      </c>
      <c r="B59" s="35" t="s">
        <v>150</v>
      </c>
      <c r="C59" s="6"/>
      <c r="D59" s="6"/>
      <c r="E59" s="6"/>
      <c r="F59" s="6"/>
      <c r="H59" s="113" t="s">
        <v>441</v>
      </c>
    </row>
    <row r="60" spans="1:8">
      <c r="A60" s="27">
        <v>37865</v>
      </c>
      <c r="B60" s="35" t="s">
        <v>149</v>
      </c>
      <c r="C60" s="6"/>
      <c r="D60" s="6"/>
      <c r="E60" s="6"/>
      <c r="F60" s="6"/>
      <c r="H60" s="113" t="s">
        <v>441</v>
      </c>
    </row>
    <row r="61" spans="1:8">
      <c r="A61" s="27">
        <v>37895</v>
      </c>
      <c r="B61" s="35" t="s">
        <v>148</v>
      </c>
      <c r="C61" s="6"/>
      <c r="D61" s="6"/>
      <c r="E61" s="6"/>
      <c r="F61" s="6"/>
      <c r="H61" s="113" t="s">
        <v>441</v>
      </c>
    </row>
    <row r="62" spans="1:8">
      <c r="A62" s="27">
        <v>37926</v>
      </c>
      <c r="B62" s="35" t="s">
        <v>147</v>
      </c>
      <c r="C62" s="6"/>
      <c r="D62" s="6"/>
      <c r="E62" s="6"/>
      <c r="F62" s="6"/>
      <c r="H62" s="113" t="s">
        <v>441</v>
      </c>
    </row>
    <row r="63" spans="1:8">
      <c r="A63" s="27">
        <v>37956</v>
      </c>
      <c r="B63" s="35" t="s">
        <v>146</v>
      </c>
      <c r="C63" s="6"/>
      <c r="D63" s="6"/>
      <c r="E63" s="6"/>
      <c r="F63" s="6"/>
      <c r="H63" s="113" t="s">
        <v>441</v>
      </c>
    </row>
    <row r="64" spans="1:8">
      <c r="A64" s="27">
        <v>37987</v>
      </c>
      <c r="B64" s="35" t="s">
        <v>145</v>
      </c>
      <c r="C64" s="6"/>
      <c r="D64" s="6"/>
      <c r="E64" s="6"/>
      <c r="F64" s="6"/>
      <c r="H64" s="113" t="s">
        <v>441</v>
      </c>
    </row>
    <row r="65" spans="1:8">
      <c r="A65" s="27">
        <v>38018</v>
      </c>
      <c r="B65" s="35" t="s">
        <v>144</v>
      </c>
      <c r="C65" s="6"/>
      <c r="D65" s="6"/>
      <c r="E65" s="6"/>
      <c r="F65" s="6"/>
      <c r="H65" s="113" t="s">
        <v>441</v>
      </c>
    </row>
    <row r="66" spans="1:8">
      <c r="A66" s="27">
        <v>38047</v>
      </c>
      <c r="B66" s="35" t="s">
        <v>143</v>
      </c>
      <c r="C66" s="6"/>
      <c r="D66" s="6"/>
      <c r="E66" s="6"/>
      <c r="F66" s="6"/>
      <c r="H66" s="113" t="s">
        <v>441</v>
      </c>
    </row>
    <row r="67" spans="1:8">
      <c r="A67" s="27">
        <v>38078</v>
      </c>
      <c r="B67" s="35" t="s">
        <v>142</v>
      </c>
      <c r="C67" s="6"/>
      <c r="D67" s="6"/>
      <c r="E67" s="6"/>
      <c r="F67" s="6"/>
      <c r="H67" s="113" t="s">
        <v>441</v>
      </c>
    </row>
    <row r="68" spans="1:8">
      <c r="A68" s="27">
        <v>38108</v>
      </c>
      <c r="B68" s="35" t="s">
        <v>141</v>
      </c>
      <c r="C68" s="6"/>
      <c r="D68" s="6"/>
      <c r="E68" s="6"/>
      <c r="F68" s="6"/>
      <c r="H68" s="113" t="s">
        <v>441</v>
      </c>
    </row>
    <row r="69" spans="1:8">
      <c r="A69" s="27">
        <v>38139</v>
      </c>
      <c r="B69" s="35" t="s">
        <v>140</v>
      </c>
      <c r="C69" s="6"/>
      <c r="D69" s="6"/>
      <c r="E69" s="6"/>
      <c r="F69" s="6"/>
      <c r="H69" s="113" t="s">
        <v>441</v>
      </c>
    </row>
    <row r="70" spans="1:8">
      <c r="A70" s="27">
        <v>38169</v>
      </c>
      <c r="B70" s="35" t="s">
        <v>139</v>
      </c>
      <c r="C70" s="6"/>
      <c r="D70" s="6"/>
      <c r="E70" s="6"/>
      <c r="F70" s="6"/>
      <c r="H70" s="113" t="s">
        <v>441</v>
      </c>
    </row>
    <row r="71" spans="1:8">
      <c r="A71" s="27">
        <v>38200</v>
      </c>
      <c r="B71" s="35" t="s">
        <v>138</v>
      </c>
      <c r="C71" s="6"/>
      <c r="D71" s="6"/>
      <c r="E71" s="6"/>
      <c r="F71" s="6"/>
      <c r="H71" s="113" t="s">
        <v>441</v>
      </c>
    </row>
    <row r="72" spans="1:8">
      <c r="A72" s="27">
        <v>38231</v>
      </c>
      <c r="B72" s="35" t="s">
        <v>137</v>
      </c>
      <c r="C72" s="6"/>
      <c r="D72" s="6"/>
      <c r="E72" s="6"/>
      <c r="F72" s="6"/>
      <c r="H72" s="113" t="s">
        <v>441</v>
      </c>
    </row>
    <row r="73" spans="1:8">
      <c r="A73" s="27">
        <v>38261</v>
      </c>
      <c r="B73" s="35" t="s">
        <v>136</v>
      </c>
      <c r="C73" s="6"/>
      <c r="D73" s="6"/>
      <c r="E73" s="6"/>
      <c r="F73" s="6"/>
      <c r="H73" s="113" t="s">
        <v>441</v>
      </c>
    </row>
    <row r="74" spans="1:8">
      <c r="A74" s="27">
        <v>38292</v>
      </c>
      <c r="B74" s="35" t="s">
        <v>135</v>
      </c>
      <c r="C74" s="6"/>
      <c r="D74" s="6"/>
      <c r="E74" s="6"/>
      <c r="F74" s="6"/>
      <c r="H74" s="113" t="s">
        <v>441</v>
      </c>
    </row>
    <row r="75" spans="1:8">
      <c r="A75" s="27">
        <v>38322</v>
      </c>
      <c r="B75" s="35" t="s">
        <v>134</v>
      </c>
      <c r="C75" s="6"/>
      <c r="D75" s="6"/>
      <c r="E75" s="6"/>
      <c r="F75" s="6"/>
      <c r="H75" s="113" t="s">
        <v>441</v>
      </c>
    </row>
    <row r="76" spans="1:8">
      <c r="A76" s="27">
        <v>38353</v>
      </c>
      <c r="B76" s="35" t="s">
        <v>133</v>
      </c>
      <c r="C76" s="6"/>
      <c r="D76" s="6"/>
      <c r="E76" s="6"/>
      <c r="F76" s="6"/>
      <c r="H76" s="113" t="s">
        <v>441</v>
      </c>
    </row>
    <row r="77" spans="1:8">
      <c r="A77" s="27">
        <v>38384</v>
      </c>
      <c r="B77" s="35" t="s">
        <v>132</v>
      </c>
      <c r="C77" s="6"/>
      <c r="D77" s="6"/>
      <c r="E77" s="6"/>
      <c r="F77" s="6"/>
      <c r="H77" s="113" t="s">
        <v>441</v>
      </c>
    </row>
    <row r="78" spans="1:8">
      <c r="A78" s="27">
        <v>38412</v>
      </c>
      <c r="B78" s="35" t="s">
        <v>131</v>
      </c>
      <c r="C78" s="6"/>
      <c r="D78" s="6"/>
      <c r="E78" s="6"/>
      <c r="F78" s="6"/>
      <c r="H78" s="113" t="s">
        <v>441</v>
      </c>
    </row>
    <row r="79" spans="1:8">
      <c r="A79" s="27">
        <v>38443</v>
      </c>
      <c r="B79" s="35" t="s">
        <v>130</v>
      </c>
      <c r="C79" s="6"/>
      <c r="D79" s="6"/>
      <c r="E79" s="6"/>
      <c r="F79" s="6"/>
      <c r="H79" s="113" t="s">
        <v>441</v>
      </c>
    </row>
    <row r="80" spans="1:8">
      <c r="A80" s="27">
        <v>38473</v>
      </c>
      <c r="B80" s="35" t="s">
        <v>129</v>
      </c>
      <c r="C80" s="6"/>
      <c r="D80" s="6"/>
      <c r="E80" s="6"/>
      <c r="F80" s="6"/>
      <c r="H80" s="113" t="s">
        <v>441</v>
      </c>
    </row>
    <row r="81" spans="1:8">
      <c r="A81" s="27">
        <v>38504</v>
      </c>
      <c r="B81" s="35" t="s">
        <v>128</v>
      </c>
      <c r="C81" s="6"/>
      <c r="D81" s="6"/>
      <c r="E81" s="6"/>
      <c r="F81" s="6"/>
      <c r="H81" s="113" t="s">
        <v>441</v>
      </c>
    </row>
    <row r="82" spans="1:8">
      <c r="A82" s="27">
        <v>38534</v>
      </c>
      <c r="B82" s="35" t="s">
        <v>127</v>
      </c>
      <c r="C82" s="6"/>
      <c r="D82" s="6"/>
      <c r="E82" s="6"/>
      <c r="F82" s="6"/>
      <c r="H82" s="113" t="s">
        <v>441</v>
      </c>
    </row>
    <row r="83" spans="1:8">
      <c r="A83" s="27">
        <v>38565</v>
      </c>
      <c r="B83" s="35" t="s">
        <v>126</v>
      </c>
      <c r="C83" s="6"/>
      <c r="D83" s="6"/>
      <c r="E83" s="6"/>
      <c r="F83" s="6"/>
      <c r="H83" s="113" t="s">
        <v>441</v>
      </c>
    </row>
    <row r="84" spans="1:8">
      <c r="A84" s="27">
        <v>38596</v>
      </c>
      <c r="B84" s="35" t="s">
        <v>125</v>
      </c>
      <c r="C84" s="6"/>
      <c r="D84" s="6"/>
      <c r="E84" s="6"/>
      <c r="F84" s="6"/>
      <c r="H84" s="113" t="s">
        <v>441</v>
      </c>
    </row>
    <row r="85" spans="1:8">
      <c r="A85" s="27">
        <v>38626</v>
      </c>
      <c r="B85" s="35" t="s">
        <v>124</v>
      </c>
      <c r="C85" s="6"/>
      <c r="D85" s="6"/>
      <c r="E85" s="6"/>
      <c r="F85" s="6"/>
      <c r="H85" s="113" t="s">
        <v>441</v>
      </c>
    </row>
    <row r="86" spans="1:8">
      <c r="A86" s="27">
        <v>38657</v>
      </c>
      <c r="B86" s="35" t="s">
        <v>123</v>
      </c>
      <c r="C86" s="6"/>
      <c r="D86" s="6"/>
      <c r="E86" s="6"/>
      <c r="F86" s="6"/>
      <c r="H86" s="113" t="s">
        <v>441</v>
      </c>
    </row>
    <row r="87" spans="1:8">
      <c r="A87" s="27">
        <v>38687</v>
      </c>
      <c r="B87" s="35" t="s">
        <v>122</v>
      </c>
      <c r="C87" s="6"/>
      <c r="D87" s="6"/>
      <c r="E87" s="6"/>
      <c r="F87" s="6"/>
      <c r="H87" s="113" t="s">
        <v>441</v>
      </c>
    </row>
    <row r="88" spans="1:8">
      <c r="A88" s="27">
        <v>38718</v>
      </c>
      <c r="B88" s="35" t="s">
        <v>121</v>
      </c>
      <c r="C88" s="6"/>
      <c r="D88" s="6"/>
      <c r="E88" s="6"/>
      <c r="F88" s="6"/>
      <c r="H88" s="113" t="s">
        <v>441</v>
      </c>
    </row>
    <row r="89" spans="1:8">
      <c r="A89" s="27">
        <v>38749</v>
      </c>
      <c r="B89" s="35" t="s">
        <v>120</v>
      </c>
      <c r="C89" s="6"/>
      <c r="D89" s="6"/>
      <c r="E89" s="6"/>
      <c r="F89" s="6"/>
      <c r="H89" s="113" t="s">
        <v>441</v>
      </c>
    </row>
    <row r="90" spans="1:8">
      <c r="A90" s="27">
        <v>38777</v>
      </c>
      <c r="B90" s="35" t="s">
        <v>119</v>
      </c>
      <c r="C90" s="6"/>
      <c r="D90" s="6"/>
      <c r="E90" s="6"/>
      <c r="F90" s="6"/>
      <c r="H90" s="113" t="s">
        <v>441</v>
      </c>
    </row>
    <row r="91" spans="1:8">
      <c r="A91" s="27">
        <v>38808</v>
      </c>
      <c r="B91" s="35" t="s">
        <v>118</v>
      </c>
      <c r="C91" s="6"/>
      <c r="D91" s="6"/>
      <c r="E91" s="6"/>
      <c r="F91" s="6"/>
      <c r="H91" s="113" t="s">
        <v>441</v>
      </c>
    </row>
    <row r="92" spans="1:8">
      <c r="A92" s="27">
        <v>38838</v>
      </c>
      <c r="B92" s="35" t="s">
        <v>117</v>
      </c>
      <c r="C92" s="6"/>
      <c r="D92" s="6"/>
      <c r="E92" s="6"/>
      <c r="F92" s="6"/>
      <c r="H92" s="113" t="s">
        <v>441</v>
      </c>
    </row>
    <row r="93" spans="1:8">
      <c r="A93" s="27">
        <v>38869</v>
      </c>
      <c r="B93" s="35" t="s">
        <v>116</v>
      </c>
      <c r="C93" s="6"/>
      <c r="D93" s="6"/>
      <c r="E93" s="6"/>
      <c r="F93" s="6"/>
      <c r="H93" s="113" t="s">
        <v>441</v>
      </c>
    </row>
    <row r="94" spans="1:8">
      <c r="A94" s="27">
        <v>38899</v>
      </c>
      <c r="B94" s="35" t="s">
        <v>115</v>
      </c>
      <c r="C94" s="6"/>
      <c r="D94" s="6"/>
      <c r="E94" s="6"/>
      <c r="F94" s="6"/>
      <c r="H94" s="113" t="s">
        <v>441</v>
      </c>
    </row>
    <row r="95" spans="1:8">
      <c r="A95" s="27">
        <v>38930</v>
      </c>
      <c r="B95" s="35" t="s">
        <v>114</v>
      </c>
      <c r="C95" s="6"/>
      <c r="D95" s="6"/>
      <c r="E95" s="6"/>
      <c r="F95" s="6"/>
      <c r="H95" s="113" t="s">
        <v>441</v>
      </c>
    </row>
    <row r="96" spans="1:8">
      <c r="A96" s="27">
        <v>38961</v>
      </c>
      <c r="B96" s="35" t="s">
        <v>113</v>
      </c>
      <c r="C96" s="6"/>
      <c r="D96" s="6"/>
      <c r="E96" s="6"/>
      <c r="F96" s="6"/>
      <c r="H96" s="113" t="s">
        <v>441</v>
      </c>
    </row>
    <row r="97" spans="1:10">
      <c r="A97" s="27">
        <v>38991</v>
      </c>
      <c r="B97" s="35" t="s">
        <v>112</v>
      </c>
      <c r="C97" s="6"/>
      <c r="D97" s="6"/>
      <c r="E97" s="6"/>
      <c r="F97" s="6"/>
      <c r="H97" s="113" t="s">
        <v>441</v>
      </c>
    </row>
    <row r="98" spans="1:10">
      <c r="A98" s="27">
        <v>39022</v>
      </c>
      <c r="B98" s="35" t="s">
        <v>111</v>
      </c>
      <c r="C98" s="6"/>
      <c r="D98" s="6"/>
      <c r="E98" s="6"/>
      <c r="F98" s="6"/>
      <c r="H98" s="113" t="s">
        <v>441</v>
      </c>
    </row>
    <row r="99" spans="1:10">
      <c r="A99" s="27">
        <v>39052</v>
      </c>
      <c r="B99" s="35" t="s">
        <v>110</v>
      </c>
      <c r="C99" s="6"/>
      <c r="D99" s="6"/>
      <c r="E99" s="6"/>
      <c r="F99" s="6"/>
      <c r="H99" s="113" t="s">
        <v>441</v>
      </c>
    </row>
    <row r="100" spans="1:10">
      <c r="A100" s="27">
        <v>39083</v>
      </c>
      <c r="B100" s="35" t="s">
        <v>109</v>
      </c>
      <c r="C100" s="6"/>
      <c r="D100" s="6"/>
      <c r="E100" s="6"/>
      <c r="F100" s="6"/>
      <c r="H100" s="113" t="s">
        <v>441</v>
      </c>
    </row>
    <row r="101" spans="1:10">
      <c r="A101" s="27">
        <v>39114</v>
      </c>
      <c r="B101" s="35" t="s">
        <v>108</v>
      </c>
      <c r="C101" s="6"/>
      <c r="D101" s="6"/>
      <c r="E101" s="6"/>
      <c r="F101" s="6"/>
      <c r="H101" s="113" t="s">
        <v>441</v>
      </c>
      <c r="J101" s="113"/>
    </row>
    <row r="102" spans="1:10">
      <c r="A102" s="27">
        <v>39142</v>
      </c>
      <c r="B102" s="35" t="s">
        <v>107</v>
      </c>
      <c r="C102" s="6"/>
      <c r="D102" s="6"/>
      <c r="E102" s="6"/>
      <c r="F102" s="6"/>
      <c r="H102" s="113" t="s">
        <v>441</v>
      </c>
      <c r="J102" s="113"/>
    </row>
    <row r="103" spans="1:10">
      <c r="A103" s="27">
        <v>39173</v>
      </c>
      <c r="B103" s="35" t="s">
        <v>106</v>
      </c>
      <c r="C103" s="6"/>
      <c r="D103" s="6"/>
      <c r="E103" s="6"/>
      <c r="F103" s="6"/>
      <c r="H103" s="113" t="s">
        <v>441</v>
      </c>
    </row>
    <row r="104" spans="1:10">
      <c r="A104" s="27">
        <v>39203</v>
      </c>
      <c r="B104" s="35" t="s">
        <v>105</v>
      </c>
      <c r="C104" s="6"/>
      <c r="D104" s="6"/>
      <c r="E104" s="6"/>
      <c r="F104" s="6"/>
      <c r="H104" s="113" t="s">
        <v>441</v>
      </c>
    </row>
    <row r="105" spans="1:10">
      <c r="A105" s="27">
        <v>39234</v>
      </c>
      <c r="B105" s="35" t="s">
        <v>104</v>
      </c>
      <c r="C105" s="6"/>
      <c r="D105" s="6"/>
      <c r="E105" s="6"/>
      <c r="F105" s="6"/>
      <c r="H105" s="113" t="s">
        <v>441</v>
      </c>
    </row>
    <row r="106" spans="1:10">
      <c r="A106" s="27">
        <v>39264</v>
      </c>
      <c r="B106" s="35" t="s">
        <v>103</v>
      </c>
      <c r="C106" s="6"/>
      <c r="D106" s="6"/>
      <c r="E106" s="6"/>
      <c r="F106" s="6"/>
      <c r="H106" s="113" t="s">
        <v>441</v>
      </c>
    </row>
    <row r="107" spans="1:10">
      <c r="A107" s="27">
        <v>39295</v>
      </c>
      <c r="B107" s="35" t="s">
        <v>102</v>
      </c>
      <c r="C107" s="6"/>
      <c r="D107" s="6"/>
      <c r="E107" s="6"/>
      <c r="F107" s="6"/>
      <c r="H107" s="113" t="s">
        <v>441</v>
      </c>
    </row>
    <row r="108" spans="1:10">
      <c r="A108" s="27">
        <v>39326</v>
      </c>
      <c r="B108" s="35" t="s">
        <v>101</v>
      </c>
      <c r="C108" s="6"/>
      <c r="D108" s="6"/>
      <c r="E108" s="6" t="s">
        <v>375</v>
      </c>
      <c r="F108" s="6" t="s">
        <v>376</v>
      </c>
      <c r="H108" s="113" t="s">
        <v>441</v>
      </c>
      <c r="J108" s="113"/>
    </row>
    <row r="109" spans="1:10">
      <c r="A109" s="27">
        <v>39356</v>
      </c>
      <c r="B109" s="35" t="s">
        <v>100</v>
      </c>
      <c r="C109" s="6">
        <v>225</v>
      </c>
      <c r="D109" s="6">
        <v>226</v>
      </c>
      <c r="E109" s="6"/>
      <c r="F109" s="6"/>
      <c r="H109" s="113" t="s">
        <v>441</v>
      </c>
      <c r="J109" s="113"/>
    </row>
    <row r="110" spans="1:10">
      <c r="A110" s="27">
        <v>39387</v>
      </c>
      <c r="B110" s="35" t="s">
        <v>99</v>
      </c>
      <c r="C110" s="6">
        <v>263</v>
      </c>
      <c r="D110" s="6">
        <v>274</v>
      </c>
      <c r="E110" s="6"/>
      <c r="F110" s="6"/>
      <c r="H110" s="113" t="s">
        <v>441</v>
      </c>
      <c r="J110" s="113"/>
    </row>
    <row r="111" spans="1:10">
      <c r="A111" s="27">
        <v>39417</v>
      </c>
      <c r="B111" s="35" t="s">
        <v>98</v>
      </c>
      <c r="C111" s="6">
        <v>238</v>
      </c>
      <c r="D111" s="6">
        <v>242</v>
      </c>
      <c r="E111" s="6"/>
      <c r="F111" s="6"/>
      <c r="H111" s="113" t="s">
        <v>441</v>
      </c>
      <c r="J111" s="113"/>
    </row>
    <row r="112" spans="1:10">
      <c r="A112" s="27">
        <v>39448</v>
      </c>
      <c r="B112" s="35" t="s">
        <v>97</v>
      </c>
      <c r="C112" s="6">
        <v>277</v>
      </c>
      <c r="D112" s="6">
        <v>312</v>
      </c>
      <c r="E112" s="6"/>
      <c r="F112" s="6"/>
      <c r="H112" s="113" t="s">
        <v>441</v>
      </c>
      <c r="J112" s="113"/>
    </row>
    <row r="113" spans="1:10">
      <c r="A113" s="27">
        <v>39479</v>
      </c>
      <c r="B113" s="35" t="s">
        <v>96</v>
      </c>
      <c r="C113" s="6">
        <v>252</v>
      </c>
      <c r="D113" s="6">
        <v>304</v>
      </c>
      <c r="E113" s="6"/>
      <c r="F113" s="6"/>
      <c r="H113" s="113" t="s">
        <v>441</v>
      </c>
      <c r="J113" s="113"/>
    </row>
    <row r="114" spans="1:10">
      <c r="A114" s="27">
        <v>39508</v>
      </c>
      <c r="B114" s="35" t="s">
        <v>95</v>
      </c>
      <c r="C114" s="6">
        <v>259</v>
      </c>
      <c r="D114" s="6">
        <v>305</v>
      </c>
      <c r="E114" s="6"/>
      <c r="F114" s="6"/>
      <c r="H114" s="113" t="s">
        <v>441</v>
      </c>
      <c r="J114" s="113"/>
    </row>
    <row r="115" spans="1:10">
      <c r="A115" s="27">
        <v>39539</v>
      </c>
      <c r="B115" s="35" t="s">
        <v>94</v>
      </c>
      <c r="C115" s="6">
        <v>240</v>
      </c>
      <c r="D115" s="6">
        <v>232</v>
      </c>
      <c r="E115" s="6"/>
      <c r="F115" s="6"/>
      <c r="H115" s="113" t="s">
        <v>441</v>
      </c>
    </row>
    <row r="116" spans="1:10">
      <c r="A116" s="27">
        <v>39569</v>
      </c>
      <c r="B116" s="35" t="s">
        <v>93</v>
      </c>
      <c r="C116" s="6">
        <v>233</v>
      </c>
      <c r="D116" s="6">
        <v>184</v>
      </c>
      <c r="E116" s="6"/>
      <c r="F116" s="6"/>
      <c r="H116" s="113" t="s">
        <v>441</v>
      </c>
    </row>
    <row r="117" spans="1:10">
      <c r="A117" s="27">
        <v>39600</v>
      </c>
      <c r="B117" s="35" t="s">
        <v>92</v>
      </c>
      <c r="C117" s="6">
        <v>213</v>
      </c>
      <c r="D117" s="6">
        <v>159</v>
      </c>
      <c r="E117" s="6"/>
      <c r="F117" s="6"/>
      <c r="H117" s="113" t="s">
        <v>441</v>
      </c>
    </row>
    <row r="118" spans="1:10">
      <c r="A118" s="27">
        <v>39630</v>
      </c>
      <c r="B118" s="35" t="s">
        <v>91</v>
      </c>
      <c r="C118" s="6">
        <v>228</v>
      </c>
      <c r="D118" s="6">
        <v>168</v>
      </c>
      <c r="E118" s="6"/>
      <c r="F118" s="6"/>
      <c r="H118" s="113" t="s">
        <v>441</v>
      </c>
    </row>
    <row r="119" spans="1:10">
      <c r="A119" s="27">
        <v>39661</v>
      </c>
      <c r="B119" s="35" t="s">
        <v>90</v>
      </c>
      <c r="C119" s="6">
        <v>246</v>
      </c>
      <c r="D119" s="6">
        <v>170</v>
      </c>
      <c r="E119" s="6"/>
      <c r="F119" s="6"/>
      <c r="H119" s="113" t="s">
        <v>441</v>
      </c>
    </row>
    <row r="120" spans="1:10">
      <c r="A120" s="27">
        <v>39692</v>
      </c>
      <c r="B120" s="35" t="s">
        <v>89</v>
      </c>
      <c r="C120" s="6">
        <v>254</v>
      </c>
      <c r="D120" s="6">
        <v>159</v>
      </c>
      <c r="E120" s="6">
        <f t="shared" ref="E120" si="0">SUM(C109:C120)*1000</f>
        <v>2928000</v>
      </c>
      <c r="F120" s="6">
        <f t="shared" ref="F120" si="1">SUM(D109:D120)*1000</f>
        <v>2735000</v>
      </c>
      <c r="H120" s="113" t="s">
        <v>441</v>
      </c>
    </row>
    <row r="121" spans="1:10">
      <c r="A121" s="27">
        <v>39722</v>
      </c>
      <c r="B121" s="35" t="s">
        <v>88</v>
      </c>
      <c r="C121" s="6">
        <v>282</v>
      </c>
      <c r="D121" s="6">
        <v>195</v>
      </c>
      <c r="E121" s="6">
        <f t="shared" ref="E121" si="2">SUM(C110:C121)*1000</f>
        <v>2985000</v>
      </c>
      <c r="F121" s="6">
        <f t="shared" ref="F121" si="3">SUM(D110:D121)*1000</f>
        <v>2704000</v>
      </c>
      <c r="H121" s="113" t="s">
        <v>441</v>
      </c>
    </row>
    <row r="122" spans="1:10">
      <c r="A122" s="27">
        <v>39753</v>
      </c>
      <c r="B122" s="35" t="s">
        <v>87</v>
      </c>
      <c r="C122" s="6">
        <v>261</v>
      </c>
      <c r="D122" s="6">
        <v>244</v>
      </c>
      <c r="E122" s="6">
        <f t="shared" ref="E122:E153" si="4">SUM(C111:C122)*1000</f>
        <v>2983000</v>
      </c>
      <c r="F122" s="6">
        <f t="shared" ref="F122:F153" si="5">SUM(D111:D122)*1000</f>
        <v>2674000</v>
      </c>
      <c r="H122" s="113" t="s">
        <v>441</v>
      </c>
    </row>
    <row r="123" spans="1:10">
      <c r="A123" s="27">
        <v>39783</v>
      </c>
      <c r="B123" s="35" t="s">
        <v>86</v>
      </c>
      <c r="C123" s="6">
        <v>266</v>
      </c>
      <c r="D123" s="6">
        <v>220</v>
      </c>
      <c r="E123" s="6">
        <f t="shared" si="4"/>
        <v>3011000</v>
      </c>
      <c r="F123" s="6">
        <f t="shared" si="5"/>
        <v>2652000</v>
      </c>
      <c r="H123" s="113" t="s">
        <v>441</v>
      </c>
    </row>
    <row r="124" spans="1:10">
      <c r="A124" s="27">
        <v>39814</v>
      </c>
      <c r="B124" s="35" t="s">
        <v>85</v>
      </c>
      <c r="C124" s="6">
        <v>298</v>
      </c>
      <c r="D124" s="6">
        <v>256</v>
      </c>
      <c r="E124" s="6">
        <f t="shared" si="4"/>
        <v>3032000</v>
      </c>
      <c r="F124" s="6">
        <f t="shared" si="5"/>
        <v>2596000</v>
      </c>
      <c r="H124" s="113" t="s">
        <v>441</v>
      </c>
    </row>
    <row r="125" spans="1:10">
      <c r="A125" s="27">
        <v>39845</v>
      </c>
      <c r="B125" s="35" t="s">
        <v>84</v>
      </c>
      <c r="C125" s="6">
        <v>261</v>
      </c>
      <c r="D125" s="6">
        <v>254</v>
      </c>
      <c r="E125" s="6">
        <f t="shared" si="4"/>
        <v>3041000</v>
      </c>
      <c r="F125" s="6">
        <f t="shared" si="5"/>
        <v>2546000</v>
      </c>
      <c r="H125" s="113" t="s">
        <v>441</v>
      </c>
    </row>
    <row r="126" spans="1:10">
      <c r="A126" s="27">
        <v>39873</v>
      </c>
      <c r="B126" s="35" t="s">
        <v>83</v>
      </c>
      <c r="C126" s="6">
        <v>276</v>
      </c>
      <c r="D126" s="6">
        <v>259</v>
      </c>
      <c r="E126" s="6">
        <f t="shared" si="4"/>
        <v>3058000</v>
      </c>
      <c r="F126" s="6">
        <f t="shared" si="5"/>
        <v>2500000</v>
      </c>
      <c r="H126" s="113" t="s">
        <v>441</v>
      </c>
    </row>
    <row r="127" spans="1:10">
      <c r="A127" s="27">
        <v>39904</v>
      </c>
      <c r="B127" s="35" t="s">
        <v>82</v>
      </c>
      <c r="C127" s="6">
        <v>233</v>
      </c>
      <c r="D127" s="6">
        <v>210</v>
      </c>
      <c r="E127" s="6">
        <f t="shared" si="4"/>
        <v>3051000</v>
      </c>
      <c r="F127" s="6">
        <f t="shared" si="5"/>
        <v>2478000</v>
      </c>
      <c r="H127" s="113" t="s">
        <v>441</v>
      </c>
    </row>
    <row r="128" spans="1:10">
      <c r="A128" s="27">
        <v>39934</v>
      </c>
      <c r="B128" s="35" t="s">
        <v>81</v>
      </c>
      <c r="C128" s="6">
        <v>225</v>
      </c>
      <c r="D128" s="6">
        <v>157</v>
      </c>
      <c r="E128" s="6">
        <f t="shared" si="4"/>
        <v>3043000</v>
      </c>
      <c r="F128" s="6">
        <f t="shared" si="5"/>
        <v>2451000</v>
      </c>
      <c r="H128" s="113" t="s">
        <v>441</v>
      </c>
    </row>
    <row r="129" spans="1:9">
      <c r="A129" s="27">
        <v>39965</v>
      </c>
      <c r="B129" s="35" t="s">
        <v>80</v>
      </c>
      <c r="C129" s="6">
        <v>196</v>
      </c>
      <c r="D129" s="6">
        <v>137</v>
      </c>
      <c r="E129" s="6">
        <f t="shared" si="4"/>
        <v>3026000</v>
      </c>
      <c r="F129" s="6">
        <f t="shared" si="5"/>
        <v>2429000</v>
      </c>
      <c r="H129" s="113" t="s">
        <v>441</v>
      </c>
    </row>
    <row r="130" spans="1:9">
      <c r="A130" s="27">
        <v>39995</v>
      </c>
      <c r="B130" s="35" t="s">
        <v>79</v>
      </c>
      <c r="C130" s="6">
        <v>255</v>
      </c>
      <c r="D130" s="6">
        <v>166</v>
      </c>
      <c r="E130" s="6">
        <f t="shared" si="4"/>
        <v>3053000</v>
      </c>
      <c r="F130" s="6">
        <f t="shared" si="5"/>
        <v>2427000</v>
      </c>
      <c r="H130" s="113" t="s">
        <v>441</v>
      </c>
    </row>
    <row r="131" spans="1:9">
      <c r="A131" s="27">
        <v>40026</v>
      </c>
      <c r="B131" s="35" t="s">
        <v>78</v>
      </c>
      <c r="C131" s="6">
        <v>231</v>
      </c>
      <c r="D131" s="6">
        <v>152</v>
      </c>
      <c r="E131" s="6">
        <f t="shared" si="4"/>
        <v>3038000</v>
      </c>
      <c r="F131" s="6">
        <f t="shared" si="5"/>
        <v>2409000</v>
      </c>
      <c r="H131" s="113" t="s">
        <v>441</v>
      </c>
    </row>
    <row r="132" spans="1:9">
      <c r="A132" s="27">
        <v>40057</v>
      </c>
      <c r="B132" s="35" t="s">
        <v>77</v>
      </c>
      <c r="C132" s="6">
        <v>241</v>
      </c>
      <c r="D132" s="6">
        <v>172</v>
      </c>
      <c r="E132" s="6">
        <f t="shared" si="4"/>
        <v>3025000</v>
      </c>
      <c r="F132" s="6">
        <f t="shared" si="5"/>
        <v>2422000</v>
      </c>
      <c r="H132" s="113" t="s">
        <v>441</v>
      </c>
    </row>
    <row r="133" spans="1:9">
      <c r="A133" s="27">
        <v>40087</v>
      </c>
      <c r="B133" s="35" t="s">
        <v>76</v>
      </c>
      <c r="C133" s="6">
        <v>287</v>
      </c>
      <c r="D133" s="6">
        <v>195</v>
      </c>
      <c r="E133" s="6">
        <f t="shared" si="4"/>
        <v>3030000</v>
      </c>
      <c r="F133" s="6">
        <f t="shared" si="5"/>
        <v>2422000</v>
      </c>
      <c r="H133" s="113" t="s">
        <v>441</v>
      </c>
    </row>
    <row r="134" spans="1:9">
      <c r="A134" s="27">
        <v>40118</v>
      </c>
      <c r="B134" s="35" t="s">
        <v>75</v>
      </c>
      <c r="C134" s="6">
        <v>249</v>
      </c>
      <c r="D134" s="6">
        <v>239</v>
      </c>
      <c r="E134" s="6">
        <f t="shared" si="4"/>
        <v>3018000</v>
      </c>
      <c r="F134" s="6">
        <f t="shared" si="5"/>
        <v>2417000</v>
      </c>
      <c r="H134" s="113" t="s">
        <v>441</v>
      </c>
    </row>
    <row r="135" spans="1:9">
      <c r="A135" s="27">
        <v>40148</v>
      </c>
      <c r="B135" s="35" t="s">
        <v>74</v>
      </c>
      <c r="C135" s="6">
        <v>253</v>
      </c>
      <c r="D135" s="6">
        <v>238</v>
      </c>
      <c r="E135" s="6">
        <f t="shared" si="4"/>
        <v>3005000</v>
      </c>
      <c r="F135" s="6">
        <f t="shared" si="5"/>
        <v>2435000</v>
      </c>
      <c r="H135" s="113" t="s">
        <v>441</v>
      </c>
      <c r="I135" s="115" t="s">
        <v>576</v>
      </c>
    </row>
    <row r="136" spans="1:9">
      <c r="A136" s="27">
        <v>40179</v>
      </c>
      <c r="B136" s="35" t="s">
        <v>73</v>
      </c>
      <c r="C136" s="6">
        <v>297</v>
      </c>
      <c r="D136" s="6">
        <v>271</v>
      </c>
      <c r="E136" s="6">
        <f t="shared" si="4"/>
        <v>3004000</v>
      </c>
      <c r="F136" s="6">
        <f t="shared" si="5"/>
        <v>2450000</v>
      </c>
      <c r="H136" s="113" t="s">
        <v>441</v>
      </c>
    </row>
    <row r="137" spans="1:9">
      <c r="A137" s="27">
        <v>40210</v>
      </c>
      <c r="B137" s="35" t="s">
        <v>72</v>
      </c>
      <c r="C137" s="6">
        <v>260</v>
      </c>
      <c r="D137" s="6">
        <v>264</v>
      </c>
      <c r="E137" s="6">
        <f t="shared" si="4"/>
        <v>3003000</v>
      </c>
      <c r="F137" s="6">
        <f t="shared" si="5"/>
        <v>2460000</v>
      </c>
      <c r="H137" s="113" t="s">
        <v>441</v>
      </c>
    </row>
    <row r="138" spans="1:9">
      <c r="A138" s="27">
        <v>40238</v>
      </c>
      <c r="B138" s="35" t="s">
        <v>71</v>
      </c>
      <c r="C138" s="6">
        <v>276</v>
      </c>
      <c r="D138" s="6">
        <v>263</v>
      </c>
      <c r="E138" s="6">
        <f t="shared" si="4"/>
        <v>3003000</v>
      </c>
      <c r="F138" s="6">
        <f t="shared" si="5"/>
        <v>2464000</v>
      </c>
      <c r="H138" s="113" t="s">
        <v>441</v>
      </c>
    </row>
    <row r="139" spans="1:9">
      <c r="A139" s="27">
        <v>40269</v>
      </c>
      <c r="B139" s="35" t="s">
        <v>70</v>
      </c>
      <c r="C139" s="6">
        <v>259</v>
      </c>
      <c r="D139" s="6">
        <v>209</v>
      </c>
      <c r="E139" s="6">
        <f t="shared" si="4"/>
        <v>3029000</v>
      </c>
      <c r="F139" s="6">
        <f t="shared" si="5"/>
        <v>2463000</v>
      </c>
      <c r="H139" s="113" t="s">
        <v>441</v>
      </c>
    </row>
    <row r="140" spans="1:9">
      <c r="A140" s="27">
        <v>40299</v>
      </c>
      <c r="B140" s="35" t="s">
        <v>69</v>
      </c>
      <c r="C140" s="6">
        <v>226</v>
      </c>
      <c r="D140" s="6">
        <v>179</v>
      </c>
      <c r="E140" s="6">
        <f t="shared" si="4"/>
        <v>3030000</v>
      </c>
      <c r="F140" s="6">
        <f t="shared" si="5"/>
        <v>2485000</v>
      </c>
      <c r="H140" s="113" t="s">
        <v>441</v>
      </c>
    </row>
    <row r="141" spans="1:9">
      <c r="A141" s="27">
        <v>40330</v>
      </c>
      <c r="B141" s="35" t="s">
        <v>68</v>
      </c>
      <c r="C141" s="6">
        <v>215</v>
      </c>
      <c r="D141" s="6">
        <v>141</v>
      </c>
      <c r="E141" s="6">
        <f t="shared" si="4"/>
        <v>3049000</v>
      </c>
      <c r="F141" s="6">
        <f t="shared" si="5"/>
        <v>2489000</v>
      </c>
      <c r="H141" s="113" t="s">
        <v>441</v>
      </c>
    </row>
    <row r="142" spans="1:9">
      <c r="A142" s="27">
        <v>40360</v>
      </c>
      <c r="B142" s="35" t="s">
        <v>67</v>
      </c>
      <c r="C142" s="6">
        <v>254</v>
      </c>
      <c r="D142" s="6">
        <v>162</v>
      </c>
      <c r="E142" s="6">
        <f t="shared" si="4"/>
        <v>3048000</v>
      </c>
      <c r="F142" s="6">
        <f t="shared" si="5"/>
        <v>2485000</v>
      </c>
      <c r="H142" s="113" t="s">
        <v>441</v>
      </c>
    </row>
    <row r="143" spans="1:9">
      <c r="A143" s="27">
        <v>40391</v>
      </c>
      <c r="B143" s="35" t="s">
        <v>66</v>
      </c>
      <c r="C143" s="6">
        <v>256</v>
      </c>
      <c r="D143" s="6">
        <v>171</v>
      </c>
      <c r="E143" s="6">
        <f t="shared" si="4"/>
        <v>3073000</v>
      </c>
      <c r="F143" s="6">
        <f t="shared" si="5"/>
        <v>2504000</v>
      </c>
      <c r="H143" s="113" t="s">
        <v>441</v>
      </c>
    </row>
    <row r="144" spans="1:9">
      <c r="A144" s="27">
        <v>40422</v>
      </c>
      <c r="B144" s="35" t="s">
        <v>65</v>
      </c>
      <c r="C144" s="6">
        <v>265</v>
      </c>
      <c r="D144" s="6">
        <v>173</v>
      </c>
      <c r="E144" s="6">
        <f t="shared" si="4"/>
        <v>3097000</v>
      </c>
      <c r="F144" s="6">
        <f t="shared" si="5"/>
        <v>2505000</v>
      </c>
      <c r="H144" s="113" t="s">
        <v>441</v>
      </c>
    </row>
    <row r="145" spans="1:8">
      <c r="A145" s="27">
        <v>40452</v>
      </c>
      <c r="B145" s="35" t="s">
        <v>64</v>
      </c>
      <c r="C145" s="6">
        <v>288</v>
      </c>
      <c r="D145" s="6">
        <v>203</v>
      </c>
      <c r="E145" s="6">
        <f t="shared" si="4"/>
        <v>3098000</v>
      </c>
      <c r="F145" s="6">
        <f t="shared" si="5"/>
        <v>2513000</v>
      </c>
      <c r="H145" s="113" t="s">
        <v>441</v>
      </c>
    </row>
    <row r="146" spans="1:8">
      <c r="A146" s="27">
        <v>40483</v>
      </c>
      <c r="B146" s="35" t="s">
        <v>63</v>
      </c>
      <c r="C146" s="6">
        <v>300</v>
      </c>
      <c r="D146" s="6">
        <v>245</v>
      </c>
      <c r="E146" s="6">
        <f t="shared" si="4"/>
        <v>3149000</v>
      </c>
      <c r="F146" s="6">
        <f t="shared" si="5"/>
        <v>2519000</v>
      </c>
      <c r="H146" s="113" t="s">
        <v>441</v>
      </c>
    </row>
    <row r="147" spans="1:8">
      <c r="A147" s="27">
        <v>40513</v>
      </c>
      <c r="B147" s="35" t="s">
        <v>62</v>
      </c>
      <c r="C147" s="6">
        <v>280</v>
      </c>
      <c r="D147" s="6">
        <v>235</v>
      </c>
      <c r="E147" s="6">
        <f t="shared" si="4"/>
        <v>3176000</v>
      </c>
      <c r="F147" s="6">
        <f t="shared" si="5"/>
        <v>2516000</v>
      </c>
      <c r="H147" s="113" t="s">
        <v>441</v>
      </c>
    </row>
    <row r="148" spans="1:8">
      <c r="A148" s="27">
        <v>40544</v>
      </c>
      <c r="B148" s="35" t="s">
        <v>61</v>
      </c>
      <c r="C148" s="6">
        <v>329</v>
      </c>
      <c r="D148" s="6">
        <v>282</v>
      </c>
      <c r="E148" s="6">
        <f t="shared" si="4"/>
        <v>3208000</v>
      </c>
      <c r="F148" s="6">
        <f t="shared" si="5"/>
        <v>2527000</v>
      </c>
      <c r="H148" s="113" t="s">
        <v>441</v>
      </c>
    </row>
    <row r="149" spans="1:8">
      <c r="A149" s="27">
        <v>40575</v>
      </c>
      <c r="B149" s="35" t="s">
        <v>60</v>
      </c>
      <c r="C149" s="6">
        <v>284</v>
      </c>
      <c r="D149" s="6">
        <v>272</v>
      </c>
      <c r="E149" s="6">
        <f t="shared" si="4"/>
        <v>3232000</v>
      </c>
      <c r="F149" s="6">
        <f t="shared" si="5"/>
        <v>2535000</v>
      </c>
      <c r="H149" s="113" t="s">
        <v>441</v>
      </c>
    </row>
    <row r="150" spans="1:8">
      <c r="A150" s="27">
        <v>40603</v>
      </c>
      <c r="B150" s="35" t="s">
        <v>59</v>
      </c>
      <c r="C150" s="6">
        <v>314</v>
      </c>
      <c r="D150" s="6">
        <v>268</v>
      </c>
      <c r="E150" s="6">
        <f t="shared" si="4"/>
        <v>3270000</v>
      </c>
      <c r="F150" s="6">
        <f t="shared" si="5"/>
        <v>2540000</v>
      </c>
      <c r="H150" s="113" t="s">
        <v>441</v>
      </c>
    </row>
    <row r="151" spans="1:8">
      <c r="A151" s="27">
        <v>40634</v>
      </c>
      <c r="B151" s="35" t="s">
        <v>58</v>
      </c>
      <c r="C151" s="6">
        <v>293</v>
      </c>
      <c r="D151" s="6">
        <v>215</v>
      </c>
      <c r="E151" s="6">
        <f t="shared" si="4"/>
        <v>3304000</v>
      </c>
      <c r="F151" s="6">
        <f t="shared" si="5"/>
        <v>2546000</v>
      </c>
      <c r="H151" s="113" t="s">
        <v>441</v>
      </c>
    </row>
    <row r="152" spans="1:8">
      <c r="A152" s="27">
        <v>40664</v>
      </c>
      <c r="B152" s="35" t="s">
        <v>57</v>
      </c>
      <c r="C152" s="6">
        <v>273</v>
      </c>
      <c r="D152" s="6">
        <v>186</v>
      </c>
      <c r="E152" s="6">
        <f t="shared" si="4"/>
        <v>3351000</v>
      </c>
      <c r="F152" s="6">
        <f t="shared" si="5"/>
        <v>2553000</v>
      </c>
      <c r="H152" s="113" t="s">
        <v>441</v>
      </c>
    </row>
    <row r="153" spans="1:8">
      <c r="A153" s="27">
        <v>40695</v>
      </c>
      <c r="B153" s="35" t="s">
        <v>56</v>
      </c>
      <c r="C153" s="6">
        <v>247</v>
      </c>
      <c r="D153" s="6">
        <v>155</v>
      </c>
      <c r="E153" s="6">
        <f t="shared" si="4"/>
        <v>3383000</v>
      </c>
      <c r="F153" s="6">
        <f t="shared" si="5"/>
        <v>2567000</v>
      </c>
      <c r="H153" s="113" t="s">
        <v>441</v>
      </c>
    </row>
    <row r="154" spans="1:8">
      <c r="A154" s="27">
        <v>40725</v>
      </c>
      <c r="B154" s="35" t="s">
        <v>55</v>
      </c>
      <c r="C154" s="6">
        <v>309</v>
      </c>
      <c r="D154" s="6">
        <v>176</v>
      </c>
      <c r="E154" s="6">
        <f t="shared" ref="E154:E182" si="6">SUM(C143:C154)*1000</f>
        <v>3438000</v>
      </c>
      <c r="F154" s="6">
        <f t="shared" ref="F154:F182" si="7">SUM(D143:D154)*1000</f>
        <v>2581000</v>
      </c>
      <c r="H154" s="113" t="s">
        <v>441</v>
      </c>
    </row>
    <row r="155" spans="1:8">
      <c r="A155" s="27">
        <v>40756</v>
      </c>
      <c r="B155" s="35" t="s">
        <v>54</v>
      </c>
      <c r="C155" s="6">
        <v>295</v>
      </c>
      <c r="D155" s="6">
        <v>197</v>
      </c>
      <c r="E155" s="6">
        <f t="shared" si="6"/>
        <v>3477000</v>
      </c>
      <c r="F155" s="6">
        <f t="shared" si="7"/>
        <v>2607000</v>
      </c>
      <c r="H155" s="113" t="s">
        <v>441</v>
      </c>
    </row>
    <row r="156" spans="1:8">
      <c r="A156" s="27">
        <v>40787</v>
      </c>
      <c r="B156" s="35" t="s">
        <v>53</v>
      </c>
      <c r="C156" s="6">
        <v>250</v>
      </c>
      <c r="D156" s="6">
        <v>238</v>
      </c>
      <c r="E156" s="6">
        <f t="shared" si="6"/>
        <v>3462000</v>
      </c>
      <c r="F156" s="6">
        <f t="shared" si="7"/>
        <v>2672000</v>
      </c>
      <c r="H156" s="113" t="s">
        <v>441</v>
      </c>
    </row>
    <row r="157" spans="1:8">
      <c r="A157" s="27">
        <v>40817</v>
      </c>
      <c r="B157" s="35" t="s">
        <v>52</v>
      </c>
      <c r="C157" s="6">
        <v>287</v>
      </c>
      <c r="D157" s="6">
        <v>270</v>
      </c>
      <c r="E157" s="6">
        <f t="shared" si="6"/>
        <v>3461000</v>
      </c>
      <c r="F157" s="6">
        <f t="shared" si="7"/>
        <v>2739000</v>
      </c>
      <c r="H157" s="113" t="s">
        <v>441</v>
      </c>
    </row>
    <row r="158" spans="1:8">
      <c r="A158" s="27">
        <v>40848</v>
      </c>
      <c r="B158" s="35" t="s">
        <v>51</v>
      </c>
      <c r="C158" s="6">
        <v>264</v>
      </c>
      <c r="D158" s="6">
        <v>271</v>
      </c>
      <c r="E158" s="6">
        <f t="shared" si="6"/>
        <v>3425000</v>
      </c>
      <c r="F158" s="6">
        <f t="shared" si="7"/>
        <v>2765000</v>
      </c>
      <c r="H158" s="113" t="s">
        <v>441</v>
      </c>
    </row>
    <row r="159" spans="1:8">
      <c r="A159" s="27">
        <v>40878</v>
      </c>
      <c r="B159" s="35" t="s">
        <v>50</v>
      </c>
      <c r="C159" s="6">
        <v>313</v>
      </c>
      <c r="D159" s="6">
        <v>266</v>
      </c>
      <c r="E159" s="6">
        <f t="shared" si="6"/>
        <v>3458000</v>
      </c>
      <c r="F159" s="6">
        <f t="shared" si="7"/>
        <v>2796000</v>
      </c>
      <c r="H159" s="113" t="s">
        <v>441</v>
      </c>
    </row>
    <row r="160" spans="1:8">
      <c r="A160" s="27">
        <v>40909</v>
      </c>
      <c r="B160" s="35" t="s">
        <v>49</v>
      </c>
      <c r="C160" s="6">
        <v>321</v>
      </c>
      <c r="D160" s="6">
        <v>291</v>
      </c>
      <c r="E160" s="6">
        <f t="shared" si="6"/>
        <v>3450000</v>
      </c>
      <c r="F160" s="6">
        <f t="shared" si="7"/>
        <v>2805000</v>
      </c>
      <c r="H160" s="113" t="s">
        <v>441</v>
      </c>
    </row>
    <row r="161" spans="1:8">
      <c r="A161" s="27">
        <v>40940</v>
      </c>
      <c r="B161" s="35" t="s">
        <v>48</v>
      </c>
      <c r="C161" s="6">
        <v>315</v>
      </c>
      <c r="D161" s="6">
        <v>267</v>
      </c>
      <c r="E161" s="6">
        <f t="shared" si="6"/>
        <v>3481000</v>
      </c>
      <c r="F161" s="6">
        <f t="shared" si="7"/>
        <v>2800000</v>
      </c>
      <c r="H161" s="113" t="s">
        <v>441</v>
      </c>
    </row>
    <row r="162" spans="1:8">
      <c r="A162" s="27">
        <v>40969</v>
      </c>
      <c r="B162" s="35" t="s">
        <v>47</v>
      </c>
      <c r="C162" s="6">
        <v>336</v>
      </c>
      <c r="D162" s="6">
        <v>284</v>
      </c>
      <c r="E162" s="6">
        <f t="shared" si="6"/>
        <v>3503000</v>
      </c>
      <c r="F162" s="6">
        <f t="shared" si="7"/>
        <v>2816000</v>
      </c>
      <c r="H162" s="113" t="s">
        <v>441</v>
      </c>
    </row>
    <row r="163" spans="1:8">
      <c r="A163" s="27">
        <v>41000</v>
      </c>
      <c r="B163" s="35" t="s">
        <v>46</v>
      </c>
      <c r="C163" s="6">
        <v>304</v>
      </c>
      <c r="D163" s="6">
        <v>232</v>
      </c>
      <c r="E163" s="6">
        <f t="shared" si="6"/>
        <v>3514000</v>
      </c>
      <c r="F163" s="6">
        <f t="shared" si="7"/>
        <v>2833000</v>
      </c>
      <c r="H163" s="113" t="s">
        <v>441</v>
      </c>
    </row>
    <row r="164" spans="1:8">
      <c r="A164" s="27">
        <v>41030</v>
      </c>
      <c r="B164" s="35" t="s">
        <v>45</v>
      </c>
      <c r="C164" s="6">
        <v>267</v>
      </c>
      <c r="D164" s="6">
        <v>191</v>
      </c>
      <c r="E164" s="6">
        <f t="shared" si="6"/>
        <v>3508000</v>
      </c>
      <c r="F164" s="6">
        <f t="shared" si="7"/>
        <v>2838000</v>
      </c>
      <c r="H164" s="113" t="s">
        <v>441</v>
      </c>
    </row>
    <row r="165" spans="1:8">
      <c r="A165" s="27">
        <v>41061</v>
      </c>
      <c r="B165" s="35" t="s">
        <v>44</v>
      </c>
      <c r="C165" s="6">
        <v>273</v>
      </c>
      <c r="D165" s="6">
        <v>180</v>
      </c>
      <c r="E165" s="6">
        <f t="shared" si="6"/>
        <v>3534000</v>
      </c>
      <c r="F165" s="6">
        <f t="shared" si="7"/>
        <v>2863000</v>
      </c>
      <c r="H165" s="113" t="s">
        <v>441</v>
      </c>
    </row>
    <row r="166" spans="1:8">
      <c r="A166" s="27">
        <v>41091</v>
      </c>
      <c r="B166" s="35" t="s">
        <v>43</v>
      </c>
      <c r="C166" s="6">
        <v>261</v>
      </c>
      <c r="D166" s="6">
        <v>186</v>
      </c>
      <c r="E166" s="6">
        <f t="shared" si="6"/>
        <v>3486000</v>
      </c>
      <c r="F166" s="6">
        <f t="shared" si="7"/>
        <v>2873000</v>
      </c>
      <c r="H166" s="113" t="s">
        <v>441</v>
      </c>
    </row>
    <row r="167" spans="1:8">
      <c r="A167" s="27">
        <v>41122</v>
      </c>
      <c r="B167" s="35" t="s">
        <v>42</v>
      </c>
      <c r="C167" s="6">
        <v>298</v>
      </c>
      <c r="D167" s="6">
        <v>177</v>
      </c>
      <c r="E167" s="6">
        <f t="shared" si="6"/>
        <v>3489000</v>
      </c>
      <c r="F167" s="6">
        <f t="shared" si="7"/>
        <v>2853000</v>
      </c>
      <c r="H167" s="113" t="s">
        <v>441</v>
      </c>
    </row>
    <row r="168" spans="1:8">
      <c r="A168" s="27">
        <v>41153</v>
      </c>
      <c r="B168" s="35" t="s">
        <v>41</v>
      </c>
      <c r="C168" s="6">
        <v>279</v>
      </c>
      <c r="D168" s="6">
        <v>190</v>
      </c>
      <c r="E168" s="6">
        <f t="shared" si="6"/>
        <v>3518000</v>
      </c>
      <c r="F168" s="6">
        <f t="shared" si="7"/>
        <v>2805000</v>
      </c>
      <c r="H168" s="113" t="s">
        <v>441</v>
      </c>
    </row>
    <row r="169" spans="1:8">
      <c r="A169" s="27">
        <v>41183</v>
      </c>
      <c r="B169" s="35" t="s">
        <v>40</v>
      </c>
      <c r="C169" s="6">
        <v>315</v>
      </c>
      <c r="D169" s="6">
        <v>258</v>
      </c>
      <c r="E169" s="6">
        <f t="shared" si="6"/>
        <v>3546000</v>
      </c>
      <c r="F169" s="6">
        <f t="shared" si="7"/>
        <v>2793000</v>
      </c>
      <c r="H169" s="113" t="s">
        <v>441</v>
      </c>
    </row>
    <row r="170" spans="1:8">
      <c r="A170" s="27">
        <v>41214</v>
      </c>
      <c r="B170" s="35" t="s">
        <v>39</v>
      </c>
      <c r="C170" s="6">
        <v>332</v>
      </c>
      <c r="D170" s="6">
        <v>263</v>
      </c>
      <c r="E170" s="6">
        <f t="shared" si="6"/>
        <v>3614000</v>
      </c>
      <c r="F170" s="6">
        <f t="shared" si="7"/>
        <v>2785000</v>
      </c>
      <c r="H170" s="113" t="s">
        <v>441</v>
      </c>
    </row>
    <row r="171" spans="1:8">
      <c r="A171" s="27">
        <v>41244</v>
      </c>
      <c r="B171" s="35" t="s">
        <v>38</v>
      </c>
      <c r="C171" s="6">
        <v>317</v>
      </c>
      <c r="D171" s="6">
        <v>284</v>
      </c>
      <c r="E171" s="6">
        <f t="shared" si="6"/>
        <v>3618000</v>
      </c>
      <c r="F171" s="6">
        <f t="shared" si="7"/>
        <v>2803000</v>
      </c>
      <c r="H171" s="113" t="s">
        <v>441</v>
      </c>
    </row>
    <row r="172" spans="1:8">
      <c r="A172" s="27">
        <v>41275</v>
      </c>
      <c r="B172" s="35" t="s">
        <v>37</v>
      </c>
      <c r="C172" s="6">
        <v>337</v>
      </c>
      <c r="D172" s="6">
        <v>299</v>
      </c>
      <c r="E172" s="6">
        <f t="shared" si="6"/>
        <v>3634000</v>
      </c>
      <c r="F172" s="6">
        <f t="shared" si="7"/>
        <v>2811000</v>
      </c>
      <c r="H172" s="113" t="s">
        <v>441</v>
      </c>
    </row>
    <row r="173" spans="1:8">
      <c r="A173" s="27">
        <v>41306</v>
      </c>
      <c r="B173" s="35" t="s">
        <v>36</v>
      </c>
      <c r="C173" s="6">
        <v>311</v>
      </c>
      <c r="D173" s="6">
        <v>293</v>
      </c>
      <c r="E173" s="6">
        <f t="shared" si="6"/>
        <v>3630000</v>
      </c>
      <c r="F173" s="6">
        <f t="shared" si="7"/>
        <v>2837000</v>
      </c>
      <c r="H173" s="113" t="s">
        <v>441</v>
      </c>
    </row>
    <row r="174" spans="1:8">
      <c r="A174" s="27">
        <v>41334</v>
      </c>
      <c r="B174" s="35" t="s">
        <v>35</v>
      </c>
      <c r="C174" s="6">
        <v>347</v>
      </c>
      <c r="D174" s="6">
        <v>308</v>
      </c>
      <c r="E174" s="6">
        <f t="shared" si="6"/>
        <v>3641000</v>
      </c>
      <c r="F174" s="6">
        <f t="shared" si="7"/>
        <v>2861000</v>
      </c>
      <c r="H174" s="113" t="s">
        <v>441</v>
      </c>
    </row>
    <row r="175" spans="1:8">
      <c r="A175" s="27">
        <v>41365</v>
      </c>
      <c r="B175" s="35" t="s">
        <v>34</v>
      </c>
      <c r="C175" s="6">
        <v>292</v>
      </c>
      <c r="D175" s="6">
        <v>254</v>
      </c>
      <c r="E175" s="6">
        <f t="shared" si="6"/>
        <v>3629000</v>
      </c>
      <c r="F175" s="6">
        <f t="shared" si="7"/>
        <v>2883000</v>
      </c>
      <c r="H175" s="113" t="s">
        <v>441</v>
      </c>
    </row>
    <row r="176" spans="1:8">
      <c r="A176" s="27">
        <v>41395</v>
      </c>
      <c r="B176" s="35" t="s">
        <v>33</v>
      </c>
      <c r="C176" s="6">
        <v>273</v>
      </c>
      <c r="D176" s="6">
        <v>224</v>
      </c>
      <c r="E176" s="6">
        <f t="shared" si="6"/>
        <v>3635000</v>
      </c>
      <c r="F176" s="6">
        <f t="shared" si="7"/>
        <v>2916000</v>
      </c>
      <c r="H176" s="113" t="s">
        <v>441</v>
      </c>
    </row>
    <row r="177" spans="1:8">
      <c r="A177" s="27">
        <v>41426</v>
      </c>
      <c r="B177" s="35" t="s">
        <v>32</v>
      </c>
      <c r="C177" s="6">
        <v>264</v>
      </c>
      <c r="D177" s="6">
        <v>179</v>
      </c>
      <c r="E177" s="6">
        <f t="shared" si="6"/>
        <v>3626000</v>
      </c>
      <c r="F177" s="6">
        <f t="shared" si="7"/>
        <v>2915000</v>
      </c>
      <c r="H177" s="113" t="s">
        <v>441</v>
      </c>
    </row>
    <row r="178" spans="1:8">
      <c r="A178" s="27">
        <v>41456</v>
      </c>
      <c r="B178" s="35" t="s">
        <v>357</v>
      </c>
      <c r="C178" s="6">
        <v>286</v>
      </c>
      <c r="D178" s="6">
        <v>203</v>
      </c>
      <c r="E178" s="6">
        <f t="shared" si="6"/>
        <v>3651000</v>
      </c>
      <c r="F178" s="6">
        <f t="shared" si="7"/>
        <v>2932000</v>
      </c>
      <c r="H178" s="113" t="s">
        <v>441</v>
      </c>
    </row>
    <row r="179" spans="1:8">
      <c r="A179" s="27">
        <v>41487</v>
      </c>
      <c r="B179" s="35" t="s">
        <v>356</v>
      </c>
      <c r="C179" s="6">
        <v>290</v>
      </c>
      <c r="D179" s="6">
        <v>200</v>
      </c>
      <c r="E179" s="6">
        <f t="shared" si="6"/>
        <v>3643000</v>
      </c>
      <c r="F179" s="6">
        <f t="shared" si="7"/>
        <v>2955000</v>
      </c>
      <c r="H179" s="113" t="s">
        <v>441</v>
      </c>
    </row>
    <row r="180" spans="1:8">
      <c r="A180" s="27">
        <v>41518</v>
      </c>
      <c r="B180" s="35" t="s">
        <v>355</v>
      </c>
      <c r="C180" s="6">
        <v>312</v>
      </c>
      <c r="D180" s="6">
        <v>210</v>
      </c>
      <c r="E180" s="6">
        <f t="shared" si="6"/>
        <v>3676000</v>
      </c>
      <c r="F180" s="6">
        <f t="shared" si="7"/>
        <v>2975000</v>
      </c>
      <c r="H180" s="113" t="s">
        <v>441</v>
      </c>
    </row>
    <row r="181" spans="1:8">
      <c r="A181" s="27">
        <v>41548</v>
      </c>
      <c r="B181" s="35" t="s">
        <v>354</v>
      </c>
      <c r="C181" s="6">
        <v>344</v>
      </c>
      <c r="D181" s="6">
        <v>228</v>
      </c>
      <c r="E181" s="6">
        <f t="shared" si="6"/>
        <v>3705000</v>
      </c>
      <c r="F181" s="6">
        <f t="shared" si="7"/>
        <v>2945000</v>
      </c>
      <c r="H181" s="113" t="s">
        <v>441</v>
      </c>
    </row>
    <row r="182" spans="1:8">
      <c r="A182" s="27">
        <v>41579</v>
      </c>
      <c r="B182" s="35" t="s">
        <v>353</v>
      </c>
      <c r="C182" s="6">
        <v>332</v>
      </c>
      <c r="D182" s="6">
        <v>284</v>
      </c>
      <c r="E182" s="6">
        <f t="shared" si="6"/>
        <v>3705000</v>
      </c>
      <c r="F182" s="6">
        <f t="shared" si="7"/>
        <v>2966000</v>
      </c>
      <c r="H182" s="113" t="s">
        <v>441</v>
      </c>
    </row>
    <row r="183" spans="1:8">
      <c r="A183" s="27">
        <v>41609</v>
      </c>
      <c r="B183" s="71"/>
      <c r="C183" s="6">
        <v>330</v>
      </c>
      <c r="D183" s="6">
        <v>271</v>
      </c>
      <c r="E183" s="6">
        <v>3718000</v>
      </c>
      <c r="F183" s="6">
        <v>2953000</v>
      </c>
      <c r="H183" s="113" t="s">
        <v>441</v>
      </c>
    </row>
    <row r="184" spans="1:8">
      <c r="A184" s="27">
        <v>41640</v>
      </c>
      <c r="B184" s="70"/>
      <c r="C184" s="6">
        <v>350</v>
      </c>
      <c r="D184" s="6">
        <v>318</v>
      </c>
      <c r="E184" s="6">
        <f t="shared" ref="E184" si="8">SUM(C173:C184)*1000</f>
        <v>3731000</v>
      </c>
      <c r="F184" s="6">
        <f t="shared" ref="F184" si="9">SUM(D173:D184)*1000</f>
        <v>2972000</v>
      </c>
      <c r="H184" s="113" t="s">
        <v>441</v>
      </c>
    </row>
    <row r="185" spans="1:8">
      <c r="A185" s="27">
        <v>41671</v>
      </c>
      <c r="B185" s="70"/>
      <c r="C185" s="6">
        <v>340</v>
      </c>
      <c r="D185" s="6">
        <v>312</v>
      </c>
      <c r="E185" s="6">
        <f t="shared" ref="E185" si="10">SUM(C174:C185)*1000</f>
        <v>3760000</v>
      </c>
      <c r="F185" s="6">
        <f t="shared" ref="F185" si="11">SUM(D174:D185)*1000</f>
        <v>2991000</v>
      </c>
      <c r="H185" s="113" t="s">
        <v>441</v>
      </c>
    </row>
    <row r="186" spans="1:8">
      <c r="A186" s="27">
        <v>41699</v>
      </c>
      <c r="B186" s="70"/>
      <c r="C186" s="6">
        <v>349</v>
      </c>
      <c r="D186" s="6">
        <v>290</v>
      </c>
      <c r="E186" s="6">
        <f t="shared" ref="E186:E187" si="12">SUM(C175:C186)*1000</f>
        <v>3762000</v>
      </c>
      <c r="F186" s="6">
        <f>SUM(D175:D186)*1000</f>
        <v>2973000</v>
      </c>
      <c r="H186" s="113" t="s">
        <v>441</v>
      </c>
    </row>
    <row r="187" spans="1:8">
      <c r="A187" s="27">
        <v>41730</v>
      </c>
      <c r="B187" s="71"/>
      <c r="C187" s="6">
        <v>320</v>
      </c>
      <c r="D187" s="6">
        <v>247</v>
      </c>
      <c r="E187" s="6">
        <f t="shared" si="12"/>
        <v>3790000</v>
      </c>
      <c r="F187" s="6">
        <f>SUM(D176:D187)*1000</f>
        <v>2966000</v>
      </c>
      <c r="H187" s="113" t="s">
        <v>441</v>
      </c>
    </row>
    <row r="188" spans="1:8">
      <c r="A188" s="27">
        <v>41760</v>
      </c>
      <c r="B188" s="70"/>
      <c r="C188" s="6">
        <v>323</v>
      </c>
      <c r="D188" s="6">
        <v>215</v>
      </c>
      <c r="E188" s="6">
        <f t="shared" ref="E188:E189" si="13">SUM(C177:C188)*1000</f>
        <v>3840000</v>
      </c>
      <c r="F188" s="6">
        <f>SUM(D177:D188)*1000</f>
        <v>2957000</v>
      </c>
      <c r="H188" s="113" t="s">
        <v>441</v>
      </c>
    </row>
    <row r="189" spans="1:8">
      <c r="A189" s="27">
        <v>41791</v>
      </c>
      <c r="B189" s="70"/>
      <c r="C189" s="6">
        <v>285</v>
      </c>
      <c r="D189" s="6">
        <v>188</v>
      </c>
      <c r="E189" s="6">
        <f t="shared" si="13"/>
        <v>3861000</v>
      </c>
      <c r="F189" s="6">
        <f t="shared" ref="F189" si="14">SUM(D178:D189)*1000</f>
        <v>2966000</v>
      </c>
      <c r="H189" s="113" t="s">
        <v>441</v>
      </c>
    </row>
    <row r="190" spans="1:8">
      <c r="A190" s="27">
        <v>41821</v>
      </c>
      <c r="B190" s="95"/>
      <c r="C190" s="6">
        <v>313</v>
      </c>
      <c r="D190" s="6">
        <v>192</v>
      </c>
      <c r="E190" s="6">
        <f t="shared" ref="E190:E192" si="15">SUM(C179:C190)*1000</f>
        <v>3888000</v>
      </c>
      <c r="F190" s="6">
        <f t="shared" ref="F190:F192" si="16">SUM(D179:D190)*1000</f>
        <v>2955000</v>
      </c>
      <c r="H190" s="113" t="s">
        <v>441</v>
      </c>
    </row>
    <row r="191" spans="1:8">
      <c r="A191" s="27">
        <v>41852</v>
      </c>
      <c r="B191" s="95"/>
      <c r="C191" s="6">
        <v>313</v>
      </c>
      <c r="D191" s="6">
        <v>212</v>
      </c>
      <c r="E191" s="6">
        <f t="shared" si="15"/>
        <v>3911000</v>
      </c>
      <c r="F191" s="6">
        <f t="shared" si="16"/>
        <v>2967000</v>
      </c>
      <c r="H191" s="113" t="s">
        <v>441</v>
      </c>
    </row>
    <row r="192" spans="1:8">
      <c r="A192" s="27">
        <v>41883</v>
      </c>
      <c r="B192" s="70"/>
      <c r="C192" s="6">
        <v>344</v>
      </c>
      <c r="D192" s="6">
        <v>213</v>
      </c>
      <c r="E192" s="6">
        <f t="shared" si="15"/>
        <v>3943000</v>
      </c>
      <c r="F192" s="6">
        <f t="shared" si="16"/>
        <v>2970000</v>
      </c>
      <c r="H192" s="113" t="s">
        <v>441</v>
      </c>
    </row>
    <row r="193" spans="1:9">
      <c r="A193" s="27">
        <v>41913</v>
      </c>
      <c r="B193" s="70"/>
      <c r="C193" s="6">
        <v>350</v>
      </c>
      <c r="D193" s="6">
        <f>245000/1000</f>
        <v>245</v>
      </c>
      <c r="E193" s="6">
        <f t="shared" ref="E193" si="17">SUM(C182:C193)*1000</f>
        <v>3949000</v>
      </c>
      <c r="F193" s="6">
        <f t="shared" ref="F193" si="18">SUM(D182:D193)*1000</f>
        <v>2987000</v>
      </c>
      <c r="H193" s="113" t="s">
        <v>441</v>
      </c>
    </row>
    <row r="194" spans="1:9">
      <c r="A194" s="27">
        <v>41944</v>
      </c>
      <c r="B194" s="70"/>
      <c r="C194" s="6">
        <v>342</v>
      </c>
      <c r="D194" s="6">
        <f>299000/1000</f>
        <v>299</v>
      </c>
      <c r="E194" s="6">
        <f t="shared" ref="E194" si="19">SUM(C183:C194)*1000</f>
        <v>3959000</v>
      </c>
      <c r="F194" s="6">
        <f t="shared" ref="F194" si="20">SUM(D183:D194)*1000</f>
        <v>3002000</v>
      </c>
      <c r="H194" s="113" t="s">
        <v>441</v>
      </c>
    </row>
    <row r="195" spans="1:9">
      <c r="A195" s="27">
        <v>41974</v>
      </c>
      <c r="B195" s="70"/>
      <c r="C195" s="6">
        <v>342</v>
      </c>
      <c r="D195" s="6">
        <f>290000/1000</f>
        <v>290</v>
      </c>
      <c r="E195" s="6">
        <f t="shared" ref="E195" si="21">SUM(C184:C195)*1000</f>
        <v>3971000</v>
      </c>
      <c r="F195" s="6">
        <f t="shared" ref="F195" si="22">SUM(D184:D195)*1000</f>
        <v>3021000</v>
      </c>
      <c r="H195" s="113" t="s">
        <v>441</v>
      </c>
    </row>
    <row r="196" spans="1:9">
      <c r="A196" s="27">
        <v>42005</v>
      </c>
      <c r="B196" s="70"/>
      <c r="C196" s="6">
        <v>378</v>
      </c>
      <c r="D196" s="6">
        <v>311</v>
      </c>
      <c r="E196" s="6">
        <f t="shared" ref="E196" si="23">SUM(C185:C196)*1000</f>
        <v>3999000</v>
      </c>
      <c r="F196" s="6">
        <f t="shared" ref="F196" si="24">SUM(D185:D196)*1000</f>
        <v>3014000</v>
      </c>
      <c r="H196" s="113" t="s">
        <v>441</v>
      </c>
    </row>
    <row r="197" spans="1:9">
      <c r="A197" s="27">
        <v>42036</v>
      </c>
      <c r="B197" s="70"/>
      <c r="C197" s="6">
        <v>348</v>
      </c>
      <c r="D197" s="6">
        <v>313</v>
      </c>
      <c r="E197" s="6">
        <f t="shared" ref="E197" si="25">SUM(C186:C197)*1000</f>
        <v>4007000</v>
      </c>
      <c r="F197" s="6">
        <f t="shared" ref="F197" si="26">SUM(D186:D197)*1000</f>
        <v>3015000</v>
      </c>
      <c r="H197" s="113" t="s">
        <v>441</v>
      </c>
    </row>
    <row r="198" spans="1:9">
      <c r="A198" s="27">
        <v>42064</v>
      </c>
      <c r="B198" s="70"/>
      <c r="C198" s="6">
        <v>374</v>
      </c>
      <c r="D198" s="6">
        <v>302</v>
      </c>
      <c r="E198" s="6">
        <f t="shared" ref="E198" si="27">SUM(C187:C198)*1000</f>
        <v>4032000</v>
      </c>
      <c r="F198" s="6">
        <f t="shared" ref="F198" si="28">SUM(D187:D198)*1000</f>
        <v>3027000</v>
      </c>
      <c r="H198" s="113" t="s">
        <v>441</v>
      </c>
    </row>
    <row r="199" spans="1:9">
      <c r="A199" s="27">
        <v>42095</v>
      </c>
      <c r="B199" s="70"/>
      <c r="C199" s="6">
        <v>348</v>
      </c>
      <c r="D199" s="6">
        <v>251</v>
      </c>
      <c r="E199" s="6">
        <f t="shared" ref="E199" si="29">SUM(C188:C199)*1000</f>
        <v>4060000</v>
      </c>
      <c r="F199" s="6">
        <f t="shared" ref="F199" si="30">SUM(D188:D199)*1000</f>
        <v>3031000</v>
      </c>
      <c r="G199" s="125">
        <v>42167</v>
      </c>
      <c r="H199" s="113" t="s">
        <v>441</v>
      </c>
    </row>
    <row r="200" spans="1:9">
      <c r="A200" s="27">
        <v>42125</v>
      </c>
      <c r="B200" s="70"/>
      <c r="C200" s="6">
        <v>314</v>
      </c>
      <c r="D200" s="6">
        <v>222</v>
      </c>
      <c r="E200" s="6">
        <f t="shared" ref="E200" si="31">SUM(C189:C200)*1000</f>
        <v>4051000</v>
      </c>
      <c r="F200" s="6">
        <f t="shared" ref="F200" si="32">SUM(D189:D200)*1000</f>
        <v>3038000</v>
      </c>
      <c r="G200" s="125">
        <v>42202</v>
      </c>
      <c r="H200" s="113" t="s">
        <v>441</v>
      </c>
    </row>
    <row r="201" spans="1:9">
      <c r="A201" s="27">
        <v>42156</v>
      </c>
      <c r="B201" s="70"/>
      <c r="C201" s="6">
        <v>277</v>
      </c>
      <c r="D201" s="6">
        <v>193</v>
      </c>
      <c r="E201" s="6">
        <f t="shared" ref="E201" si="33">SUM(C190:C201)*1000</f>
        <v>4043000</v>
      </c>
      <c r="F201" s="6">
        <f t="shared" ref="F201" si="34">SUM(D190:D201)*1000</f>
        <v>3043000</v>
      </c>
      <c r="G201" s="125">
        <v>42249</v>
      </c>
      <c r="H201" s="113" t="s">
        <v>441</v>
      </c>
    </row>
    <row r="202" spans="1:9">
      <c r="A202" s="27">
        <v>42186</v>
      </c>
      <c r="B202" s="130"/>
      <c r="C202" s="6">
        <v>320</v>
      </c>
      <c r="D202" s="6">
        <v>198</v>
      </c>
      <c r="E202" s="6">
        <f t="shared" ref="E202" si="35">SUM(C191:C202)*1000</f>
        <v>4050000</v>
      </c>
      <c r="F202" s="6">
        <f t="shared" ref="F202" si="36">SUM(D191:D202)*1000</f>
        <v>3049000</v>
      </c>
      <c r="G202" s="125">
        <v>42261</v>
      </c>
      <c r="H202" s="113" t="s">
        <v>441</v>
      </c>
    </row>
    <row r="203" spans="1:9">
      <c r="A203" s="27">
        <v>42217</v>
      </c>
      <c r="B203" s="70"/>
      <c r="C203" s="6">
        <v>325</v>
      </c>
      <c r="D203" s="6">
        <v>211</v>
      </c>
      <c r="E203" s="6">
        <f t="shared" ref="E203:E204" si="37">SUM(C192:C203)*1000</f>
        <v>4062000</v>
      </c>
      <c r="F203" s="6">
        <f t="shared" ref="F203:F204" si="38">SUM(D192:D203)*1000</f>
        <v>3048000</v>
      </c>
      <c r="G203" s="125">
        <v>42297</v>
      </c>
      <c r="H203" s="113" t="s">
        <v>441</v>
      </c>
    </row>
    <row r="204" spans="1:9">
      <c r="A204" s="27">
        <v>42248</v>
      </c>
      <c r="B204" s="70"/>
      <c r="C204" s="6">
        <v>337</v>
      </c>
      <c r="D204" s="6">
        <v>225</v>
      </c>
      <c r="E204" s="6">
        <f t="shared" si="37"/>
        <v>4055000</v>
      </c>
      <c r="F204" s="6">
        <f t="shared" si="38"/>
        <v>3060000</v>
      </c>
      <c r="G204" s="125">
        <v>42326</v>
      </c>
      <c r="H204" s="113" t="s">
        <v>441</v>
      </c>
    </row>
    <row r="205" spans="1:9">
      <c r="A205" s="27">
        <v>42278</v>
      </c>
      <c r="B205" s="70"/>
      <c r="C205" s="6">
        <v>340</v>
      </c>
      <c r="D205" s="6">
        <v>248</v>
      </c>
      <c r="E205" s="6">
        <f t="shared" ref="E205" si="39">SUM(C194:C205)*1000</f>
        <v>4045000</v>
      </c>
      <c r="F205" s="6">
        <f t="shared" ref="F205" si="40">SUM(D194:D205)*1000</f>
        <v>3063000</v>
      </c>
      <c r="G205" s="125">
        <v>42359</v>
      </c>
      <c r="H205" s="113" t="s">
        <v>441</v>
      </c>
    </row>
    <row r="206" spans="1:9">
      <c r="A206" s="27">
        <v>42309</v>
      </c>
      <c r="B206" s="70"/>
      <c r="C206" s="6">
        <v>351</v>
      </c>
      <c r="D206" s="6">
        <v>282</v>
      </c>
      <c r="E206" s="6">
        <f t="shared" ref="E206" si="41">SUM(C195:C206)*1000</f>
        <v>4054000</v>
      </c>
      <c r="F206" s="6">
        <f t="shared" ref="F206" si="42">SUM(D195:D206)*1000</f>
        <v>3046000</v>
      </c>
      <c r="G206" s="125">
        <v>42394</v>
      </c>
      <c r="H206" s="113" t="s">
        <v>441</v>
      </c>
      <c r="I206" s="113"/>
    </row>
    <row r="207" spans="1:9">
      <c r="A207" s="27">
        <v>42339</v>
      </c>
      <c r="B207" s="70"/>
      <c r="C207" s="6">
        <v>360</v>
      </c>
      <c r="D207" s="6">
        <v>290</v>
      </c>
      <c r="E207" s="6">
        <f t="shared" ref="E207" si="43">SUM(C196:C207)*1000</f>
        <v>4072000</v>
      </c>
      <c r="F207" s="6">
        <f t="shared" ref="F207" si="44">SUM(D196:D207)*1000</f>
        <v>3046000</v>
      </c>
      <c r="G207" s="125">
        <v>42426</v>
      </c>
      <c r="H207" s="113" t="s">
        <v>441</v>
      </c>
      <c r="I207" s="113"/>
    </row>
    <row r="208" spans="1:9">
      <c r="A208" s="27">
        <v>42370</v>
      </c>
      <c r="B208" s="70"/>
      <c r="C208" s="6">
        <v>390</v>
      </c>
      <c r="D208" s="6">
        <v>325</v>
      </c>
      <c r="E208" s="6">
        <f t="shared" ref="E208" si="45">SUM(C197:C208)*1000</f>
        <v>4084000</v>
      </c>
      <c r="F208" s="6">
        <f t="shared" ref="F208" si="46">SUM(D197:D208)*1000</f>
        <v>3060000</v>
      </c>
      <c r="G208" s="125">
        <v>42452</v>
      </c>
      <c r="H208" s="113" t="s">
        <v>441</v>
      </c>
      <c r="I208" s="113"/>
    </row>
    <row r="209" spans="1:9">
      <c r="A209" s="27">
        <v>42401</v>
      </c>
      <c r="B209" s="72"/>
      <c r="C209" s="6">
        <v>346</v>
      </c>
      <c r="D209" s="6">
        <v>334</v>
      </c>
      <c r="E209" s="6">
        <f t="shared" ref="E209" si="47">SUM(C198:C209)*1000</f>
        <v>4082000</v>
      </c>
      <c r="F209" s="6">
        <f t="shared" ref="F209" si="48">SUM(D198:D209)*1000</f>
        <v>3081000</v>
      </c>
      <c r="G209" s="125">
        <v>42474</v>
      </c>
      <c r="H209" s="113" t="s">
        <v>441</v>
      </c>
      <c r="I209" s="113"/>
    </row>
    <row r="210" spans="1:9">
      <c r="A210" s="27">
        <v>42430</v>
      </c>
      <c r="B210" s="70"/>
      <c r="C210" s="6">
        <v>369</v>
      </c>
      <c r="D210" s="6">
        <v>320</v>
      </c>
      <c r="E210" s="6">
        <f t="shared" ref="E210" si="49">SUM(C199:C210)*1000</f>
        <v>4077000</v>
      </c>
      <c r="F210" s="6">
        <f t="shared" ref="F210" si="50">SUM(D199:D210)*1000</f>
        <v>3099000</v>
      </c>
      <c r="G210" s="125">
        <v>42529</v>
      </c>
      <c r="H210" s="113" t="s">
        <v>441</v>
      </c>
      <c r="I210" s="113"/>
    </row>
    <row r="211" spans="1:9">
      <c r="A211" s="27">
        <v>42461</v>
      </c>
      <c r="B211" s="70"/>
      <c r="C211" s="6">
        <v>342</v>
      </c>
      <c r="D211" s="6">
        <v>292</v>
      </c>
      <c r="E211" s="6">
        <f t="shared" ref="E211" si="51">SUM(C200:C211)*1000</f>
        <v>4071000</v>
      </c>
      <c r="F211" s="6">
        <f t="shared" ref="F211" si="52">SUM(D200:D211)*1000</f>
        <v>3140000</v>
      </c>
      <c r="G211" s="125">
        <v>42543</v>
      </c>
      <c r="H211" s="113" t="s">
        <v>441</v>
      </c>
      <c r="I211" s="113"/>
    </row>
    <row r="212" spans="1:9">
      <c r="A212" s="27">
        <v>42491</v>
      </c>
      <c r="C212" s="6">
        <v>320</v>
      </c>
      <c r="D212" s="6">
        <v>240</v>
      </c>
      <c r="E212" s="6">
        <v>4077000</v>
      </c>
      <c r="F212" s="6">
        <v>3158000</v>
      </c>
      <c r="G212" s="125">
        <v>42572</v>
      </c>
      <c r="H212" s="113" t="s">
        <v>441</v>
      </c>
      <c r="I212" s="113"/>
    </row>
    <row r="213" spans="1:9" ht="15" customHeight="1">
      <c r="A213" s="27">
        <v>42522</v>
      </c>
      <c r="C213" s="6">
        <v>305</v>
      </c>
      <c r="D213" s="6">
        <v>204</v>
      </c>
      <c r="E213" s="6">
        <v>4105000</v>
      </c>
      <c r="F213" s="6">
        <v>3169000</v>
      </c>
      <c r="G213" s="125">
        <v>42604</v>
      </c>
      <c r="H213" s="113" t="s">
        <v>441</v>
      </c>
      <c r="I213" s="113"/>
    </row>
    <row r="214" spans="1:9" ht="15" customHeight="1">
      <c r="A214" s="27">
        <v>42552</v>
      </c>
      <c r="B214" s="113"/>
      <c r="C214" s="6">
        <v>332</v>
      </c>
      <c r="D214" s="6">
        <v>229</v>
      </c>
      <c r="E214" s="6">
        <v>4117000</v>
      </c>
      <c r="F214" s="6">
        <v>3200000</v>
      </c>
      <c r="G214" s="125">
        <v>42625</v>
      </c>
      <c r="H214" s="113" t="s">
        <v>441</v>
      </c>
      <c r="I214" s="113"/>
    </row>
    <row r="215" spans="1:9" ht="15" customHeight="1">
      <c r="A215" s="27">
        <v>42583</v>
      </c>
      <c r="C215" s="6">
        <v>337</v>
      </c>
      <c r="D215" s="6">
        <v>230</v>
      </c>
      <c r="E215" s="6">
        <v>4129000</v>
      </c>
      <c r="F215" s="6">
        <v>3219000</v>
      </c>
      <c r="G215" s="125">
        <v>42676</v>
      </c>
      <c r="H215" s="113" t="s">
        <v>441</v>
      </c>
    </row>
    <row r="216" spans="1:9">
      <c r="A216" s="27">
        <v>42614</v>
      </c>
      <c r="C216" s="6">
        <v>338</v>
      </c>
      <c r="D216" s="6">
        <v>236</v>
      </c>
      <c r="E216" s="6">
        <v>4130000</v>
      </c>
      <c r="F216" s="6">
        <v>3230000</v>
      </c>
      <c r="G216" s="125">
        <v>42703</v>
      </c>
      <c r="H216" s="113" t="s">
        <v>441</v>
      </c>
    </row>
    <row r="217" spans="1:9" ht="15" customHeight="1">
      <c r="A217" s="27">
        <v>42644</v>
      </c>
      <c r="C217" s="6">
        <v>359</v>
      </c>
      <c r="D217" s="6">
        <v>282</v>
      </c>
      <c r="E217" s="6">
        <v>4149000</v>
      </c>
      <c r="F217" s="6">
        <v>3264000</v>
      </c>
      <c r="G217" s="125">
        <v>42767</v>
      </c>
      <c r="H217" s="113" t="s">
        <v>441</v>
      </c>
      <c r="I217" s="115" t="s">
        <v>477</v>
      </c>
    </row>
    <row r="218" spans="1:9" ht="45" customHeight="1">
      <c r="A218" s="27">
        <v>42675</v>
      </c>
      <c r="C218" s="6">
        <v>343</v>
      </c>
      <c r="D218" s="6">
        <v>299</v>
      </c>
      <c r="E218" s="6">
        <v>4141000</v>
      </c>
      <c r="F218" s="6">
        <v>3281000</v>
      </c>
      <c r="G218" s="125">
        <v>42786</v>
      </c>
      <c r="H218" s="113" t="s">
        <v>441</v>
      </c>
      <c r="I218" s="115" t="s">
        <v>477</v>
      </c>
    </row>
    <row r="219" spans="1:9">
      <c r="A219" s="27">
        <v>42705</v>
      </c>
      <c r="C219" s="6">
        <v>347</v>
      </c>
      <c r="D219" s="6">
        <v>314</v>
      </c>
      <c r="E219" s="6">
        <v>4128000</v>
      </c>
      <c r="F219" s="6">
        <v>3305000</v>
      </c>
      <c r="G219" s="125">
        <v>42800</v>
      </c>
      <c r="H219" s="113" t="s">
        <v>441</v>
      </c>
      <c r="I219" s="115" t="s">
        <v>477</v>
      </c>
    </row>
    <row r="220" spans="1:9" ht="15" customHeight="1">
      <c r="A220" s="27">
        <v>42736</v>
      </c>
      <c r="C220" s="6">
        <v>351</v>
      </c>
      <c r="D220" s="6">
        <v>344</v>
      </c>
      <c r="E220" s="6">
        <v>4089000</v>
      </c>
      <c r="F220" s="6">
        <v>3324000</v>
      </c>
      <c r="G220" s="125">
        <v>42814</v>
      </c>
      <c r="H220" s="113" t="s">
        <v>441</v>
      </c>
    </row>
    <row r="221" spans="1:9" ht="15" customHeight="1">
      <c r="A221" s="27">
        <v>42767</v>
      </c>
      <c r="C221" s="6">
        <v>331</v>
      </c>
      <c r="D221" s="6">
        <v>332</v>
      </c>
      <c r="E221" s="6">
        <v>4074000</v>
      </c>
      <c r="F221" s="6">
        <v>3322000</v>
      </c>
      <c r="G221" s="125">
        <v>42852</v>
      </c>
      <c r="H221" s="113" t="s">
        <v>441</v>
      </c>
    </row>
    <row r="222" spans="1:9" ht="15" customHeight="1">
      <c r="A222" s="27">
        <v>42795</v>
      </c>
      <c r="B222" s="113"/>
      <c r="C222" s="6">
        <v>366</v>
      </c>
      <c r="D222" s="6">
        <v>328</v>
      </c>
      <c r="E222" s="6">
        <v>4071000</v>
      </c>
      <c r="F222" s="6">
        <v>3330000</v>
      </c>
      <c r="G222" s="125">
        <v>42865</v>
      </c>
      <c r="H222" s="113" t="s">
        <v>441</v>
      </c>
    </row>
    <row r="223" spans="1:9" ht="15" customHeight="1">
      <c r="A223" s="27">
        <v>42826</v>
      </c>
      <c r="B223" s="113"/>
      <c r="C223" s="6">
        <v>324</v>
      </c>
      <c r="D223" s="6">
        <v>322</v>
      </c>
      <c r="E223" s="6">
        <v>4053000</v>
      </c>
      <c r="F223" s="6">
        <v>3360000</v>
      </c>
      <c r="G223" s="125">
        <v>42919</v>
      </c>
      <c r="H223" s="113" t="s">
        <v>441</v>
      </c>
    </row>
    <row r="224" spans="1:9" ht="15" customHeight="1">
      <c r="A224" s="27">
        <v>42856</v>
      </c>
      <c r="B224" s="113"/>
      <c r="C224" s="6">
        <v>321</v>
      </c>
      <c r="D224" s="6">
        <v>256</v>
      </c>
      <c r="E224" s="6">
        <v>4054000</v>
      </c>
      <c r="F224" s="6">
        <v>3376000</v>
      </c>
      <c r="G224" s="125">
        <v>42928</v>
      </c>
      <c r="H224" s="113" t="s">
        <v>441</v>
      </c>
    </row>
    <row r="225" spans="1:12" ht="15" customHeight="1">
      <c r="A225" s="27">
        <v>42887</v>
      </c>
      <c r="B225" s="113"/>
      <c r="C225" s="6">
        <v>288</v>
      </c>
      <c r="D225" s="6">
        <v>231</v>
      </c>
      <c r="E225" s="6">
        <v>4037000</v>
      </c>
      <c r="F225" s="6">
        <v>3403000</v>
      </c>
      <c r="G225" s="125">
        <v>42957</v>
      </c>
      <c r="H225" s="113" t="s">
        <v>441</v>
      </c>
    </row>
    <row r="226" spans="1:12" ht="15" customHeight="1">
      <c r="A226" s="27">
        <v>42917</v>
      </c>
      <c r="B226" s="113"/>
      <c r="C226" s="6">
        <v>326</v>
      </c>
      <c r="D226" s="6">
        <v>236</v>
      </c>
      <c r="E226" s="6">
        <v>4031000</v>
      </c>
      <c r="F226" s="6">
        <v>3410000</v>
      </c>
      <c r="G226" s="125">
        <v>42990</v>
      </c>
      <c r="H226" s="113" t="s">
        <v>441</v>
      </c>
    </row>
    <row r="227" spans="1:12">
      <c r="A227" s="27">
        <v>42948</v>
      </c>
      <c r="B227" s="113"/>
      <c r="C227" s="6">
        <v>307</v>
      </c>
      <c r="D227" s="6">
        <v>230</v>
      </c>
      <c r="E227" s="6">
        <v>4001000</v>
      </c>
      <c r="F227" s="6">
        <v>3410000</v>
      </c>
      <c r="G227" s="125">
        <v>43021</v>
      </c>
      <c r="H227" s="113" t="s">
        <v>441</v>
      </c>
    </row>
    <row r="228" spans="1:12" ht="15" customHeight="1">
      <c r="A228" s="27">
        <v>42979</v>
      </c>
      <c r="B228" s="113"/>
      <c r="C228" s="6">
        <v>314</v>
      </c>
      <c r="D228" s="6">
        <v>238</v>
      </c>
      <c r="E228" s="6">
        <v>3977000</v>
      </c>
      <c r="F228" s="6">
        <v>3412000</v>
      </c>
      <c r="G228" s="125">
        <v>43049</v>
      </c>
      <c r="H228" s="113" t="s">
        <v>441</v>
      </c>
    </row>
    <row r="229" spans="1:12">
      <c r="A229" s="27">
        <v>43009</v>
      </c>
      <c r="B229" s="113"/>
      <c r="C229" s="6">
        <v>321</v>
      </c>
      <c r="D229" s="6">
        <v>280</v>
      </c>
      <c r="E229" s="6">
        <v>3939000</v>
      </c>
      <c r="F229" s="6">
        <v>3410000</v>
      </c>
      <c r="G229" s="125">
        <v>43082</v>
      </c>
      <c r="H229" s="113" t="s">
        <v>441</v>
      </c>
    </row>
    <row r="230" spans="1:12" ht="15" customHeight="1">
      <c r="A230" s="27">
        <v>43040</v>
      </c>
      <c r="B230" s="113"/>
      <c r="C230" s="6">
        <v>326</v>
      </c>
      <c r="D230" s="6">
        <v>332</v>
      </c>
      <c r="E230" s="6">
        <v>3922000</v>
      </c>
      <c r="F230" s="6">
        <v>3443000</v>
      </c>
      <c r="G230" s="125">
        <v>43131</v>
      </c>
      <c r="H230" s="113" t="s">
        <v>441</v>
      </c>
    </row>
    <row r="231" spans="1:12" ht="15" customHeight="1">
      <c r="A231" s="27">
        <v>43070</v>
      </c>
      <c r="B231" s="113"/>
      <c r="C231" s="6">
        <v>334</v>
      </c>
      <c r="D231" s="6">
        <v>328</v>
      </c>
      <c r="E231" s="6">
        <v>3909000</v>
      </c>
      <c r="F231" s="6">
        <v>3457000</v>
      </c>
      <c r="G231" s="125">
        <v>43150</v>
      </c>
      <c r="H231" s="113" t="s">
        <v>441</v>
      </c>
    </row>
    <row r="232" spans="1:12">
      <c r="A232" s="27">
        <v>43101</v>
      </c>
      <c r="B232" s="113"/>
      <c r="C232" s="6">
        <v>353</v>
      </c>
      <c r="D232" s="6">
        <v>352</v>
      </c>
      <c r="E232" s="6">
        <v>3911000</v>
      </c>
      <c r="F232" s="6">
        <v>3465000</v>
      </c>
      <c r="G232" s="125">
        <v>43173</v>
      </c>
      <c r="H232" s="113" t="s">
        <v>441</v>
      </c>
    </row>
    <row r="233" spans="1:12" ht="15" customHeight="1">
      <c r="A233" s="27">
        <v>43132</v>
      </c>
      <c r="B233" s="113"/>
      <c r="C233" s="6">
        <v>319</v>
      </c>
      <c r="D233" s="6">
        <v>344</v>
      </c>
      <c r="E233" s="6">
        <v>3899000</v>
      </c>
      <c r="F233" s="6">
        <v>3477000</v>
      </c>
      <c r="G233" s="125">
        <v>43220</v>
      </c>
      <c r="H233" s="113" t="s">
        <v>441</v>
      </c>
    </row>
    <row r="234" spans="1:12" ht="15" customHeight="1">
      <c r="A234" s="27">
        <v>43160</v>
      </c>
      <c r="B234" s="113"/>
      <c r="C234" s="6">
        <v>351</v>
      </c>
      <c r="D234" s="6">
        <v>354</v>
      </c>
      <c r="E234" s="6">
        <v>3884000</v>
      </c>
      <c r="F234" s="6">
        <v>3503000</v>
      </c>
      <c r="G234" s="125">
        <v>43231</v>
      </c>
      <c r="H234" s="113" t="s">
        <v>441</v>
      </c>
    </row>
    <row r="235" spans="1:12">
      <c r="A235" s="27">
        <v>43191</v>
      </c>
      <c r="B235" s="113"/>
      <c r="C235" s="6">
        <v>297</v>
      </c>
      <c r="D235" s="6">
        <v>301</v>
      </c>
      <c r="E235" s="6">
        <v>3857000</v>
      </c>
      <c r="F235" s="6">
        <v>3482000</v>
      </c>
      <c r="G235" s="125">
        <v>43271</v>
      </c>
      <c r="H235" s="113" t="s">
        <v>441</v>
      </c>
    </row>
    <row r="236" spans="1:12" ht="15" customHeight="1">
      <c r="A236" s="27">
        <v>43221</v>
      </c>
      <c r="B236" s="113"/>
      <c r="C236" s="6">
        <v>300</v>
      </c>
      <c r="D236" s="6">
        <v>257</v>
      </c>
      <c r="E236" s="6">
        <v>3836000</v>
      </c>
      <c r="F236" s="6">
        <v>3483000</v>
      </c>
      <c r="G236" s="125">
        <v>43292</v>
      </c>
      <c r="H236" s="113" t="s">
        <v>441</v>
      </c>
    </row>
    <row r="237" spans="1:12" ht="15" customHeight="1">
      <c r="A237" s="27">
        <v>43252</v>
      </c>
      <c r="B237" s="113"/>
      <c r="C237" s="6">
        <v>272</v>
      </c>
      <c r="D237" s="6">
        <v>217</v>
      </c>
      <c r="E237" s="6">
        <v>3820000</v>
      </c>
      <c r="F237" s="6">
        <v>3469000</v>
      </c>
      <c r="G237" s="125">
        <v>43325</v>
      </c>
      <c r="H237" s="113" t="s">
        <v>441</v>
      </c>
    </row>
    <row r="238" spans="1:12" ht="15" customHeight="1">
      <c r="A238" s="27">
        <v>43282</v>
      </c>
      <c r="B238" s="113"/>
      <c r="C238" s="6">
        <v>315</v>
      </c>
      <c r="D238" s="6">
        <v>233</v>
      </c>
      <c r="E238" s="6">
        <v>3809000</v>
      </c>
      <c r="F238" s="6">
        <v>3466000</v>
      </c>
      <c r="G238" s="125">
        <v>43356</v>
      </c>
      <c r="H238" s="113" t="s">
        <v>441</v>
      </c>
    </row>
    <row r="239" spans="1:12" ht="15" customHeight="1">
      <c r="A239" s="27">
        <v>43313</v>
      </c>
      <c r="B239" s="113"/>
      <c r="C239" s="6">
        <v>327</v>
      </c>
      <c r="D239" s="6">
        <v>242</v>
      </c>
      <c r="E239" s="6">
        <v>3829000</v>
      </c>
      <c r="F239" s="6">
        <v>3478000</v>
      </c>
      <c r="G239" s="125">
        <v>43396</v>
      </c>
      <c r="H239" s="113" t="s">
        <v>441</v>
      </c>
    </row>
    <row r="240" spans="1:12">
      <c r="A240" s="27">
        <v>43344</v>
      </c>
      <c r="B240" s="113"/>
      <c r="C240" s="6">
        <v>323</v>
      </c>
      <c r="D240" s="6">
        <v>262</v>
      </c>
      <c r="E240" s="6">
        <v>3838000</v>
      </c>
      <c r="F240" s="6">
        <v>3502000</v>
      </c>
      <c r="G240" s="125">
        <v>43417</v>
      </c>
      <c r="H240" s="115" t="s">
        <v>637</v>
      </c>
      <c r="L240" s="115" t="s">
        <v>576</v>
      </c>
    </row>
    <row r="241" spans="1:12">
      <c r="A241" s="27">
        <v>43374</v>
      </c>
      <c r="B241" s="113"/>
      <c r="C241" s="6">
        <v>339</v>
      </c>
      <c r="D241" s="6">
        <v>305</v>
      </c>
      <c r="E241" s="6">
        <v>3856000</v>
      </c>
      <c r="F241" s="6">
        <v>3527000</v>
      </c>
      <c r="G241" s="125">
        <v>43451</v>
      </c>
      <c r="H241" s="132" t="s">
        <v>653</v>
      </c>
      <c r="I241" s="113"/>
      <c r="L241" s="115" t="s">
        <v>576</v>
      </c>
    </row>
    <row r="242" spans="1:12">
      <c r="A242" s="27">
        <v>43405</v>
      </c>
      <c r="B242" s="113"/>
      <c r="C242" s="6">
        <v>356</v>
      </c>
      <c r="D242" s="6">
        <v>337</v>
      </c>
      <c r="E242" s="6">
        <v>3886000</v>
      </c>
      <c r="F242" s="6">
        <v>3532000</v>
      </c>
      <c r="G242" s="125">
        <v>43500</v>
      </c>
      <c r="H242" s="132" t="s">
        <v>653</v>
      </c>
      <c r="L242" s="115" t="s">
        <v>576</v>
      </c>
    </row>
    <row r="243" spans="1:12">
      <c r="A243" s="27">
        <v>43435</v>
      </c>
      <c r="B243" s="113"/>
      <c r="C243" s="6">
        <v>329</v>
      </c>
      <c r="D243" s="6">
        <v>340</v>
      </c>
      <c r="E243" s="6">
        <v>3881000</v>
      </c>
      <c r="F243" s="6">
        <v>3544000</v>
      </c>
      <c r="G243" s="125">
        <v>43515</v>
      </c>
      <c r="H243" s="113" t="s">
        <v>441</v>
      </c>
      <c r="L243" s="115" t="s">
        <v>576</v>
      </c>
    </row>
    <row r="244" spans="1:12">
      <c r="A244" s="27">
        <v>43466</v>
      </c>
      <c r="B244" s="113"/>
      <c r="C244" s="6">
        <v>353</v>
      </c>
      <c r="D244" s="6">
        <v>372</v>
      </c>
      <c r="E244" s="6">
        <v>3881000</v>
      </c>
      <c r="F244" s="6">
        <v>3564000</v>
      </c>
      <c r="G244" s="125">
        <v>43539</v>
      </c>
      <c r="H244" s="132" t="s">
        <v>653</v>
      </c>
      <c r="L244" s="115" t="s">
        <v>576</v>
      </c>
    </row>
    <row r="245" spans="1:12">
      <c r="A245" s="27">
        <v>43497</v>
      </c>
      <c r="B245" s="113"/>
      <c r="C245" s="6">
        <v>307</v>
      </c>
      <c r="D245" s="6">
        <v>357</v>
      </c>
      <c r="E245" s="6">
        <v>3869000</v>
      </c>
      <c r="F245" s="6">
        <v>3577000</v>
      </c>
      <c r="G245" s="125">
        <v>43584</v>
      </c>
      <c r="H245" s="113" t="s">
        <v>441</v>
      </c>
      <c r="L245" s="115" t="s">
        <v>576</v>
      </c>
    </row>
    <row r="246" spans="1:12">
      <c r="A246" s="27">
        <v>43525</v>
      </c>
      <c r="B246" s="113"/>
      <c r="C246" s="6">
        <v>356</v>
      </c>
      <c r="D246" s="6">
        <v>344</v>
      </c>
      <c r="E246" s="6">
        <v>3874000</v>
      </c>
      <c r="F246" s="6">
        <v>3567000</v>
      </c>
      <c r="G246" s="125">
        <v>43620</v>
      </c>
      <c r="H246" s="132" t="s">
        <v>653</v>
      </c>
      <c r="L246" s="115" t="s">
        <v>576</v>
      </c>
    </row>
    <row r="247" spans="1:12">
      <c r="A247" s="27">
        <v>43556</v>
      </c>
      <c r="C247" s="6">
        <v>320</v>
      </c>
      <c r="D247" s="6">
        <v>296</v>
      </c>
      <c r="E247" s="6">
        <v>3897000</v>
      </c>
      <c r="F247" s="6">
        <v>3562000</v>
      </c>
      <c r="G247" s="125">
        <v>43637</v>
      </c>
      <c r="H247" s="113" t="s">
        <v>441</v>
      </c>
      <c r="L247" s="115" t="s">
        <v>576</v>
      </c>
    </row>
    <row r="248" spans="1:12">
      <c r="A248" s="27">
        <v>43586</v>
      </c>
      <c r="C248" s="6">
        <v>332</v>
      </c>
      <c r="D248" s="6">
        <v>238</v>
      </c>
      <c r="E248" s="6">
        <v>3929000</v>
      </c>
      <c r="F248" s="6">
        <v>3543000</v>
      </c>
      <c r="G248" s="125">
        <v>43658</v>
      </c>
      <c r="H248" s="132" t="s">
        <v>653</v>
      </c>
      <c r="L248" s="115" t="s">
        <v>576</v>
      </c>
    </row>
    <row r="249" spans="1:12">
      <c r="A249" s="27">
        <v>43617</v>
      </c>
      <c r="B249" s="113"/>
      <c r="C249" s="6">
        <v>299</v>
      </c>
      <c r="D249" s="6">
        <v>209</v>
      </c>
      <c r="E249" s="6">
        <v>3956000</v>
      </c>
      <c r="F249" s="6">
        <v>3535000</v>
      </c>
      <c r="G249" s="125">
        <v>43691</v>
      </c>
      <c r="H249" s="113" t="s">
        <v>441</v>
      </c>
      <c r="I249" s="113"/>
      <c r="J249" s="113"/>
      <c r="K249" s="113"/>
      <c r="L249" s="115" t="s">
        <v>576</v>
      </c>
    </row>
    <row r="250" spans="1:12">
      <c r="A250" s="27">
        <v>43647</v>
      </c>
      <c r="B250" s="113"/>
      <c r="C250" s="6">
        <v>325</v>
      </c>
      <c r="D250" s="6">
        <v>234</v>
      </c>
      <c r="E250" s="6">
        <v>3966000</v>
      </c>
      <c r="F250" s="6">
        <v>3536000</v>
      </c>
      <c r="G250" s="125">
        <v>43724</v>
      </c>
      <c r="H250" s="132" t="s">
        <v>653</v>
      </c>
      <c r="I250" s="113"/>
      <c r="J250" s="113"/>
      <c r="K250" s="113"/>
      <c r="L250" s="115" t="s">
        <v>576</v>
      </c>
    </row>
    <row r="251" spans="1:12">
      <c r="A251" s="27">
        <v>43678</v>
      </c>
      <c r="B251" s="113"/>
      <c r="C251" s="113">
        <v>342</v>
      </c>
      <c r="D251" s="113">
        <v>247</v>
      </c>
      <c r="E251" s="6">
        <v>3981000</v>
      </c>
      <c r="F251" s="6">
        <v>3541000</v>
      </c>
      <c r="G251" s="125">
        <v>43752</v>
      </c>
      <c r="H251" s="113"/>
      <c r="I251" s="113"/>
      <c r="J251" s="113"/>
      <c r="K251" s="113"/>
      <c r="L251" s="115"/>
    </row>
    <row r="252" spans="1:12">
      <c r="A252" s="27">
        <v>43709</v>
      </c>
      <c r="B252" s="113"/>
      <c r="C252" s="113">
        <v>367</v>
      </c>
      <c r="D252" s="113">
        <v>252</v>
      </c>
      <c r="E252" s="6">
        <v>4025000</v>
      </c>
      <c r="F252" s="6">
        <v>3531000</v>
      </c>
      <c r="G252" s="125">
        <v>43784</v>
      </c>
      <c r="H252" s="132" t="s">
        <v>697</v>
      </c>
      <c r="L252" s="115"/>
    </row>
    <row r="253" spans="1:12">
      <c r="G253" s="125"/>
      <c r="H253" s="132" t="s">
        <v>697</v>
      </c>
      <c r="L253" s="115"/>
    </row>
    <row r="254" spans="1:12">
      <c r="G254" s="125"/>
      <c r="H254" s="132"/>
      <c r="L254" s="115"/>
    </row>
    <row r="255" spans="1:12">
      <c r="G255" s="125"/>
      <c r="L255" s="115"/>
    </row>
    <row r="256" spans="1:12">
      <c r="G256" s="125"/>
      <c r="L256" s="115"/>
    </row>
    <row r="257" spans="7:12">
      <c r="G257" s="125"/>
      <c r="L257" s="115"/>
    </row>
    <row r="258" spans="7:12">
      <c r="G258" s="125"/>
      <c r="L258" s="115"/>
    </row>
    <row r="259" spans="7:12">
      <c r="G259" s="125"/>
      <c r="L259" s="115"/>
    </row>
    <row r="260" spans="7:12">
      <c r="L260" s="115"/>
    </row>
    <row r="261" spans="7:12">
      <c r="L261" s="115"/>
    </row>
    <row r="262" spans="7:12">
      <c r="L262" s="115"/>
    </row>
    <row r="263" spans="7:12">
      <c r="L263" s="115"/>
    </row>
    <row r="264" spans="7:12">
      <c r="H264" s="115"/>
      <c r="L264" s="115"/>
    </row>
  </sheetData>
  <mergeCells count="3">
    <mergeCell ref="B1:D1"/>
    <mergeCell ref="B2:B3"/>
    <mergeCell ref="C2:D2"/>
  </mergeCells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5">
    <tabColor rgb="FF7030A0"/>
  </sheetPr>
  <dimension ref="A1:G87"/>
  <sheetViews>
    <sheetView zoomScale="120" zoomScaleNormal="120" workbookViewId="0">
      <pane ySplit="4" topLeftCell="A5" activePane="bottomLeft" state="frozen"/>
      <selection pane="bottomLeft" activeCell="D24" sqref="D24"/>
    </sheetView>
  </sheetViews>
  <sheetFormatPr defaultRowHeight="14.5"/>
  <cols>
    <col min="1" max="1" width="14.7265625" customWidth="1"/>
    <col min="2" max="2" width="13.7265625" customWidth="1"/>
    <col min="3" max="3" width="19.453125" customWidth="1"/>
    <col min="4" max="4" width="11.1796875" customWidth="1"/>
    <col min="5" max="5" width="9.1796875" style="73"/>
  </cols>
  <sheetData>
    <row r="1" spans="1:7">
      <c r="A1" s="26" t="s">
        <v>17</v>
      </c>
      <c r="D1" s="132" t="s">
        <v>609</v>
      </c>
    </row>
    <row r="2" spans="1:7">
      <c r="A2" s="5" t="s">
        <v>595</v>
      </c>
      <c r="G2" s="132" t="s">
        <v>596</v>
      </c>
    </row>
    <row r="3" spans="1:7">
      <c r="A3" s="132" t="s">
        <v>596</v>
      </c>
    </row>
    <row r="4" spans="1:7">
      <c r="A4" s="15"/>
      <c r="B4" s="26" t="s">
        <v>1</v>
      </c>
      <c r="C4" s="26" t="s">
        <v>6</v>
      </c>
    </row>
    <row r="5" spans="1:7">
      <c r="A5" s="14">
        <v>38596</v>
      </c>
      <c r="B5" s="29">
        <v>3.3500056150956858E-2</v>
      </c>
      <c r="C5" s="73">
        <v>5.3391817556584842E-2</v>
      </c>
      <c r="D5" s="3"/>
      <c r="F5" s="50"/>
      <c r="G5" s="50"/>
    </row>
    <row r="6" spans="1:7">
      <c r="A6" s="14">
        <v>38687</v>
      </c>
      <c r="B6" s="73">
        <v>1.8312147245441279E-2</v>
      </c>
      <c r="C6" s="73">
        <v>4.1028710640460764E-2</v>
      </c>
      <c r="D6" s="163" t="s">
        <v>615</v>
      </c>
      <c r="F6" s="50"/>
      <c r="G6" s="50"/>
    </row>
    <row r="7" spans="1:7">
      <c r="A7" s="14">
        <v>38777</v>
      </c>
      <c r="B7" s="73">
        <v>1.1346901236708895E-2</v>
      </c>
      <c r="C7" s="73">
        <v>3.5288439259848481E-2</v>
      </c>
      <c r="D7" s="3"/>
      <c r="F7" s="50"/>
      <c r="G7" s="50"/>
    </row>
    <row r="8" spans="1:7">
      <c r="A8" s="14">
        <v>38869</v>
      </c>
      <c r="B8" s="73">
        <v>4.5751240062370524E-3</v>
      </c>
      <c r="C8" s="73">
        <v>3.1604846757867122E-2</v>
      </c>
      <c r="D8" s="3"/>
      <c r="F8" s="50"/>
      <c r="G8" s="50"/>
    </row>
    <row r="9" spans="1:7">
      <c r="A9" s="14">
        <v>38961</v>
      </c>
      <c r="B9" s="73">
        <v>3.9986125893622937E-3</v>
      </c>
      <c r="C9" s="73">
        <v>2.2969820115757766E-2</v>
      </c>
      <c r="D9" s="3"/>
      <c r="F9" s="50"/>
      <c r="G9" s="50"/>
    </row>
    <row r="10" spans="1:7">
      <c r="A10" s="14">
        <v>39052</v>
      </c>
      <c r="B10" s="73">
        <v>2.4977360636123436E-2</v>
      </c>
      <c r="C10" s="73">
        <v>2.7845570694027932E-2</v>
      </c>
      <c r="D10" s="3"/>
      <c r="F10" s="50"/>
      <c r="G10" s="50"/>
    </row>
    <row r="11" spans="1:7">
      <c r="A11" s="14">
        <v>39142</v>
      </c>
      <c r="B11" s="73">
        <v>4.7403628391731401E-2</v>
      </c>
      <c r="C11" s="73">
        <v>2.7237798853115835E-2</v>
      </c>
      <c r="D11" s="3"/>
      <c r="F11" s="50"/>
      <c r="G11" s="50"/>
    </row>
    <row r="12" spans="1:7">
      <c r="A12" s="14">
        <v>39234</v>
      </c>
      <c r="B12" s="73">
        <v>6.1600437347459902E-2</v>
      </c>
      <c r="C12" s="73">
        <v>3.2619311970963905E-2</v>
      </c>
      <c r="D12" s="3"/>
      <c r="F12" s="50"/>
      <c r="G12" s="50"/>
    </row>
    <row r="13" spans="1:7">
      <c r="A13" s="14">
        <v>39326</v>
      </c>
      <c r="B13" s="73">
        <v>4.8103849217905337E-2</v>
      </c>
      <c r="C13" s="73">
        <v>4.8814435214314278E-2</v>
      </c>
      <c r="D13" s="3"/>
      <c r="F13" s="50"/>
      <c r="G13" s="50"/>
    </row>
    <row r="14" spans="1:7">
      <c r="A14" s="14">
        <v>39417</v>
      </c>
      <c r="B14" s="73">
        <v>7.6686001535188897E-3</v>
      </c>
      <c r="C14" s="73">
        <v>5.2798099289683709E-2</v>
      </c>
      <c r="D14" s="3"/>
      <c r="F14" s="50"/>
      <c r="G14" s="50"/>
    </row>
    <row r="15" spans="1:7">
      <c r="A15" s="14">
        <v>39508</v>
      </c>
      <c r="B15" s="73">
        <v>-4.1413080860035478E-2</v>
      </c>
      <c r="C15" s="73">
        <v>5.3940548541600686E-2</v>
      </c>
      <c r="D15" s="3"/>
      <c r="F15" s="50"/>
      <c r="G15" s="50"/>
    </row>
    <row r="16" spans="1:7">
      <c r="A16" s="14">
        <v>39600</v>
      </c>
      <c r="B16" s="73">
        <v>-8.3471061826148274E-2</v>
      </c>
      <c r="C16" s="73">
        <v>4.2177011287839905E-2</v>
      </c>
      <c r="D16" s="3"/>
      <c r="F16" s="50"/>
      <c r="G16" s="50"/>
    </row>
    <row r="17" spans="1:7">
      <c r="A17" s="14">
        <v>39692</v>
      </c>
      <c r="B17" s="73">
        <v>-9.0864838865855613E-2</v>
      </c>
      <c r="C17" s="73">
        <v>1.8122282579460913E-2</v>
      </c>
      <c r="D17" s="3"/>
      <c r="F17" s="50"/>
      <c r="G17" s="50"/>
    </row>
    <row r="18" spans="1:7">
      <c r="A18" s="14">
        <v>39783</v>
      </c>
      <c r="B18" s="73">
        <v>-9.321263407058511E-2</v>
      </c>
      <c r="C18" s="73">
        <v>-4.503010257951412E-3</v>
      </c>
      <c r="F18" s="50"/>
      <c r="G18" s="50"/>
    </row>
    <row r="19" spans="1:7">
      <c r="A19" s="14">
        <v>39873</v>
      </c>
      <c r="B19" s="73">
        <v>-8.9352307151102761E-2</v>
      </c>
      <c r="C19" s="73">
        <v>-3.3953656760336015E-2</v>
      </c>
      <c r="D19" s="3"/>
    </row>
    <row r="20" spans="1:7">
      <c r="A20" s="14">
        <v>39965</v>
      </c>
      <c r="B20" s="73">
        <v>-6.358494515792712E-2</v>
      </c>
      <c r="C20" s="73">
        <v>-4.4585769741009251E-2</v>
      </c>
      <c r="D20" s="3"/>
    </row>
    <row r="21" spans="1:7">
      <c r="A21" s="14">
        <v>40057</v>
      </c>
      <c r="B21" s="73">
        <v>-4.6849806826622875E-2</v>
      </c>
      <c r="C21" s="73">
        <v>-4.4522614078380429E-2</v>
      </c>
      <c r="D21" s="3"/>
    </row>
    <row r="22" spans="1:7">
      <c r="A22" s="14">
        <v>40148</v>
      </c>
      <c r="B22" s="73">
        <v>-1.136941898575361E-2</v>
      </c>
      <c r="C22" s="73">
        <v>-3.907839113582956E-2</v>
      </c>
      <c r="D22" s="3"/>
      <c r="F22" s="113" t="s">
        <v>454</v>
      </c>
      <c r="G22" s="50"/>
    </row>
    <row r="23" spans="1:7">
      <c r="A23" s="14">
        <v>40238</v>
      </c>
      <c r="B23" s="73">
        <v>3.1725883716313907E-2</v>
      </c>
      <c r="C23" s="73">
        <v>-1.604530749761035E-2</v>
      </c>
      <c r="D23" s="3"/>
      <c r="F23" s="50"/>
      <c r="G23" s="132" t="s">
        <v>596</v>
      </c>
    </row>
    <row r="24" spans="1:7">
      <c r="A24" s="14">
        <v>40330</v>
      </c>
      <c r="B24" s="73">
        <v>4.9290319186171105E-2</v>
      </c>
      <c r="C24" s="73">
        <v>-1.1569743359476359E-3</v>
      </c>
      <c r="D24" s="163" t="s">
        <v>615</v>
      </c>
      <c r="F24" s="50"/>
      <c r="G24" s="50"/>
    </row>
    <row r="25" spans="1:7">
      <c r="A25" s="14">
        <v>40422</v>
      </c>
      <c r="B25" s="73">
        <v>6.0804518085854964E-2</v>
      </c>
      <c r="C25" s="73">
        <v>6.0053245267925881E-3</v>
      </c>
      <c r="D25" s="3"/>
      <c r="F25" s="50"/>
      <c r="G25" s="50"/>
    </row>
    <row r="26" spans="1:7">
      <c r="A26" s="14">
        <v>40513</v>
      </c>
      <c r="B26" s="73">
        <v>4.7433269635305475E-2</v>
      </c>
      <c r="C26" s="73">
        <v>-1.3284872746889276E-3</v>
      </c>
      <c r="D26" s="3"/>
      <c r="E26" s="113" t="s">
        <v>454</v>
      </c>
      <c r="F26" s="50"/>
      <c r="G26" s="50"/>
    </row>
    <row r="27" spans="1:7">
      <c r="A27" s="14">
        <v>40603</v>
      </c>
      <c r="B27" s="73">
        <v>3.3874099965791826E-2</v>
      </c>
      <c r="C27" s="73">
        <v>-1.2123607524881175E-2</v>
      </c>
      <c r="F27" s="50"/>
      <c r="G27" s="50"/>
    </row>
    <row r="28" spans="1:7">
      <c r="A28" s="14">
        <v>40695</v>
      </c>
      <c r="B28" s="73">
        <v>2.1589662369854157E-2</v>
      </c>
      <c r="C28" s="73">
        <v>-2.2060101286832889E-2</v>
      </c>
      <c r="D28" s="163" t="s">
        <v>615</v>
      </c>
      <c r="F28" s="50"/>
      <c r="G28" s="50"/>
    </row>
    <row r="29" spans="1:7">
      <c r="A29" s="14">
        <v>40787</v>
      </c>
      <c r="B29" s="73">
        <v>1.9273902538388565E-2</v>
      </c>
      <c r="C29" s="73">
        <v>-2.4152422417641928E-2</v>
      </c>
      <c r="D29" s="3"/>
      <c r="F29" s="50"/>
      <c r="G29" s="50"/>
    </row>
    <row r="30" spans="1:7">
      <c r="A30" s="14">
        <v>40878</v>
      </c>
      <c r="B30" s="73">
        <v>3.7405977031627513E-2</v>
      </c>
      <c r="C30" s="73">
        <v>-5.6082020153622736E-3</v>
      </c>
      <c r="D30" s="3"/>
      <c r="F30" s="50"/>
      <c r="G30" s="50"/>
    </row>
    <row r="31" spans="1:7">
      <c r="A31" s="14">
        <v>40969</v>
      </c>
      <c r="B31" s="73">
        <v>4.2000681757712321E-2</v>
      </c>
      <c r="C31" s="73">
        <v>7.8035818939297119E-3</v>
      </c>
      <c r="D31" s="3"/>
      <c r="F31" s="50"/>
      <c r="G31" s="50"/>
    </row>
    <row r="32" spans="1:7">
      <c r="A32" s="14">
        <v>41061</v>
      </c>
      <c r="B32" s="73">
        <v>5.5226739022882665E-2</v>
      </c>
      <c r="C32" s="73">
        <v>1.9995357838997974E-2</v>
      </c>
      <c r="D32" s="3"/>
      <c r="F32" s="50"/>
      <c r="G32" s="50"/>
    </row>
    <row r="33" spans="1:7">
      <c r="A33" s="14">
        <v>41153</v>
      </c>
      <c r="B33" s="73">
        <v>5.1097454766344752E-2</v>
      </c>
      <c r="C33" s="73">
        <v>2.309723706761746E-2</v>
      </c>
      <c r="D33" s="3"/>
      <c r="F33" s="50"/>
      <c r="G33" s="50"/>
    </row>
    <row r="34" spans="1:7">
      <c r="A34" s="14">
        <v>41244</v>
      </c>
      <c r="B34" s="73">
        <v>4.2007733901269662E-2</v>
      </c>
      <c r="C34" s="73">
        <v>2.1393622411515434E-2</v>
      </c>
      <c r="D34" s="3"/>
      <c r="F34" s="50"/>
      <c r="G34" s="113"/>
    </row>
    <row r="35" spans="1:7">
      <c r="A35" s="14">
        <v>41334</v>
      </c>
      <c r="B35" s="73">
        <v>4.3626709818553211E-2</v>
      </c>
      <c r="C35" s="73">
        <v>1.8479353014299926E-2</v>
      </c>
      <c r="D35" s="3"/>
      <c r="F35" s="50"/>
      <c r="G35" s="113"/>
    </row>
    <row r="36" spans="1:7">
      <c r="A36" s="14">
        <v>41426</v>
      </c>
      <c r="B36" s="73">
        <v>4.0763925412324431E-2</v>
      </c>
      <c r="C36" s="73">
        <v>1.716776071413495E-2</v>
      </c>
      <c r="D36" s="3"/>
      <c r="F36" s="50"/>
    </row>
    <row r="37" spans="1:7">
      <c r="A37" s="14">
        <v>41518</v>
      </c>
      <c r="B37" s="73">
        <v>4.417645449234886E-2</v>
      </c>
      <c r="C37" s="73">
        <v>2.248480150625487E-2</v>
      </c>
      <c r="D37" s="3"/>
      <c r="F37" s="50"/>
      <c r="G37" s="50"/>
    </row>
    <row r="38" spans="1:7">
      <c r="A38" s="14">
        <v>41609</v>
      </c>
      <c r="B38" s="73">
        <v>4.4559631103352926E-2</v>
      </c>
      <c r="C38" s="73">
        <v>2.38018625898615E-2</v>
      </c>
      <c r="D38" s="3"/>
      <c r="F38" s="50"/>
      <c r="G38" s="50"/>
    </row>
    <row r="39" spans="1:7">
      <c r="A39" s="14">
        <v>41699</v>
      </c>
      <c r="B39" s="73">
        <v>4.275542450549108E-2</v>
      </c>
      <c r="C39" s="73">
        <v>2.935097728834446E-2</v>
      </c>
      <c r="D39" s="76"/>
      <c r="E39" s="76"/>
      <c r="F39" s="50"/>
      <c r="G39" s="113" t="s">
        <v>448</v>
      </c>
    </row>
    <row r="40" spans="1:7">
      <c r="A40" s="14">
        <v>41791</v>
      </c>
      <c r="B40" s="73">
        <v>3.2492338530444753E-2</v>
      </c>
      <c r="C40" s="73">
        <v>3.028408329481147E-2</v>
      </c>
      <c r="D40" s="76"/>
      <c r="E40" s="76"/>
      <c r="F40" s="50"/>
      <c r="G40" s="113" t="s">
        <v>448</v>
      </c>
    </row>
    <row r="41" spans="1:7">
      <c r="A41" s="14">
        <v>41883</v>
      </c>
      <c r="B41" s="73">
        <v>2.8986742850157787E-2</v>
      </c>
      <c r="C41" s="73">
        <v>2.8673013932944524E-2</v>
      </c>
      <c r="D41" s="76"/>
      <c r="E41" s="76"/>
      <c r="F41" s="50"/>
      <c r="G41" s="113" t="s">
        <v>448</v>
      </c>
    </row>
    <row r="42" spans="1:7">
      <c r="A42" s="14">
        <v>41974</v>
      </c>
      <c r="B42" s="73">
        <v>3.2407109982352411E-2</v>
      </c>
      <c r="C42" s="73">
        <v>2.7117307725957218E-2</v>
      </c>
      <c r="E42" s="76"/>
      <c r="F42" s="50"/>
      <c r="G42" s="113"/>
    </row>
    <row r="43" spans="1:7">
      <c r="A43" s="14">
        <v>42064</v>
      </c>
      <c r="B43" s="73">
        <v>3.9068179644814904E-2</v>
      </c>
      <c r="C43" s="73">
        <v>2.3481442315816947E-2</v>
      </c>
      <c r="D43" s="76"/>
      <c r="E43" s="76"/>
      <c r="F43" s="50"/>
      <c r="G43" s="113"/>
    </row>
    <row r="44" spans="1:7">
      <c r="A44" s="14">
        <v>42156</v>
      </c>
      <c r="B44" s="73">
        <v>5.4226619754179195E-2</v>
      </c>
      <c r="C44" s="73">
        <v>1.9787784822268284E-2</v>
      </c>
      <c r="D44" s="125">
        <v>42262</v>
      </c>
      <c r="E44" s="76"/>
      <c r="F44" s="50"/>
      <c r="G44" s="113"/>
    </row>
    <row r="45" spans="1:7">
      <c r="A45" s="14">
        <v>42248</v>
      </c>
      <c r="B45" s="73">
        <v>7.4013327010303609E-2</v>
      </c>
      <c r="C45" s="73">
        <v>2.4394421011347367E-2</v>
      </c>
      <c r="D45" s="125">
        <v>42353</v>
      </c>
      <c r="G45" s="113"/>
    </row>
    <row r="46" spans="1:7">
      <c r="A46" s="14">
        <v>42339</v>
      </c>
      <c r="B46" s="73">
        <v>8.7607518577029975E-2</v>
      </c>
      <c r="C46" s="73">
        <v>3.0019484736345081E-2</v>
      </c>
      <c r="D46" s="125">
        <v>42426</v>
      </c>
      <c r="G46" s="113"/>
    </row>
    <row r="47" spans="1:7">
      <c r="A47" s="14">
        <v>42430</v>
      </c>
      <c r="B47" s="73">
        <v>9.3579471798253211E-2</v>
      </c>
      <c r="C47" s="73">
        <v>4.1661025720558964E-2</v>
      </c>
      <c r="D47" s="125">
        <v>42544</v>
      </c>
      <c r="E47" s="163" t="s">
        <v>615</v>
      </c>
      <c r="G47" s="113"/>
    </row>
    <row r="48" spans="1:7">
      <c r="A48" s="14">
        <v>42522</v>
      </c>
      <c r="B48" s="73">
        <v>0.1043156276843975</v>
      </c>
      <c r="C48" s="73">
        <v>5.6200050334739515E-2</v>
      </c>
      <c r="D48" s="125">
        <v>42608</v>
      </c>
      <c r="G48" s="113" t="s">
        <v>448</v>
      </c>
    </row>
    <row r="49" spans="1:7">
      <c r="A49" s="14">
        <v>42614</v>
      </c>
      <c r="B49" s="73">
        <v>9.5481225757068966E-2</v>
      </c>
      <c r="C49" s="73">
        <v>5.9658153016214799E-2</v>
      </c>
      <c r="D49" s="125">
        <v>42703</v>
      </c>
      <c r="G49" s="113" t="s">
        <v>448</v>
      </c>
    </row>
    <row r="50" spans="1:7">
      <c r="A50" s="14">
        <v>42705</v>
      </c>
      <c r="B50" s="73">
        <v>7.9032995471576273E-2</v>
      </c>
      <c r="C50" s="73">
        <v>5.6671964832723409E-2</v>
      </c>
      <c r="D50" s="125">
        <v>42783</v>
      </c>
      <c r="G50" s="113" t="s">
        <v>448</v>
      </c>
    </row>
    <row r="51" spans="1:7">
      <c r="A51" s="14">
        <v>42795</v>
      </c>
      <c r="B51" s="73">
        <v>6.446381953054714E-2</v>
      </c>
      <c r="C51" s="73">
        <v>4.6050782800816981E-2</v>
      </c>
      <c r="D51" s="125">
        <v>42871</v>
      </c>
      <c r="G51" s="113" t="s">
        <v>448</v>
      </c>
    </row>
    <row r="52" spans="1:7">
      <c r="A52" s="14">
        <v>42887</v>
      </c>
      <c r="B52" s="73">
        <v>4.3402724218843058E-2</v>
      </c>
      <c r="C52" s="73">
        <v>3.6929940191547717E-2</v>
      </c>
      <c r="D52" s="125">
        <v>42961</v>
      </c>
      <c r="G52" s="113" t="s">
        <v>448</v>
      </c>
    </row>
    <row r="53" spans="1:7">
      <c r="A53" s="14">
        <v>42979</v>
      </c>
      <c r="B53" s="73">
        <v>3.0788806840714056E-2</v>
      </c>
      <c r="C53" s="73">
        <v>2.6664832628504165E-2</v>
      </c>
      <c r="D53" s="125">
        <v>43062</v>
      </c>
      <c r="E53" s="163" t="s">
        <v>615</v>
      </c>
    </row>
    <row r="54" spans="1:7">
      <c r="A54" s="14">
        <v>43070</v>
      </c>
      <c r="B54" s="73">
        <v>2.6396792725944085E-2</v>
      </c>
      <c r="C54" s="73">
        <v>2.7624752106548023E-2</v>
      </c>
      <c r="D54" s="125">
        <v>43154</v>
      </c>
      <c r="G54" s="113" t="s">
        <v>448</v>
      </c>
    </row>
    <row r="55" spans="1:7">
      <c r="A55" s="14">
        <v>43160</v>
      </c>
      <c r="B55" s="73">
        <v>2.2042679199111515E-2</v>
      </c>
      <c r="C55" s="73">
        <v>2.4593693684883844E-2</v>
      </c>
      <c r="D55" s="125">
        <v>43241</v>
      </c>
      <c r="G55" s="113" t="s">
        <v>448</v>
      </c>
    </row>
    <row r="56" spans="1:7">
      <c r="A56" s="14">
        <v>43252</v>
      </c>
      <c r="B56" s="73">
        <v>2.2611998611037576E-2</v>
      </c>
      <c r="C56" s="73">
        <v>2.22113314475334E-2</v>
      </c>
      <c r="D56" s="125">
        <v>43334</v>
      </c>
      <c r="G56" s="113" t="s">
        <v>448</v>
      </c>
    </row>
    <row r="57" spans="1:7">
      <c r="A57" s="14">
        <v>43344</v>
      </c>
      <c r="B57" s="73">
        <v>2.1749491237849305E-2</v>
      </c>
      <c r="C57" s="73">
        <v>2.5108725067423787E-2</v>
      </c>
      <c r="D57" s="125">
        <v>43430</v>
      </c>
      <c r="E57" s="132"/>
    </row>
    <row r="58" spans="1:7">
      <c r="A58" s="14">
        <v>43435</v>
      </c>
      <c r="B58" s="73">
        <v>2.3083738049729075E-2</v>
      </c>
      <c r="C58" s="73">
        <v>2.129632183143193E-2</v>
      </c>
      <c r="D58" s="125">
        <v>43522</v>
      </c>
      <c r="E58" s="132"/>
    </row>
    <row r="59" spans="1:7">
      <c r="A59" s="14">
        <v>43525</v>
      </c>
      <c r="B59" s="73">
        <v>2.4023962163521206E-2</v>
      </c>
      <c r="C59" s="73">
        <v>2.3629941090690387E-2</v>
      </c>
      <c r="D59" s="125">
        <v>43621</v>
      </c>
      <c r="E59" s="132"/>
    </row>
    <row r="60" spans="1:7">
      <c r="A60" s="14">
        <v>43617</v>
      </c>
      <c r="B60" s="73">
        <v>2.2319844125149313E-2</v>
      </c>
      <c r="C60" s="73">
        <v>2.1558990020837054E-2</v>
      </c>
      <c r="D60" s="125">
        <v>43700</v>
      </c>
      <c r="E60" s="132"/>
    </row>
    <row r="61" spans="1:7">
      <c r="A61" s="14">
        <v>43709</v>
      </c>
      <c r="B61" s="73">
        <v>2.8504565304594554E-2</v>
      </c>
      <c r="C61" s="73">
        <v>2.0657629018932422E-2</v>
      </c>
      <c r="D61" s="125">
        <v>43796</v>
      </c>
      <c r="E61" s="132"/>
    </row>
    <row r="62" spans="1:7">
      <c r="A62" s="14">
        <v>43800</v>
      </c>
      <c r="B62" s="73">
        <v>2.7367816549819901E-2</v>
      </c>
      <c r="C62" s="73">
        <v>1.7535121304960377E-2</v>
      </c>
      <c r="D62" s="125">
        <v>43885</v>
      </c>
      <c r="E62" s="132"/>
    </row>
    <row r="63" spans="1:7">
      <c r="A63" s="14">
        <v>43891</v>
      </c>
      <c r="B63" s="73">
        <v>2.6631604741478743E-2</v>
      </c>
      <c r="C63" s="73">
        <v>1.3359232272225352E-2</v>
      </c>
      <c r="D63" s="125">
        <v>43976</v>
      </c>
      <c r="E63" s="132"/>
    </row>
    <row r="64" spans="1:7">
      <c r="A64" s="14">
        <v>43983</v>
      </c>
      <c r="B64" s="73">
        <v>-1.3897867721629265E-2</v>
      </c>
      <c r="C64" s="73">
        <v>-3.3173224598209261E-2</v>
      </c>
      <c r="D64" s="125">
        <v>44067</v>
      </c>
    </row>
    <row r="65" spans="1:4">
      <c r="A65" s="14">
        <v>44075</v>
      </c>
      <c r="B65" s="73">
        <v>-1.8290892782505286E-2</v>
      </c>
      <c r="C65" s="73">
        <v>-1.8044425770477934E-2</v>
      </c>
      <c r="D65" s="125">
        <v>44159</v>
      </c>
    </row>
    <row r="66" spans="1:4">
      <c r="A66" s="14">
        <v>44166</v>
      </c>
      <c r="B66" s="73">
        <v>-1.5712366647623766E-2</v>
      </c>
      <c r="C66" s="73">
        <v>-1.1679917620366131E-2</v>
      </c>
      <c r="D66" s="125">
        <v>44250</v>
      </c>
    </row>
    <row r="67" spans="1:4">
      <c r="A67" s="14">
        <v>44256</v>
      </c>
      <c r="B67" s="73">
        <v>-8.0971112225185493E-3</v>
      </c>
      <c r="C67" s="73">
        <v>-2.1770217152189408E-3</v>
      </c>
      <c r="D67" s="125">
        <v>44341</v>
      </c>
    </row>
    <row r="68" spans="1:4">
      <c r="A68" s="14"/>
      <c r="B68" s="73"/>
      <c r="C68" s="73"/>
      <c r="D68" s="125">
        <v>44431</v>
      </c>
    </row>
    <row r="69" spans="1:4">
      <c r="A69" s="14"/>
      <c r="B69" s="73"/>
      <c r="C69" s="73"/>
      <c r="D69" s="125"/>
    </row>
    <row r="70" spans="1:4">
      <c r="A70" s="14"/>
      <c r="B70" s="73"/>
      <c r="C70" s="73"/>
      <c r="D70" s="125"/>
    </row>
    <row r="71" spans="1:4">
      <c r="A71" s="14"/>
      <c r="B71" s="73"/>
      <c r="C71" s="73"/>
      <c r="D71" s="125"/>
    </row>
    <row r="72" spans="1:4">
      <c r="A72" s="14"/>
      <c r="B72" s="73"/>
      <c r="C72" s="73"/>
      <c r="D72" s="125"/>
    </row>
    <row r="73" spans="1:4">
      <c r="A73" s="14"/>
      <c r="B73" s="73"/>
      <c r="C73" s="73"/>
      <c r="D73" s="125"/>
    </row>
    <row r="74" spans="1:4">
      <c r="A74" s="14"/>
      <c r="B74" s="73"/>
      <c r="C74" s="73"/>
      <c r="D74" s="73"/>
    </row>
    <row r="75" spans="1:4">
      <c r="A75" s="126"/>
      <c r="B75" s="73"/>
      <c r="C75" s="73"/>
      <c r="D75" s="73"/>
    </row>
    <row r="76" spans="1:4">
      <c r="A76" s="126"/>
      <c r="B76" s="73"/>
      <c r="C76" s="73"/>
      <c r="D76" s="73"/>
    </row>
    <row r="77" spans="1:4">
      <c r="A77" s="126"/>
      <c r="B77" s="73"/>
      <c r="C77" s="73"/>
      <c r="D77" s="73"/>
    </row>
    <row r="78" spans="1:4">
      <c r="A78" s="126"/>
      <c r="B78" s="73"/>
      <c r="C78" s="73"/>
      <c r="D78" s="73"/>
    </row>
    <row r="79" spans="1:4">
      <c r="A79" s="126"/>
      <c r="B79" s="73"/>
      <c r="C79" s="73"/>
      <c r="D79" s="73"/>
    </row>
    <row r="80" spans="1:4">
      <c r="A80" s="126"/>
      <c r="B80" s="73"/>
      <c r="C80" s="73"/>
      <c r="D80" s="73"/>
    </row>
    <row r="81" spans="1:4">
      <c r="A81" s="126"/>
      <c r="B81" s="73"/>
      <c r="C81" s="73"/>
      <c r="D81" s="73"/>
    </row>
    <row r="82" spans="1:4">
      <c r="A82" s="126"/>
      <c r="B82" s="73"/>
      <c r="C82" s="73"/>
      <c r="D82" s="73"/>
    </row>
    <row r="83" spans="1:4">
      <c r="A83" s="126"/>
      <c r="B83" s="73"/>
      <c r="C83" s="73"/>
      <c r="D83" s="73"/>
    </row>
    <row r="84" spans="1:4">
      <c r="A84" s="126"/>
      <c r="B84" s="73"/>
      <c r="C84" s="73"/>
    </row>
    <row r="85" spans="1:4">
      <c r="A85" s="126"/>
      <c r="B85" s="73"/>
      <c r="C85" s="73"/>
    </row>
    <row r="86" spans="1:4">
      <c r="A86" s="126"/>
    </row>
    <row r="87" spans="1:4">
      <c r="A87" s="126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3"/>
  <sheetViews>
    <sheetView workbookViewId="0">
      <pane xSplit="1" ySplit="4" topLeftCell="B74" activePane="bottomRight" state="frozen"/>
      <selection pane="topRight" activeCell="B1" sqref="B1"/>
      <selection pane="bottomLeft" activeCell="A4" sqref="A4"/>
      <selection pane="bottomRight" activeCell="I86" sqref="I86"/>
    </sheetView>
  </sheetViews>
  <sheetFormatPr defaultColWidth="9.1796875" defaultRowHeight="14.5"/>
  <cols>
    <col min="1" max="2" width="9.1796875" style="25"/>
    <col min="3" max="3" width="10.453125" style="25" customWidth="1"/>
    <col min="4" max="4" width="10.54296875" style="25" customWidth="1"/>
    <col min="5" max="5" width="9.7265625" style="25" customWidth="1"/>
    <col min="6" max="7" width="10.7265625" style="25" bestFit="1" customWidth="1"/>
    <col min="8" max="8" width="10.453125" style="25" customWidth="1"/>
    <col min="9" max="9" width="10.7265625" style="25" bestFit="1" customWidth="1"/>
    <col min="10" max="10" width="11.54296875" style="25" customWidth="1"/>
    <col min="11" max="11" width="9.1796875" style="25"/>
    <col min="12" max="12" width="10.81640625" style="25" customWidth="1"/>
    <col min="13" max="23" width="9.1796875" style="25"/>
    <col min="25" max="16384" width="9.1796875" style="25"/>
  </cols>
  <sheetData>
    <row r="1" spans="1:8" s="93" customFormat="1">
      <c r="A1" s="136" t="s">
        <v>689</v>
      </c>
      <c r="H1" s="132" t="s">
        <v>387</v>
      </c>
    </row>
    <row r="2" spans="1:8" s="113" customFormat="1">
      <c r="A2" s="5" t="s">
        <v>369</v>
      </c>
    </row>
    <row r="3" spans="1:8" s="93" customFormat="1">
      <c r="A3" s="5"/>
      <c r="D3" s="115" t="s">
        <v>473</v>
      </c>
    </row>
    <row r="4" spans="1:8" ht="45" customHeight="1">
      <c r="B4" s="172" t="s">
        <v>367</v>
      </c>
      <c r="C4" s="172" t="s">
        <v>678</v>
      </c>
      <c r="D4" s="172" t="s">
        <v>564</v>
      </c>
      <c r="E4" s="172" t="s">
        <v>679</v>
      </c>
      <c r="F4" s="26" t="s">
        <v>690</v>
      </c>
      <c r="G4" s="175" t="s">
        <v>691</v>
      </c>
    </row>
    <row r="5" spans="1:8">
      <c r="A5" s="27">
        <v>37043</v>
      </c>
      <c r="D5" s="25">
        <v>118.8</v>
      </c>
    </row>
    <row r="6" spans="1:8">
      <c r="A6" s="27">
        <v>37135</v>
      </c>
      <c r="D6" s="25">
        <v>120.8</v>
      </c>
    </row>
    <row r="7" spans="1:8">
      <c r="A7" s="27">
        <v>37226</v>
      </c>
      <c r="D7" s="25">
        <v>125.9</v>
      </c>
    </row>
    <row r="8" spans="1:8">
      <c r="A8" s="27">
        <v>37316</v>
      </c>
      <c r="D8" s="25">
        <v>124.5</v>
      </c>
    </row>
    <row r="9" spans="1:8">
      <c r="A9" s="27">
        <v>37408</v>
      </c>
      <c r="D9" s="25">
        <v>123.9</v>
      </c>
    </row>
    <row r="10" spans="1:8">
      <c r="A10" s="27">
        <v>37500</v>
      </c>
      <c r="D10" s="25">
        <v>126.4</v>
      </c>
    </row>
    <row r="11" spans="1:8">
      <c r="A11" s="27">
        <v>37591</v>
      </c>
      <c r="D11" s="25">
        <v>125.1</v>
      </c>
    </row>
    <row r="12" spans="1:8">
      <c r="A12" s="27">
        <v>37681</v>
      </c>
      <c r="D12" s="25">
        <v>112.5</v>
      </c>
    </row>
    <row r="13" spans="1:8">
      <c r="A13" s="27">
        <v>37773</v>
      </c>
      <c r="D13" s="25">
        <v>129.30000000000001</v>
      </c>
    </row>
    <row r="14" spans="1:8">
      <c r="A14" s="27">
        <v>37865</v>
      </c>
      <c r="D14" s="66">
        <v>128</v>
      </c>
    </row>
    <row r="15" spans="1:8">
      <c r="A15" s="27">
        <v>37956</v>
      </c>
      <c r="B15" s="25">
        <v>4755.7</v>
      </c>
      <c r="D15" s="25">
        <v>130.4</v>
      </c>
    </row>
    <row r="16" spans="1:8">
      <c r="A16" s="27">
        <v>38047</v>
      </c>
      <c r="B16" s="25">
        <v>4366.5</v>
      </c>
      <c r="D16" s="25">
        <v>128.19999999999999</v>
      </c>
    </row>
    <row r="17" spans="1:10">
      <c r="A17" s="27">
        <v>38139</v>
      </c>
      <c r="B17" s="25">
        <v>4406.3999999999996</v>
      </c>
      <c r="D17" s="25">
        <v>125.3</v>
      </c>
      <c r="J17" s="132" t="s">
        <v>565</v>
      </c>
    </row>
    <row r="18" spans="1:10" ht="21">
      <c r="A18" s="27">
        <v>38231</v>
      </c>
      <c r="B18" s="25">
        <v>4507.8999999999996</v>
      </c>
      <c r="D18" s="25">
        <v>124.8</v>
      </c>
      <c r="J18" s="65" t="s">
        <v>482</v>
      </c>
    </row>
    <row r="19" spans="1:10">
      <c r="A19" s="27">
        <v>38322</v>
      </c>
      <c r="B19" s="25">
        <v>5133.8</v>
      </c>
      <c r="C19" s="66">
        <f>(B19/B15-1)*100</f>
        <v>7.9504594486616176</v>
      </c>
      <c r="D19" s="25">
        <v>134.30000000000001</v>
      </c>
      <c r="E19" s="66">
        <f t="shared" ref="E19:E67" si="0">+D19-D18</f>
        <v>9.5000000000000142</v>
      </c>
    </row>
    <row r="20" spans="1:10">
      <c r="A20" s="27">
        <v>38412</v>
      </c>
      <c r="B20" s="25">
        <v>4622.3</v>
      </c>
      <c r="C20" s="66">
        <f t="shared" ref="C20:C54" si="1">(B20/B16-1)*100</f>
        <v>5.8582388640787908</v>
      </c>
      <c r="D20" s="25">
        <v>133.30000000000001</v>
      </c>
      <c r="E20" s="66">
        <f t="shared" si="0"/>
        <v>-1</v>
      </c>
    </row>
    <row r="21" spans="1:10">
      <c r="A21" s="27">
        <v>38504</v>
      </c>
      <c r="B21" s="25">
        <v>4666.1000000000004</v>
      </c>
      <c r="C21" s="66">
        <f t="shared" si="1"/>
        <v>5.893700072621666</v>
      </c>
      <c r="D21" s="25">
        <v>118.2</v>
      </c>
      <c r="E21" s="66">
        <f t="shared" si="0"/>
        <v>-15.100000000000009</v>
      </c>
    </row>
    <row r="22" spans="1:10">
      <c r="A22" s="27">
        <v>38596</v>
      </c>
      <c r="B22" s="25">
        <v>4761.3</v>
      </c>
      <c r="C22" s="66">
        <f t="shared" si="1"/>
        <v>5.621242707247287</v>
      </c>
      <c r="D22" s="25">
        <v>118.9</v>
      </c>
      <c r="E22" s="66">
        <f t="shared" si="0"/>
        <v>0.70000000000000284</v>
      </c>
    </row>
    <row r="23" spans="1:10">
      <c r="A23" s="27">
        <v>38687</v>
      </c>
      <c r="B23" s="25">
        <v>5270.2</v>
      </c>
      <c r="C23" s="66">
        <f t="shared" si="1"/>
        <v>2.6569013206591441</v>
      </c>
      <c r="D23" s="25">
        <v>110.6</v>
      </c>
      <c r="E23" s="66">
        <f t="shared" si="0"/>
        <v>-8.3000000000000114</v>
      </c>
    </row>
    <row r="24" spans="1:10">
      <c r="A24" s="27">
        <v>38777</v>
      </c>
      <c r="B24" s="25">
        <v>4781.3999999999996</v>
      </c>
      <c r="C24" s="66">
        <f t="shared" si="1"/>
        <v>3.4420093892650661</v>
      </c>
      <c r="D24" s="25">
        <v>110.8</v>
      </c>
      <c r="E24" s="66">
        <f t="shared" si="0"/>
        <v>0.20000000000000284</v>
      </c>
    </row>
    <row r="25" spans="1:10">
      <c r="A25" s="27">
        <v>38869</v>
      </c>
      <c r="B25" s="25">
        <v>4858.2</v>
      </c>
      <c r="C25" s="66">
        <f t="shared" si="1"/>
        <v>4.1169284841730658</v>
      </c>
      <c r="D25" s="25">
        <v>107.2</v>
      </c>
      <c r="E25" s="66">
        <f t="shared" si="0"/>
        <v>-3.5999999999999943</v>
      </c>
    </row>
    <row r="26" spans="1:10">
      <c r="A26" s="27">
        <v>38961</v>
      </c>
      <c r="B26" s="25">
        <v>5024.3999999999996</v>
      </c>
      <c r="C26" s="66">
        <f t="shared" si="1"/>
        <v>5.5258017768256451</v>
      </c>
      <c r="D26" s="25">
        <v>109.9</v>
      </c>
      <c r="E26" s="66">
        <f t="shared" si="0"/>
        <v>2.7000000000000028</v>
      </c>
    </row>
    <row r="27" spans="1:10">
      <c r="A27" s="27">
        <v>39052</v>
      </c>
      <c r="B27" s="25">
        <v>5803.9</v>
      </c>
      <c r="C27" s="66">
        <f t="shared" si="1"/>
        <v>10.126750407954145</v>
      </c>
      <c r="D27" s="25">
        <v>124.8</v>
      </c>
      <c r="E27" s="66">
        <f t="shared" si="0"/>
        <v>14.899999999999991</v>
      </c>
    </row>
    <row r="28" spans="1:10">
      <c r="A28" s="27">
        <v>39142</v>
      </c>
      <c r="B28" s="25">
        <v>5361.4</v>
      </c>
      <c r="C28" s="66">
        <f t="shared" si="1"/>
        <v>12.130338394612462</v>
      </c>
      <c r="D28" s="25">
        <v>120.4</v>
      </c>
      <c r="E28" s="66">
        <f t="shared" si="0"/>
        <v>-4.3999999999999915</v>
      </c>
    </row>
    <row r="29" spans="1:10">
      <c r="A29" s="27">
        <v>39234</v>
      </c>
      <c r="B29" s="25">
        <v>5251.7</v>
      </c>
      <c r="C29" s="66">
        <f t="shared" si="1"/>
        <v>8.0997077106747426</v>
      </c>
      <c r="D29" s="25">
        <v>112.6</v>
      </c>
      <c r="E29" s="66">
        <f t="shared" si="0"/>
        <v>-7.8000000000000114</v>
      </c>
    </row>
    <row r="30" spans="1:10">
      <c r="A30" s="27">
        <v>39326</v>
      </c>
      <c r="B30" s="25">
        <v>4938.3999999999996</v>
      </c>
      <c r="C30" s="66">
        <f t="shared" si="1"/>
        <v>-1.7116471618501716</v>
      </c>
      <c r="D30" s="25">
        <v>114.8</v>
      </c>
      <c r="E30" s="66">
        <f t="shared" si="0"/>
        <v>2.2000000000000028</v>
      </c>
    </row>
    <row r="31" spans="1:10">
      <c r="A31" s="27">
        <v>39417</v>
      </c>
      <c r="B31" s="25">
        <v>5557.1</v>
      </c>
      <c r="C31" s="66">
        <f t="shared" si="1"/>
        <v>-4.2523130998121879</v>
      </c>
      <c r="D31" s="25">
        <v>110.3</v>
      </c>
      <c r="E31" s="66">
        <f t="shared" si="0"/>
        <v>-4.5</v>
      </c>
    </row>
    <row r="32" spans="1:10">
      <c r="A32" s="27">
        <v>39508</v>
      </c>
      <c r="B32" s="25">
        <v>4947.2</v>
      </c>
      <c r="C32" s="66">
        <f t="shared" si="1"/>
        <v>-7.7255940612526501</v>
      </c>
      <c r="D32" s="25">
        <v>99.8</v>
      </c>
      <c r="E32" s="66">
        <f t="shared" si="0"/>
        <v>-10.5</v>
      </c>
    </row>
    <row r="33" spans="1:16">
      <c r="A33" s="27">
        <v>39600</v>
      </c>
      <c r="B33" s="25">
        <v>4811.3</v>
      </c>
      <c r="C33" s="66">
        <f t="shared" si="1"/>
        <v>-8.3858560085305669</v>
      </c>
      <c r="D33" s="25">
        <v>80.8</v>
      </c>
      <c r="E33" s="66">
        <f t="shared" si="0"/>
        <v>-19</v>
      </c>
    </row>
    <row r="34" spans="1:16">
      <c r="A34" s="27">
        <v>39692</v>
      </c>
      <c r="B34" s="25">
        <v>4852</v>
      </c>
      <c r="C34" s="66">
        <f t="shared" si="1"/>
        <v>-1.749554511582696</v>
      </c>
      <c r="D34" s="25">
        <v>101.3</v>
      </c>
      <c r="E34" s="66">
        <f t="shared" si="0"/>
        <v>20.5</v>
      </c>
    </row>
    <row r="35" spans="1:16">
      <c r="A35" s="27">
        <v>39783</v>
      </c>
      <c r="B35" s="25">
        <v>5287.1</v>
      </c>
      <c r="C35" s="66">
        <f t="shared" si="1"/>
        <v>-4.8586492954958533</v>
      </c>
      <c r="D35" s="25">
        <v>102.3</v>
      </c>
      <c r="E35" s="66">
        <f t="shared" si="0"/>
        <v>1</v>
      </c>
      <c r="J35" s="163" t="s">
        <v>616</v>
      </c>
    </row>
    <row r="36" spans="1:16">
      <c r="A36" s="27">
        <v>39873</v>
      </c>
      <c r="B36" s="25">
        <v>4622.1000000000004</v>
      </c>
      <c r="C36" s="66">
        <f t="shared" si="1"/>
        <v>-6.5713939197930005</v>
      </c>
      <c r="D36" s="25">
        <v>95.4</v>
      </c>
      <c r="E36" s="66">
        <f t="shared" si="0"/>
        <v>-6.8999999999999915</v>
      </c>
      <c r="J36" s="163" t="s">
        <v>616</v>
      </c>
    </row>
    <row r="37" spans="1:16">
      <c r="A37" s="27">
        <v>39965</v>
      </c>
      <c r="B37" s="25">
        <v>4839.3</v>
      </c>
      <c r="C37" s="66">
        <f t="shared" si="1"/>
        <v>0.58196329474362596</v>
      </c>
      <c r="D37" s="25">
        <v>108.6</v>
      </c>
      <c r="E37" s="66">
        <f t="shared" si="0"/>
        <v>13.199999999999989</v>
      </c>
    </row>
    <row r="38" spans="1:16">
      <c r="A38" s="27">
        <v>40057</v>
      </c>
      <c r="B38" s="25">
        <v>4963</v>
      </c>
      <c r="C38" s="66">
        <f t="shared" si="1"/>
        <v>2.287716405605944</v>
      </c>
      <c r="D38" s="25">
        <v>122.7</v>
      </c>
      <c r="E38" s="66">
        <f t="shared" si="0"/>
        <v>14.100000000000009</v>
      </c>
      <c r="G38" s="113" t="s">
        <v>442</v>
      </c>
      <c r="I38" s="25" t="s">
        <v>441</v>
      </c>
    </row>
    <row r="39" spans="1:16">
      <c r="A39" s="27">
        <v>40148</v>
      </c>
      <c r="B39" s="25">
        <v>5671.6</v>
      </c>
      <c r="C39" s="66">
        <f t="shared" si="1"/>
        <v>7.2724177715571825</v>
      </c>
      <c r="D39" s="25">
        <v>121.5</v>
      </c>
      <c r="E39" s="66">
        <f t="shared" si="0"/>
        <v>-1.2000000000000028</v>
      </c>
      <c r="G39" s="113" t="s">
        <v>442</v>
      </c>
      <c r="I39" s="113" t="s">
        <v>441</v>
      </c>
    </row>
    <row r="40" spans="1:16">
      <c r="A40" s="27">
        <v>40238</v>
      </c>
      <c r="B40" s="25">
        <v>5104.3</v>
      </c>
      <c r="C40" s="66">
        <f t="shared" si="1"/>
        <v>10.432487397503287</v>
      </c>
      <c r="D40" s="25">
        <v>119.5</v>
      </c>
      <c r="E40" s="66">
        <f t="shared" si="0"/>
        <v>-2</v>
      </c>
      <c r="G40" s="113" t="s">
        <v>442</v>
      </c>
      <c r="I40" s="113" t="s">
        <v>441</v>
      </c>
    </row>
    <row r="41" spans="1:16">
      <c r="A41" s="27">
        <v>40330</v>
      </c>
      <c r="B41" s="25">
        <v>5205.7</v>
      </c>
      <c r="C41" s="66">
        <f t="shared" si="1"/>
        <v>7.5713429628252005</v>
      </c>
      <c r="D41" s="25">
        <v>126.8</v>
      </c>
      <c r="E41" s="66">
        <f t="shared" si="0"/>
        <v>7.2999999999999972</v>
      </c>
      <c r="G41" s="113" t="s">
        <v>442</v>
      </c>
      <c r="I41" s="113" t="s">
        <v>441</v>
      </c>
    </row>
    <row r="42" spans="1:16">
      <c r="A42" s="27">
        <v>40422</v>
      </c>
      <c r="B42" s="25">
        <v>5300.7</v>
      </c>
      <c r="C42" s="66">
        <f t="shared" si="1"/>
        <v>6.8043522063268247</v>
      </c>
      <c r="D42" s="25">
        <v>117.3</v>
      </c>
      <c r="E42" s="66">
        <f t="shared" si="0"/>
        <v>-9.5</v>
      </c>
      <c r="G42" s="113" t="s">
        <v>442</v>
      </c>
      <c r="I42" s="113" t="s">
        <v>441</v>
      </c>
    </row>
    <row r="43" spans="1:16">
      <c r="A43" s="27">
        <v>40513</v>
      </c>
      <c r="B43" s="25">
        <v>5928.7</v>
      </c>
      <c r="C43" s="66">
        <f t="shared" si="1"/>
        <v>4.533112349248869</v>
      </c>
      <c r="D43" s="25">
        <v>109.5</v>
      </c>
      <c r="E43" s="66">
        <f t="shared" si="0"/>
        <v>-7.7999999999999972</v>
      </c>
      <c r="G43" s="113" t="s">
        <v>442</v>
      </c>
      <c r="I43" s="113" t="s">
        <v>441</v>
      </c>
    </row>
    <row r="44" spans="1:16">
      <c r="A44" s="27">
        <v>40603</v>
      </c>
      <c r="B44" s="67">
        <v>5463.5</v>
      </c>
      <c r="C44" s="66">
        <f t="shared" si="1"/>
        <v>7.0372039261015207</v>
      </c>
      <c r="D44" s="25">
        <v>101.6</v>
      </c>
      <c r="E44" s="66">
        <f t="shared" si="0"/>
        <v>-7.9000000000000057</v>
      </c>
      <c r="G44" s="113" t="s">
        <v>442</v>
      </c>
      <c r="I44" s="113" t="s">
        <v>441</v>
      </c>
    </row>
    <row r="45" spans="1:16">
      <c r="A45" s="27">
        <v>40695</v>
      </c>
      <c r="B45" s="67">
        <v>5519.9</v>
      </c>
      <c r="C45" s="66">
        <f t="shared" si="1"/>
        <v>6.0356916456960619</v>
      </c>
      <c r="D45" s="25">
        <v>115.4</v>
      </c>
      <c r="E45" s="66">
        <f t="shared" si="0"/>
        <v>13.800000000000011</v>
      </c>
      <c r="G45" s="113" t="s">
        <v>442</v>
      </c>
      <c r="I45" s="113" t="s">
        <v>441</v>
      </c>
    </row>
    <row r="46" spans="1:16">
      <c r="A46" s="27">
        <v>40787</v>
      </c>
      <c r="B46" s="67">
        <v>5775.3</v>
      </c>
      <c r="C46" s="66">
        <f t="shared" si="1"/>
        <v>8.953534438847699</v>
      </c>
      <c r="D46" s="25">
        <v>111.4</v>
      </c>
      <c r="E46" s="66">
        <f t="shared" si="0"/>
        <v>-4</v>
      </c>
      <c r="G46" s="113" t="s">
        <v>442</v>
      </c>
      <c r="I46" s="113" t="s">
        <v>441</v>
      </c>
    </row>
    <row r="47" spans="1:16">
      <c r="A47" s="27">
        <v>40878</v>
      </c>
      <c r="B47" s="67">
        <v>6474.9</v>
      </c>
      <c r="C47" s="66">
        <f t="shared" si="1"/>
        <v>9.2128122522644027</v>
      </c>
      <c r="D47" s="25">
        <v>104</v>
      </c>
      <c r="E47" s="66">
        <f t="shared" si="0"/>
        <v>-7.4000000000000057</v>
      </c>
      <c r="G47" s="113" t="s">
        <v>442</v>
      </c>
      <c r="I47" s="113" t="s">
        <v>441</v>
      </c>
    </row>
    <row r="48" spans="1:16">
      <c r="A48" s="27">
        <v>40969</v>
      </c>
      <c r="B48" s="67">
        <v>5791.8</v>
      </c>
      <c r="C48" s="66">
        <f t="shared" si="1"/>
        <v>6.0089686098654838</v>
      </c>
      <c r="D48" s="25">
        <v>104.7</v>
      </c>
      <c r="E48" s="66">
        <f t="shared" si="0"/>
        <v>0.70000000000000284</v>
      </c>
      <c r="G48" s="113" t="s">
        <v>442</v>
      </c>
      <c r="I48" s="113" t="s">
        <v>441</v>
      </c>
      <c r="O48" s="27"/>
      <c r="P48" s="113"/>
    </row>
    <row r="49" spans="1:17">
      <c r="A49" s="27">
        <v>41061</v>
      </c>
      <c r="B49" s="67">
        <v>5915.5</v>
      </c>
      <c r="C49" s="66">
        <f t="shared" si="1"/>
        <v>7.1667964999365896</v>
      </c>
      <c r="D49" s="25">
        <v>104.3</v>
      </c>
      <c r="E49" s="66">
        <f t="shared" si="0"/>
        <v>-0.40000000000000568</v>
      </c>
      <c r="G49" s="113" t="s">
        <v>442</v>
      </c>
      <c r="I49" s="113" t="s">
        <v>441</v>
      </c>
      <c r="O49" s="27"/>
      <c r="P49" s="113"/>
      <c r="Q49" s="113"/>
    </row>
    <row r="50" spans="1:17">
      <c r="A50" s="27">
        <v>41153</v>
      </c>
      <c r="B50" s="67">
        <v>5970.6</v>
      </c>
      <c r="C50" s="66">
        <f t="shared" si="1"/>
        <v>3.3816425120772875</v>
      </c>
      <c r="D50" s="25">
        <v>104.5</v>
      </c>
      <c r="E50" s="66">
        <f t="shared" si="0"/>
        <v>0.20000000000000284</v>
      </c>
      <c r="G50" s="113" t="s">
        <v>442</v>
      </c>
      <c r="I50" s="113" t="s">
        <v>441</v>
      </c>
      <c r="O50" s="27"/>
      <c r="P50" s="113"/>
      <c r="Q50" s="113"/>
    </row>
    <row r="51" spans="1:17">
      <c r="A51" s="27">
        <v>41244</v>
      </c>
      <c r="B51" s="67">
        <v>6786.2</v>
      </c>
      <c r="C51" s="66">
        <f t="shared" si="1"/>
        <v>4.8077962594016865</v>
      </c>
      <c r="D51" s="25">
        <v>117.9</v>
      </c>
      <c r="E51" s="66">
        <f t="shared" si="0"/>
        <v>13.400000000000006</v>
      </c>
      <c r="G51" s="113" t="s">
        <v>442</v>
      </c>
      <c r="I51" s="113" t="s">
        <v>441</v>
      </c>
      <c r="O51" s="27"/>
      <c r="P51" s="113"/>
      <c r="Q51" s="113"/>
    </row>
    <row r="52" spans="1:17">
      <c r="A52" s="27">
        <v>41334</v>
      </c>
      <c r="B52" s="67">
        <v>6135</v>
      </c>
      <c r="C52" s="66">
        <f t="shared" si="1"/>
        <v>5.9256189785558799</v>
      </c>
      <c r="D52" s="25">
        <v>119</v>
      </c>
      <c r="E52" s="66">
        <f t="shared" si="0"/>
        <v>1.0999999999999943</v>
      </c>
      <c r="G52" s="113" t="s">
        <v>442</v>
      </c>
      <c r="I52" s="113" t="s">
        <v>441</v>
      </c>
      <c r="O52" s="27"/>
      <c r="P52" s="113"/>
      <c r="Q52" s="113"/>
    </row>
    <row r="53" spans="1:17">
      <c r="A53" s="27">
        <v>41426</v>
      </c>
      <c r="B53" s="67">
        <v>6247.2</v>
      </c>
      <c r="C53" s="66">
        <f t="shared" si="1"/>
        <v>5.6073028484489917</v>
      </c>
      <c r="D53" s="25">
        <v>119.4</v>
      </c>
      <c r="E53" s="66">
        <f t="shared" si="0"/>
        <v>0.40000000000000568</v>
      </c>
      <c r="G53" s="113" t="s">
        <v>442</v>
      </c>
      <c r="I53" s="113" t="s">
        <v>441</v>
      </c>
      <c r="O53" s="27"/>
      <c r="P53" s="113"/>
      <c r="Q53" s="113"/>
    </row>
    <row r="54" spans="1:17">
      <c r="A54" s="27">
        <v>41518</v>
      </c>
      <c r="B54" s="67">
        <v>6295</v>
      </c>
      <c r="C54" s="66">
        <f t="shared" si="1"/>
        <v>5.4332897866210983</v>
      </c>
      <c r="D54" s="25">
        <v>115.1</v>
      </c>
      <c r="E54" s="66">
        <f t="shared" si="0"/>
        <v>-4.3000000000000114</v>
      </c>
      <c r="G54" s="113" t="s">
        <v>442</v>
      </c>
      <c r="I54" s="113" t="s">
        <v>441</v>
      </c>
      <c r="O54" s="27"/>
      <c r="P54" s="113"/>
      <c r="Q54" s="113"/>
    </row>
    <row r="55" spans="1:17">
      <c r="A55" s="27">
        <v>41609</v>
      </c>
      <c r="B55" s="67">
        <v>7171.1</v>
      </c>
      <c r="C55" s="66">
        <f t="shared" ref="C55:C84" si="2">(B55/B51-1)*100</f>
        <v>5.6718045445168119</v>
      </c>
      <c r="D55" s="25">
        <v>122.6</v>
      </c>
      <c r="E55" s="66">
        <f t="shared" si="0"/>
        <v>7.5</v>
      </c>
      <c r="G55" s="113" t="s">
        <v>442</v>
      </c>
      <c r="I55" s="113" t="s">
        <v>441</v>
      </c>
      <c r="O55" s="27"/>
      <c r="P55" s="113"/>
      <c r="Q55" s="113"/>
    </row>
    <row r="56" spans="1:17">
      <c r="A56" s="27">
        <v>41699</v>
      </c>
      <c r="B56" s="67">
        <v>6494.7</v>
      </c>
      <c r="C56" s="66">
        <f t="shared" si="2"/>
        <v>5.8630806845965777</v>
      </c>
      <c r="D56" s="25">
        <v>126.5</v>
      </c>
      <c r="E56" s="66">
        <f t="shared" si="0"/>
        <v>3.9000000000000057</v>
      </c>
      <c r="G56" s="113" t="s">
        <v>442</v>
      </c>
      <c r="I56" s="113" t="s">
        <v>441</v>
      </c>
      <c r="O56" s="27"/>
      <c r="P56" s="113"/>
      <c r="Q56" s="113"/>
    </row>
    <row r="57" spans="1:17">
      <c r="A57" s="27">
        <v>41791</v>
      </c>
      <c r="B57" s="67">
        <v>6393.7</v>
      </c>
      <c r="C57" s="66">
        <f t="shared" si="2"/>
        <v>2.3450505826610346</v>
      </c>
      <c r="D57" s="25">
        <v>128.30000000000001</v>
      </c>
      <c r="E57" s="66">
        <f t="shared" si="0"/>
        <v>1.8000000000000114</v>
      </c>
      <c r="F57" s="113"/>
      <c r="I57" s="113" t="s">
        <v>441</v>
      </c>
      <c r="O57" s="27"/>
      <c r="P57" s="113"/>
      <c r="Q57" s="113"/>
    </row>
    <row r="58" spans="1:17">
      <c r="A58" s="27">
        <v>41883</v>
      </c>
      <c r="B58" s="67">
        <v>6520.9</v>
      </c>
      <c r="C58" s="66">
        <f t="shared" si="2"/>
        <v>3.5885623510722775</v>
      </c>
      <c r="D58" s="25">
        <v>120.2</v>
      </c>
      <c r="E58" s="66">
        <f t="shared" si="0"/>
        <v>-8.1000000000000085</v>
      </c>
      <c r="F58" s="113"/>
      <c r="I58" s="113" t="s">
        <v>441</v>
      </c>
      <c r="O58" s="27"/>
      <c r="P58" s="113"/>
      <c r="Q58" s="113"/>
    </row>
    <row r="59" spans="1:17">
      <c r="A59" s="27">
        <v>41974</v>
      </c>
      <c r="B59" s="97">
        <v>7599.7</v>
      </c>
      <c r="C59" s="66">
        <f t="shared" si="2"/>
        <v>5.9767678598820151</v>
      </c>
      <c r="D59" s="25">
        <v>114.8</v>
      </c>
      <c r="E59" s="66">
        <f t="shared" si="0"/>
        <v>-5.4000000000000057</v>
      </c>
      <c r="I59" s="194" t="s">
        <v>441</v>
      </c>
      <c r="O59" s="27"/>
      <c r="P59" s="113"/>
      <c r="Q59" s="113"/>
    </row>
    <row r="60" spans="1:17">
      <c r="A60" s="27">
        <v>42064</v>
      </c>
      <c r="B60" s="66">
        <v>6961.9</v>
      </c>
      <c r="C60" s="66">
        <f t="shared" si="2"/>
        <v>7.1935578240719389</v>
      </c>
      <c r="D60" s="25">
        <v>119.6</v>
      </c>
      <c r="E60" s="66">
        <f t="shared" si="0"/>
        <v>4.7999999999999972</v>
      </c>
      <c r="F60" s="115" t="s">
        <v>430</v>
      </c>
      <c r="G60" s="115" t="s">
        <v>429</v>
      </c>
      <c r="I60" s="194" t="s">
        <v>441</v>
      </c>
      <c r="M60" s="101"/>
      <c r="O60" s="27"/>
      <c r="P60" s="110"/>
      <c r="Q60" s="113"/>
    </row>
    <row r="61" spans="1:17">
      <c r="A61" s="27">
        <v>42156</v>
      </c>
      <c r="B61" s="66">
        <v>6870.7</v>
      </c>
      <c r="C61" s="66">
        <f t="shared" si="2"/>
        <v>7.4604688990725254</v>
      </c>
      <c r="D61" s="25">
        <v>117.3</v>
      </c>
      <c r="E61" s="66">
        <f t="shared" si="0"/>
        <v>-2.2999999999999972</v>
      </c>
      <c r="F61" s="125">
        <v>42264</v>
      </c>
      <c r="G61" s="125">
        <v>42180</v>
      </c>
      <c r="H61" s="101"/>
      <c r="I61" s="194" t="s">
        <v>441</v>
      </c>
      <c r="L61" s="125"/>
      <c r="O61" s="27"/>
      <c r="P61" s="113"/>
      <c r="Q61" s="113"/>
    </row>
    <row r="62" spans="1:17">
      <c r="A62" s="27">
        <v>42248</v>
      </c>
      <c r="B62" s="66">
        <v>7250.5</v>
      </c>
      <c r="C62" s="66">
        <f t="shared" si="2"/>
        <v>11.188639604962503</v>
      </c>
      <c r="D62" s="25">
        <v>111.4</v>
      </c>
      <c r="E62" s="66">
        <f t="shared" si="0"/>
        <v>-5.8999999999999915</v>
      </c>
      <c r="F62" s="125">
        <v>42353</v>
      </c>
      <c r="G62" s="125">
        <v>42271</v>
      </c>
      <c r="H62" s="101"/>
      <c r="I62" s="194" t="s">
        <v>441</v>
      </c>
      <c r="L62" s="125"/>
      <c r="M62" s="21"/>
      <c r="N62" s="113"/>
      <c r="O62" s="27"/>
      <c r="P62" s="113"/>
      <c r="Q62" s="113"/>
    </row>
    <row r="63" spans="1:17">
      <c r="A63" s="27">
        <v>42339</v>
      </c>
      <c r="B63" s="66">
        <v>8376.2000000000007</v>
      </c>
      <c r="C63" s="66">
        <f t="shared" si="2"/>
        <v>10.217508585865254</v>
      </c>
      <c r="D63" s="113">
        <v>113.9</v>
      </c>
      <c r="E63" s="66">
        <f t="shared" si="0"/>
        <v>2.5</v>
      </c>
      <c r="F63" s="125">
        <v>42426</v>
      </c>
      <c r="G63" s="125">
        <v>42402</v>
      </c>
      <c r="H63" s="101"/>
      <c r="I63" s="194" t="s">
        <v>441</v>
      </c>
      <c r="L63" s="125"/>
      <c r="M63" s="21"/>
      <c r="O63" s="27"/>
      <c r="P63" s="113"/>
      <c r="Q63" s="113"/>
    </row>
    <row r="64" spans="1:17">
      <c r="A64" s="27">
        <v>42430</v>
      </c>
      <c r="B64" s="66">
        <v>7648</v>
      </c>
      <c r="C64" s="66">
        <f t="shared" si="2"/>
        <v>9.8550683003203243</v>
      </c>
      <c r="D64" s="113">
        <v>116.6</v>
      </c>
      <c r="E64" s="66">
        <f t="shared" si="0"/>
        <v>2.6999999999999886</v>
      </c>
      <c r="F64" s="125">
        <v>42544</v>
      </c>
      <c r="G64" s="125">
        <v>42544</v>
      </c>
      <c r="H64" s="125"/>
      <c r="I64" s="194" t="s">
        <v>441</v>
      </c>
      <c r="L64" s="125"/>
      <c r="M64" s="21"/>
      <c r="O64" s="27"/>
      <c r="P64" s="113"/>
      <c r="Q64" s="113"/>
    </row>
    <row r="65" spans="1:17">
      <c r="A65" s="27">
        <v>42522</v>
      </c>
      <c r="B65" s="66">
        <v>7695.7</v>
      </c>
      <c r="C65" s="66">
        <f t="shared" si="2"/>
        <v>12.007510151804034</v>
      </c>
      <c r="D65" s="36">
        <v>112.3</v>
      </c>
      <c r="E65" s="66">
        <f t="shared" si="0"/>
        <v>-4.2999999999999972</v>
      </c>
      <c r="F65" s="125">
        <v>42608</v>
      </c>
      <c r="G65" s="128">
        <v>42796</v>
      </c>
      <c r="H65" s="125"/>
      <c r="I65" s="194" t="s">
        <v>441</v>
      </c>
      <c r="L65" s="125"/>
      <c r="M65" s="21"/>
      <c r="N65" s="113"/>
      <c r="O65" s="27"/>
      <c r="P65" s="21"/>
      <c r="Q65" s="113"/>
    </row>
    <row r="66" spans="1:17">
      <c r="A66" s="27">
        <v>42614</v>
      </c>
      <c r="B66" s="66">
        <v>7804</v>
      </c>
      <c r="C66" s="66">
        <f t="shared" si="2"/>
        <v>7.6339562788773296</v>
      </c>
      <c r="D66" s="113">
        <v>113.3</v>
      </c>
      <c r="E66" s="66">
        <f t="shared" si="0"/>
        <v>1</v>
      </c>
      <c r="F66" s="125">
        <v>42703</v>
      </c>
      <c r="G66" s="125">
        <v>42703</v>
      </c>
      <c r="H66" s="101"/>
      <c r="I66" s="194" t="s">
        <v>441</v>
      </c>
      <c r="L66" s="125"/>
      <c r="M66" s="113"/>
      <c r="N66" s="125"/>
      <c r="O66" s="27"/>
      <c r="P66" s="113"/>
      <c r="Q66" s="113"/>
    </row>
    <row r="67" spans="1:17">
      <c r="A67" s="27">
        <v>42705</v>
      </c>
      <c r="B67" s="66">
        <v>8852.5</v>
      </c>
      <c r="C67" s="66">
        <f t="shared" si="2"/>
        <v>5.6863494185907637</v>
      </c>
      <c r="D67" s="113">
        <v>111.8</v>
      </c>
      <c r="E67" s="66">
        <f t="shared" si="0"/>
        <v>-1.5</v>
      </c>
      <c r="F67" s="125">
        <v>42783</v>
      </c>
      <c r="G67" s="125">
        <v>42766</v>
      </c>
      <c r="I67" s="194" t="s">
        <v>441</v>
      </c>
      <c r="O67" s="27"/>
      <c r="P67" s="66"/>
      <c r="Q67" s="113"/>
    </row>
    <row r="68" spans="1:17">
      <c r="A68" s="27">
        <v>42795</v>
      </c>
      <c r="B68" s="66">
        <v>8089.4</v>
      </c>
      <c r="C68" s="66">
        <f t="shared" si="2"/>
        <v>5.7714435146443366</v>
      </c>
      <c r="D68" s="113">
        <v>115.1</v>
      </c>
      <c r="E68" s="66">
        <f t="shared" ref="E68:E85" si="3">+D68-D67</f>
        <v>3.2999999999999972</v>
      </c>
      <c r="F68" s="125">
        <v>42871</v>
      </c>
      <c r="G68" s="125">
        <v>42852</v>
      </c>
      <c r="I68" s="194" t="s">
        <v>441</v>
      </c>
    </row>
    <row r="69" spans="1:17">
      <c r="A69" s="27">
        <v>42887</v>
      </c>
      <c r="B69" s="66">
        <v>8026.8</v>
      </c>
      <c r="C69" s="66">
        <f t="shared" si="2"/>
        <v>4.3024026404355764</v>
      </c>
      <c r="D69" s="66">
        <v>113.5</v>
      </c>
      <c r="E69" s="66">
        <f t="shared" si="3"/>
        <v>-1.5999999999999943</v>
      </c>
      <c r="F69" s="125">
        <v>42961</v>
      </c>
      <c r="G69" s="125">
        <v>42926</v>
      </c>
      <c r="H69" s="163" t="s">
        <v>616</v>
      </c>
      <c r="I69" s="21"/>
      <c r="J69" s="163"/>
    </row>
    <row r="70" spans="1:17">
      <c r="A70" s="27">
        <v>42979</v>
      </c>
      <c r="B70" s="66">
        <v>8101.7</v>
      </c>
      <c r="C70" s="66">
        <f t="shared" si="2"/>
        <v>3.8147104049205405</v>
      </c>
      <c r="D70" s="113">
        <v>114.6</v>
      </c>
      <c r="E70" s="66">
        <f t="shared" si="3"/>
        <v>1.0999999999999943</v>
      </c>
      <c r="F70" s="125">
        <v>43062</v>
      </c>
      <c r="G70" s="125">
        <v>43062</v>
      </c>
      <c r="I70" s="194" t="s">
        <v>441</v>
      </c>
    </row>
    <row r="71" spans="1:17">
      <c r="A71" s="27">
        <v>43070</v>
      </c>
      <c r="B71" s="66">
        <v>9231.7000000000007</v>
      </c>
      <c r="C71" s="66">
        <f t="shared" si="2"/>
        <v>4.2835357243716565</v>
      </c>
      <c r="D71" s="113">
        <v>107.5</v>
      </c>
      <c r="E71" s="66">
        <f t="shared" si="3"/>
        <v>-7.0999999999999943</v>
      </c>
      <c r="F71" s="125">
        <v>43154</v>
      </c>
      <c r="G71" s="125">
        <v>43132</v>
      </c>
      <c r="I71" s="194" t="s">
        <v>441</v>
      </c>
    </row>
    <row r="72" spans="1:17">
      <c r="A72" s="27">
        <v>43160</v>
      </c>
      <c r="B72" s="66">
        <v>8320.2000000000007</v>
      </c>
      <c r="C72" s="66">
        <f t="shared" si="2"/>
        <v>2.8531164239622431</v>
      </c>
      <c r="D72" s="113">
        <v>109.4</v>
      </c>
      <c r="E72" s="66">
        <f t="shared" si="3"/>
        <v>1.9000000000000057</v>
      </c>
      <c r="F72" s="125">
        <v>43243</v>
      </c>
      <c r="G72" s="125">
        <v>43206</v>
      </c>
      <c r="I72" s="194" t="s">
        <v>441</v>
      </c>
    </row>
    <row r="73" spans="1:17">
      <c r="A73" s="27">
        <v>43252</v>
      </c>
      <c r="B73" s="66">
        <v>8370.6</v>
      </c>
      <c r="C73" s="66">
        <f t="shared" si="2"/>
        <v>4.2831514426670658</v>
      </c>
      <c r="D73" s="113">
        <v>109.4</v>
      </c>
      <c r="E73" s="66">
        <f t="shared" si="3"/>
        <v>0</v>
      </c>
      <c r="F73" s="125">
        <v>43334</v>
      </c>
      <c r="G73" s="125">
        <v>43277</v>
      </c>
      <c r="I73" s="194" t="s">
        <v>441</v>
      </c>
    </row>
    <row r="74" spans="1:17">
      <c r="A74" s="27">
        <v>43344</v>
      </c>
      <c r="B74" s="66">
        <v>8382</v>
      </c>
      <c r="C74" s="66">
        <f t="shared" si="2"/>
        <v>3.4597677030746565</v>
      </c>
      <c r="D74" s="15">
        <v>98.2</v>
      </c>
      <c r="E74" s="66">
        <f t="shared" si="3"/>
        <v>-11.200000000000003</v>
      </c>
      <c r="F74" s="125">
        <v>43430</v>
      </c>
      <c r="G74" s="125">
        <v>43375</v>
      </c>
      <c r="H74" s="132"/>
      <c r="I74" s="194" t="s">
        <v>441</v>
      </c>
    </row>
    <row r="75" spans="1:17">
      <c r="A75" s="27">
        <v>43435</v>
      </c>
      <c r="B75" s="66">
        <v>9699.5</v>
      </c>
      <c r="C75" s="66">
        <f t="shared" si="2"/>
        <v>5.0673223783268329</v>
      </c>
      <c r="D75" s="167">
        <v>109.5</v>
      </c>
      <c r="E75" s="66">
        <f t="shared" si="3"/>
        <v>11.299999999999997</v>
      </c>
      <c r="F75" s="125">
        <v>43522</v>
      </c>
      <c r="G75" s="125">
        <v>43497</v>
      </c>
      <c r="H75" s="132"/>
      <c r="I75" s="194" t="s">
        <v>441</v>
      </c>
    </row>
    <row r="76" spans="1:17">
      <c r="A76" s="27">
        <v>43525</v>
      </c>
      <c r="B76" s="66">
        <v>8623.2000000000007</v>
      </c>
      <c r="C76" s="66">
        <f t="shared" si="2"/>
        <v>3.6417393812648635</v>
      </c>
      <c r="D76" s="167">
        <v>101</v>
      </c>
      <c r="E76" s="66">
        <f t="shared" si="3"/>
        <v>-8.5</v>
      </c>
      <c r="F76" s="125">
        <v>43621</v>
      </c>
      <c r="G76" s="125">
        <v>43573</v>
      </c>
      <c r="H76" s="132"/>
      <c r="I76" s="194" t="s">
        <v>441</v>
      </c>
    </row>
    <row r="77" spans="1:17">
      <c r="A77" s="27">
        <v>43617</v>
      </c>
      <c r="B77" s="66">
        <v>8684.1</v>
      </c>
      <c r="C77" s="66">
        <f t="shared" si="2"/>
        <v>3.7452512364705148</v>
      </c>
      <c r="D77" s="167">
        <v>102</v>
      </c>
      <c r="E77" s="66">
        <f t="shared" si="3"/>
        <v>1</v>
      </c>
      <c r="F77" s="125">
        <v>43700</v>
      </c>
      <c r="G77" s="125">
        <v>43658</v>
      </c>
      <c r="H77" s="132"/>
      <c r="I77" s="194" t="s">
        <v>441</v>
      </c>
    </row>
    <row r="78" spans="1:17">
      <c r="A78" s="27">
        <v>43709</v>
      </c>
      <c r="B78" s="66">
        <v>8853.2000000000007</v>
      </c>
      <c r="C78" s="66">
        <f t="shared" si="2"/>
        <v>5.6215700310188632</v>
      </c>
      <c r="D78" s="167">
        <v>106.7</v>
      </c>
      <c r="E78" s="66">
        <f t="shared" si="3"/>
        <v>4.7000000000000028</v>
      </c>
      <c r="F78" s="125">
        <v>43796</v>
      </c>
      <c r="G78" s="125">
        <v>43739</v>
      </c>
      <c r="H78" s="132"/>
      <c r="I78" s="194" t="s">
        <v>441</v>
      </c>
    </row>
    <row r="79" spans="1:17">
      <c r="A79" s="27">
        <v>43800</v>
      </c>
      <c r="B79" s="66">
        <v>10146.200000000001</v>
      </c>
      <c r="C79" s="66">
        <f t="shared" si="2"/>
        <v>4.6053920305170415</v>
      </c>
      <c r="D79" s="66">
        <v>112.9</v>
      </c>
      <c r="E79" s="66">
        <f t="shared" si="3"/>
        <v>6.2000000000000028</v>
      </c>
      <c r="F79" s="125">
        <v>43885</v>
      </c>
      <c r="G79" s="125">
        <v>43842</v>
      </c>
      <c r="H79" s="132"/>
      <c r="I79" s="194" t="s">
        <v>441</v>
      </c>
    </row>
    <row r="80" spans="1:17">
      <c r="A80" s="27">
        <v>43891</v>
      </c>
      <c r="B80" s="66">
        <v>9004.2999999999993</v>
      </c>
      <c r="C80" s="66">
        <f t="shared" si="2"/>
        <v>4.4194730494479861</v>
      </c>
      <c r="D80" s="66">
        <v>105.9</v>
      </c>
      <c r="E80" s="66">
        <f t="shared" si="3"/>
        <v>-7</v>
      </c>
      <c r="F80" s="125">
        <v>43976</v>
      </c>
      <c r="G80" s="125">
        <v>43923</v>
      </c>
      <c r="H80" s="132"/>
      <c r="I80" s="194" t="s">
        <v>441</v>
      </c>
    </row>
    <row r="81" spans="1:11">
      <c r="A81" s="27">
        <v>43983</v>
      </c>
      <c r="B81" s="66">
        <v>7528.2</v>
      </c>
      <c r="C81" s="66">
        <f t="shared" si="2"/>
        <v>-13.310533043147831</v>
      </c>
      <c r="D81" s="66">
        <v>96</v>
      </c>
      <c r="E81" s="66">
        <f t="shared" si="3"/>
        <v>-9.9000000000000057</v>
      </c>
      <c r="F81" s="125">
        <v>44067</v>
      </c>
      <c r="G81" s="125">
        <v>44000</v>
      </c>
      <c r="I81" s="194" t="s">
        <v>441</v>
      </c>
    </row>
    <row r="82" spans="1:11">
      <c r="A82" s="27">
        <v>44075</v>
      </c>
      <c r="B82" s="66">
        <v>9168.4</v>
      </c>
      <c r="C82" s="66">
        <f t="shared" si="2"/>
        <v>3.5602945827497345</v>
      </c>
      <c r="D82" s="66">
        <v>91.6</v>
      </c>
      <c r="E82" s="66">
        <f t="shared" si="3"/>
        <v>-4.4000000000000057</v>
      </c>
      <c r="F82" s="125">
        <v>44159</v>
      </c>
      <c r="G82" s="125">
        <v>44095</v>
      </c>
      <c r="I82" s="194" t="s">
        <v>441</v>
      </c>
    </row>
    <row r="83" spans="1:11">
      <c r="A83" s="27">
        <v>44166</v>
      </c>
      <c r="B83" s="66">
        <v>10653.5</v>
      </c>
      <c r="C83" s="66">
        <f t="shared" si="2"/>
        <v>4.9999014409335407</v>
      </c>
      <c r="D83" s="66">
        <v>106.9</v>
      </c>
      <c r="E83" s="66">
        <f t="shared" si="3"/>
        <v>15.300000000000011</v>
      </c>
      <c r="F83" s="125">
        <v>44250</v>
      </c>
      <c r="G83" s="125">
        <v>44216</v>
      </c>
      <c r="I83" s="194" t="s">
        <v>441</v>
      </c>
    </row>
    <row r="84" spans="1:11">
      <c r="A84" s="27">
        <v>44256</v>
      </c>
      <c r="B84" s="66">
        <v>9590.1</v>
      </c>
      <c r="C84" s="66">
        <f t="shared" si="2"/>
        <v>6.505780571504749</v>
      </c>
      <c r="D84" s="66">
        <v>103.9</v>
      </c>
      <c r="E84" s="66">
        <f t="shared" si="3"/>
        <v>-3</v>
      </c>
      <c r="F84" s="125">
        <v>44341</v>
      </c>
      <c r="G84" s="125">
        <v>44277</v>
      </c>
      <c r="I84" s="194" t="s">
        <v>441</v>
      </c>
    </row>
    <row r="85" spans="1:11">
      <c r="A85" s="27">
        <v>44348</v>
      </c>
      <c r="B85" s="66"/>
      <c r="C85" s="66"/>
      <c r="D85" s="66">
        <v>108.6</v>
      </c>
      <c r="E85" s="66">
        <f t="shared" si="3"/>
        <v>4.6999999999999886</v>
      </c>
      <c r="F85" s="125">
        <v>44431</v>
      </c>
      <c r="G85" s="125">
        <v>44369</v>
      </c>
      <c r="I85" s="194" t="s">
        <v>441</v>
      </c>
    </row>
    <row r="86" spans="1:11">
      <c r="A86" s="27"/>
      <c r="B86" s="66"/>
      <c r="C86" s="66"/>
      <c r="D86" s="66"/>
      <c r="E86" s="66"/>
      <c r="F86" s="125"/>
      <c r="G86" s="125">
        <v>44461</v>
      </c>
      <c r="H86" s="194"/>
      <c r="I86" s="194"/>
      <c r="J86" s="194"/>
      <c r="K86" s="194"/>
    </row>
    <row r="87" spans="1:11">
      <c r="A87" s="27"/>
      <c r="B87" s="194"/>
      <c r="C87" s="115" t="s">
        <v>465</v>
      </c>
      <c r="D87" s="115" t="s">
        <v>465</v>
      </c>
      <c r="E87" s="194"/>
      <c r="F87" s="125"/>
      <c r="G87" s="125"/>
      <c r="H87" s="194"/>
      <c r="I87" s="194"/>
      <c r="J87" s="194"/>
      <c r="K87" s="194"/>
    </row>
    <row r="88" spans="1:11">
      <c r="A88" s="27"/>
      <c r="B88" s="194"/>
      <c r="C88" s="115" t="s">
        <v>465</v>
      </c>
      <c r="D88" s="115" t="s">
        <v>465</v>
      </c>
      <c r="E88" s="194"/>
      <c r="F88" s="125"/>
      <c r="G88" s="125"/>
    </row>
    <row r="89" spans="1:11">
      <c r="A89" s="27"/>
      <c r="C89" s="115" t="s">
        <v>465</v>
      </c>
      <c r="F89" s="125"/>
      <c r="G89" s="125"/>
    </row>
    <row r="90" spans="1:11">
      <c r="A90" s="27"/>
      <c r="F90" s="125"/>
      <c r="G90" s="125"/>
    </row>
    <row r="91" spans="1:11">
      <c r="F91" s="125"/>
      <c r="G91" s="125"/>
    </row>
    <row r="92" spans="1:11">
      <c r="F92" s="125"/>
      <c r="G92" s="125"/>
    </row>
    <row r="93" spans="1:11">
      <c r="F93" s="125"/>
      <c r="G93" s="125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P244"/>
  <sheetViews>
    <sheetView zoomScale="130" zoomScaleNormal="13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G5" sqref="G5"/>
    </sheetView>
  </sheetViews>
  <sheetFormatPr defaultColWidth="9.1796875" defaultRowHeight="14.5"/>
  <cols>
    <col min="1" max="1" width="9.1796875" style="113"/>
    <col min="2" max="2" width="19" style="113" customWidth="1"/>
    <col min="3" max="3" width="21.1796875" style="113" customWidth="1"/>
    <col min="4" max="4" width="12.7265625" style="113" customWidth="1"/>
    <col min="5" max="5" width="12" style="113" customWidth="1"/>
    <col min="6" max="6" width="13.26953125" style="113" bestFit="1" customWidth="1"/>
    <col min="7" max="7" width="13.7265625" style="113" customWidth="1"/>
    <col min="8" max="8" width="17.1796875" style="113" customWidth="1"/>
    <col min="9" max="16384" width="9.1796875" style="113"/>
  </cols>
  <sheetData>
    <row r="1" spans="1:6">
      <c r="A1" s="26" t="s">
        <v>667</v>
      </c>
      <c r="E1" s="115" t="s">
        <v>777</v>
      </c>
    </row>
    <row r="2" spans="1:6">
      <c r="A2" s="5" t="s">
        <v>666</v>
      </c>
      <c r="F2" s="113" t="s">
        <v>788</v>
      </c>
    </row>
    <row r="3" spans="1:6">
      <c r="E3" s="36" t="s">
        <v>764</v>
      </c>
    </row>
    <row r="4" spans="1:6">
      <c r="A4" s="15"/>
      <c r="B4" s="26" t="s">
        <v>1</v>
      </c>
      <c r="C4" s="26" t="s">
        <v>6</v>
      </c>
      <c r="D4" s="26" t="s">
        <v>21</v>
      </c>
      <c r="E4" s="144" t="s">
        <v>765</v>
      </c>
    </row>
    <row r="5" spans="1:6">
      <c r="A5" s="14">
        <v>37226</v>
      </c>
      <c r="B5" s="171">
        <v>431.32639993120853</v>
      </c>
      <c r="C5" s="171">
        <v>280.812151008765</v>
      </c>
      <c r="D5" s="171">
        <v>329.62398843545435</v>
      </c>
      <c r="E5" s="125">
        <v>44319</v>
      </c>
    </row>
    <row r="6" spans="1:6">
      <c r="A6" s="14">
        <v>37257</v>
      </c>
      <c r="B6" s="170">
        <v>434.29678422511239</v>
      </c>
      <c r="C6" s="170">
        <v>299.55069471359155</v>
      </c>
      <c r="D6" s="171">
        <v>335.16575017781236</v>
      </c>
      <c r="E6" s="125">
        <v>44319</v>
      </c>
    </row>
    <row r="7" spans="1:6">
      <c r="A7" s="14">
        <v>37288</v>
      </c>
      <c r="B7" s="170">
        <v>423.92260624341822</v>
      </c>
      <c r="C7" s="170">
        <v>289.22085082583624</v>
      </c>
      <c r="D7" s="171">
        <v>327.15605720619089</v>
      </c>
      <c r="E7" s="125">
        <v>44319</v>
      </c>
    </row>
    <row r="8" spans="1:6">
      <c r="A8" s="14">
        <v>37316</v>
      </c>
      <c r="B8" s="170">
        <v>436.40457889682045</v>
      </c>
      <c r="C8" s="170">
        <v>283.36833669621132</v>
      </c>
      <c r="D8" s="171">
        <v>331.18665166843931</v>
      </c>
      <c r="E8" s="125">
        <v>44319</v>
      </c>
    </row>
    <row r="9" spans="1:6">
      <c r="A9" s="14">
        <v>37347</v>
      </c>
      <c r="B9" s="170">
        <v>443.48768517113325</v>
      </c>
      <c r="C9" s="170">
        <v>286.8070231447366</v>
      </c>
      <c r="D9" s="171">
        <v>334.84576673545979</v>
      </c>
      <c r="E9" s="125">
        <v>44319</v>
      </c>
    </row>
    <row r="10" spans="1:6">
      <c r="A10" s="14">
        <v>37377</v>
      </c>
      <c r="B10" s="170">
        <v>445.16294267169684</v>
      </c>
      <c r="C10" s="170">
        <v>285.64609908732848</v>
      </c>
      <c r="D10" s="171">
        <v>335.00741438902293</v>
      </c>
      <c r="E10" s="125">
        <v>44319</v>
      </c>
    </row>
    <row r="11" spans="1:6">
      <c r="A11" s="14">
        <v>37408</v>
      </c>
      <c r="B11" s="170">
        <v>445.84466868403729</v>
      </c>
      <c r="C11" s="170">
        <v>283.46941056782873</v>
      </c>
      <c r="D11" s="171">
        <v>334.29258998716335</v>
      </c>
      <c r="E11" s="125">
        <v>44319</v>
      </c>
    </row>
    <row r="12" spans="1:6">
      <c r="A12" s="14">
        <v>37438</v>
      </c>
      <c r="B12" s="170">
        <v>446.5865067350922</v>
      </c>
      <c r="C12" s="170">
        <v>285.12763679959869</v>
      </c>
      <c r="D12" s="171">
        <v>335.31079907684671</v>
      </c>
      <c r="E12" s="125">
        <v>44319</v>
      </c>
    </row>
    <row r="13" spans="1:6">
      <c r="A13" s="14">
        <v>37469</v>
      </c>
      <c r="B13" s="170">
        <v>454.4558084139303</v>
      </c>
      <c r="C13" s="170">
        <v>283.17849368506211</v>
      </c>
      <c r="D13" s="171">
        <v>335.89263284237995</v>
      </c>
      <c r="E13" s="125">
        <v>44319</v>
      </c>
    </row>
    <row r="14" spans="1:6">
      <c r="A14" s="14">
        <v>37500</v>
      </c>
      <c r="B14" s="170">
        <v>458.90987454144357</v>
      </c>
      <c r="C14" s="170">
        <v>284.09120203116157</v>
      </c>
      <c r="D14" s="171">
        <v>338.24242243769254</v>
      </c>
      <c r="E14" s="125">
        <v>44319</v>
      </c>
    </row>
    <row r="15" spans="1:6">
      <c r="A15" s="14">
        <v>37530</v>
      </c>
      <c r="B15" s="170">
        <v>452.2930008179718</v>
      </c>
      <c r="C15" s="170">
        <v>284.68483840460215</v>
      </c>
      <c r="D15" s="171">
        <v>336.46151331737076</v>
      </c>
      <c r="E15" s="125">
        <v>44319</v>
      </c>
    </row>
    <row r="16" spans="1:6">
      <c r="A16" s="14">
        <v>37561</v>
      </c>
      <c r="B16" s="170">
        <v>460.99484131645443</v>
      </c>
      <c r="C16" s="170">
        <v>292.561379554643</v>
      </c>
      <c r="D16" s="171">
        <v>342.12277726896264</v>
      </c>
      <c r="E16" s="125">
        <v>44319</v>
      </c>
    </row>
    <row r="17" spans="1:5">
      <c r="A17" s="14">
        <v>37591</v>
      </c>
      <c r="B17" s="170">
        <v>460.49081806435322</v>
      </c>
      <c r="C17" s="170">
        <v>291.98418080646422</v>
      </c>
      <c r="D17" s="171">
        <v>344.47976002221054</v>
      </c>
      <c r="E17" s="125">
        <v>44319</v>
      </c>
    </row>
    <row r="18" spans="1:5">
      <c r="A18" s="14">
        <v>37622</v>
      </c>
      <c r="B18" s="170">
        <v>477.62489174096436</v>
      </c>
      <c r="C18" s="170">
        <v>319.37568062197016</v>
      </c>
      <c r="D18" s="171">
        <v>359.54220766235483</v>
      </c>
      <c r="E18" s="125">
        <v>44319</v>
      </c>
    </row>
    <row r="19" spans="1:5">
      <c r="A19" s="14">
        <v>37653</v>
      </c>
      <c r="B19" s="170">
        <v>464.70600159688644</v>
      </c>
      <c r="C19" s="170">
        <v>303.49321434239107</v>
      </c>
      <c r="D19" s="171">
        <v>348.03317412642798</v>
      </c>
      <c r="E19" s="125">
        <v>44319</v>
      </c>
    </row>
    <row r="20" spans="1:5">
      <c r="A20" s="14">
        <v>37681</v>
      </c>
      <c r="B20" s="170">
        <v>474.52319150708746</v>
      </c>
      <c r="C20" s="170">
        <v>298.00142429942144</v>
      </c>
      <c r="D20" s="171">
        <v>351.05112470019873</v>
      </c>
      <c r="E20" s="125">
        <v>44319</v>
      </c>
    </row>
    <row r="21" spans="1:5">
      <c r="A21" s="14">
        <v>37712</v>
      </c>
      <c r="B21" s="170">
        <v>477.73398126384888</v>
      </c>
      <c r="C21" s="170">
        <v>302.54526516055262</v>
      </c>
      <c r="D21" s="171">
        <v>357.47270421372156</v>
      </c>
      <c r="E21" s="125">
        <v>44319</v>
      </c>
    </row>
    <row r="22" spans="1:5">
      <c r="A22" s="14">
        <v>37742</v>
      </c>
      <c r="B22" s="170">
        <v>473.10413710566161</v>
      </c>
      <c r="C22" s="170">
        <v>299.42047870084724</v>
      </c>
      <c r="D22" s="171">
        <v>353.68855914325275</v>
      </c>
      <c r="E22" s="125">
        <v>44319</v>
      </c>
    </row>
    <row r="23" spans="1:5">
      <c r="A23" s="14">
        <v>37773</v>
      </c>
      <c r="B23" s="170">
        <v>468.41695741610363</v>
      </c>
      <c r="C23" s="170">
        <v>299.30580763810582</v>
      </c>
      <c r="D23" s="171">
        <v>351.83948825654642</v>
      </c>
      <c r="E23" s="125">
        <v>44319</v>
      </c>
    </row>
    <row r="24" spans="1:5">
      <c r="A24" s="14">
        <v>37803</v>
      </c>
      <c r="B24" s="170">
        <v>470.13702335722581</v>
      </c>
      <c r="C24" s="170">
        <v>296.6253715465237</v>
      </c>
      <c r="D24" s="171">
        <v>350.60677433207547</v>
      </c>
      <c r="E24" s="125">
        <v>44319</v>
      </c>
    </row>
    <row r="25" spans="1:5">
      <c r="A25" s="14">
        <v>37834</v>
      </c>
      <c r="B25" s="170">
        <v>473.29047758261652</v>
      </c>
      <c r="C25" s="170">
        <v>301.29821735323901</v>
      </c>
      <c r="D25" s="171">
        <v>356.91368278285688</v>
      </c>
      <c r="E25" s="125">
        <v>44319</v>
      </c>
    </row>
    <row r="26" spans="1:5">
      <c r="A26" s="14">
        <v>37865</v>
      </c>
      <c r="B26" s="170">
        <v>467.63485781252234</v>
      </c>
      <c r="C26" s="170">
        <v>304.68395077871384</v>
      </c>
      <c r="D26" s="171">
        <v>354.9533067752206</v>
      </c>
      <c r="E26" s="125">
        <v>44319</v>
      </c>
    </row>
    <row r="27" spans="1:5">
      <c r="A27" s="14">
        <v>37895</v>
      </c>
      <c r="B27" s="170">
        <v>475.66825191585281</v>
      </c>
      <c r="C27" s="170">
        <v>309.70660570655104</v>
      </c>
      <c r="D27" s="171">
        <v>361.87372620704173</v>
      </c>
      <c r="E27" s="125">
        <v>44319</v>
      </c>
    </row>
    <row r="28" spans="1:5">
      <c r="A28" s="14">
        <v>37926</v>
      </c>
      <c r="B28" s="170">
        <v>469.30431981978637</v>
      </c>
      <c r="C28" s="170">
        <v>312.68880706995435</v>
      </c>
      <c r="D28" s="171">
        <v>360.78928934762234</v>
      </c>
      <c r="E28" s="125">
        <v>44319</v>
      </c>
    </row>
    <row r="29" spans="1:5">
      <c r="A29" s="14">
        <v>37956</v>
      </c>
      <c r="B29" s="170">
        <v>470.24566952735762</v>
      </c>
      <c r="C29" s="170">
        <v>308.36896322553162</v>
      </c>
      <c r="D29" s="171">
        <v>357.01555545800477</v>
      </c>
      <c r="E29" s="125">
        <v>44319</v>
      </c>
    </row>
    <row r="30" spans="1:5">
      <c r="A30" s="14">
        <v>37987</v>
      </c>
      <c r="B30" s="170">
        <v>482.64105921967388</v>
      </c>
      <c r="C30" s="170">
        <v>330.08568596646967</v>
      </c>
      <c r="D30" s="171">
        <v>372.98081738170811</v>
      </c>
      <c r="E30" s="125">
        <v>44319</v>
      </c>
    </row>
    <row r="31" spans="1:5">
      <c r="A31" s="14">
        <v>38018</v>
      </c>
      <c r="B31" s="170">
        <v>471.13813758520439</v>
      </c>
      <c r="C31" s="170">
        <v>317.54863467766978</v>
      </c>
      <c r="D31" s="171">
        <v>361.84621589809598</v>
      </c>
      <c r="E31" s="125">
        <v>44319</v>
      </c>
    </row>
    <row r="32" spans="1:5">
      <c r="A32" s="14">
        <v>38047</v>
      </c>
      <c r="B32" s="170">
        <v>473.25909757410705</v>
      </c>
      <c r="C32" s="170">
        <v>313.62872491646044</v>
      </c>
      <c r="D32" s="171">
        <v>364.28867782726542</v>
      </c>
      <c r="E32" s="125">
        <v>44319</v>
      </c>
    </row>
    <row r="33" spans="1:6">
      <c r="A33" s="14">
        <v>38078</v>
      </c>
      <c r="B33" s="170">
        <v>481.43187905512025</v>
      </c>
      <c r="C33" s="170">
        <v>316.22594735602246</v>
      </c>
      <c r="D33" s="171">
        <v>369.2572772768624</v>
      </c>
      <c r="E33" s="125">
        <v>44319</v>
      </c>
    </row>
    <row r="34" spans="1:6">
      <c r="A34" s="14">
        <v>38108</v>
      </c>
      <c r="B34" s="170">
        <v>467.00600224407464</v>
      </c>
      <c r="C34" s="170">
        <v>318.55497834802105</v>
      </c>
      <c r="D34" s="171">
        <v>367.06939967831829</v>
      </c>
      <c r="E34" s="125">
        <v>44319</v>
      </c>
    </row>
    <row r="35" spans="1:6">
      <c r="A35" s="14">
        <v>38139</v>
      </c>
      <c r="B35" s="170">
        <v>461.27487742363496</v>
      </c>
      <c r="C35" s="170">
        <v>307.95798311533963</v>
      </c>
      <c r="D35" s="171">
        <v>356.16693908542442</v>
      </c>
      <c r="E35" s="125">
        <v>44319</v>
      </c>
    </row>
    <row r="36" spans="1:6">
      <c r="A36" s="14">
        <v>38169</v>
      </c>
      <c r="B36" s="170">
        <v>460.08861985183887</v>
      </c>
      <c r="C36" s="170">
        <v>309.68219470225256</v>
      </c>
      <c r="D36" s="171">
        <v>358.36013622397763</v>
      </c>
      <c r="E36" s="125">
        <v>44319</v>
      </c>
    </row>
    <row r="37" spans="1:6">
      <c r="A37" s="14">
        <v>38200</v>
      </c>
      <c r="B37" s="170">
        <v>458.06094702562928</v>
      </c>
      <c r="C37" s="170">
        <v>310.93742073752514</v>
      </c>
      <c r="D37" s="171">
        <v>358.73256592675079</v>
      </c>
      <c r="E37" s="125">
        <v>44319</v>
      </c>
    </row>
    <row r="38" spans="1:6">
      <c r="A38" s="14">
        <v>38231</v>
      </c>
      <c r="B38" s="170">
        <v>463.40515556175416</v>
      </c>
      <c r="C38" s="170">
        <v>311.78020210687674</v>
      </c>
      <c r="D38" s="171">
        <v>361.29209494759385</v>
      </c>
      <c r="E38" s="125">
        <v>44319</v>
      </c>
    </row>
    <row r="39" spans="1:6">
      <c r="A39" s="14">
        <v>38261</v>
      </c>
      <c r="B39" s="170">
        <v>460.78901282593216</v>
      </c>
      <c r="C39" s="170">
        <v>316.06622318471284</v>
      </c>
      <c r="D39" s="171">
        <v>362.93414198390775</v>
      </c>
      <c r="E39" s="125">
        <v>44319</v>
      </c>
    </row>
    <row r="40" spans="1:6">
      <c r="A40" s="14">
        <v>38292</v>
      </c>
      <c r="B40" s="170">
        <v>463.11292685190176</v>
      </c>
      <c r="C40" s="170">
        <v>321.31242430920707</v>
      </c>
      <c r="D40" s="171">
        <v>365.87034473528246</v>
      </c>
      <c r="E40" s="125">
        <v>44319</v>
      </c>
    </row>
    <row r="41" spans="1:6">
      <c r="A41" s="14">
        <v>38322</v>
      </c>
      <c r="B41" s="170">
        <v>458.98512443621462</v>
      </c>
      <c r="C41" s="170">
        <v>318.13772832447341</v>
      </c>
      <c r="D41" s="171">
        <v>362.70514942299815</v>
      </c>
      <c r="E41" s="125">
        <v>44319</v>
      </c>
    </row>
    <row r="42" spans="1:6">
      <c r="A42" s="14">
        <v>38353</v>
      </c>
      <c r="B42" s="170">
        <v>467.05443466296703</v>
      </c>
      <c r="C42" s="170">
        <v>347.00792713574305</v>
      </c>
      <c r="D42" s="171">
        <v>381.13352286392325</v>
      </c>
      <c r="E42" s="125">
        <v>44319</v>
      </c>
    </row>
    <row r="43" spans="1:6">
      <c r="A43" s="14">
        <v>38384</v>
      </c>
      <c r="B43" s="170">
        <v>456.62640298531778</v>
      </c>
      <c r="C43" s="170">
        <v>328.82784016333341</v>
      </c>
      <c r="D43" s="171">
        <v>367.78122833486975</v>
      </c>
      <c r="E43" s="125">
        <v>44319</v>
      </c>
    </row>
    <row r="44" spans="1:6">
      <c r="A44" s="14">
        <v>38412</v>
      </c>
      <c r="B44" s="170">
        <v>462.90171427198078</v>
      </c>
      <c r="C44" s="170">
        <v>321.88602560691527</v>
      </c>
      <c r="D44" s="171">
        <v>367.1791441516549</v>
      </c>
      <c r="E44" s="125">
        <v>44319</v>
      </c>
    </row>
    <row r="45" spans="1:6">
      <c r="A45" s="14">
        <v>38443</v>
      </c>
      <c r="B45" s="170">
        <v>469.15046167581846</v>
      </c>
      <c r="C45" s="170">
        <v>322.94350593679548</v>
      </c>
      <c r="D45" s="171">
        <v>369.96704683952083</v>
      </c>
      <c r="E45" s="125">
        <v>44319</v>
      </c>
      <c r="F45" s="113" t="s">
        <v>448</v>
      </c>
    </row>
    <row r="46" spans="1:6">
      <c r="A46" s="14">
        <v>38473</v>
      </c>
      <c r="B46" s="170">
        <v>464.56346907607826</v>
      </c>
      <c r="C46" s="170">
        <v>314.30512765764411</v>
      </c>
      <c r="D46" s="171">
        <v>361.0127978124832</v>
      </c>
      <c r="E46" s="125">
        <v>44319</v>
      </c>
      <c r="F46" s="113" t="s">
        <v>448</v>
      </c>
    </row>
    <row r="47" spans="1:6">
      <c r="A47" s="14">
        <v>38504</v>
      </c>
      <c r="B47" s="170">
        <v>462.95455775941224</v>
      </c>
      <c r="C47" s="170">
        <v>317.38609135652916</v>
      </c>
      <c r="D47" s="171">
        <v>363.28127469398885</v>
      </c>
      <c r="E47" s="125">
        <v>44319</v>
      </c>
      <c r="F47" s="113" t="s">
        <v>448</v>
      </c>
    </row>
    <row r="48" spans="1:6">
      <c r="A48" s="14">
        <v>38534</v>
      </c>
      <c r="B48" s="170">
        <v>458.92460395701289</v>
      </c>
      <c r="C48" s="170">
        <v>321.57942166443115</v>
      </c>
      <c r="D48" s="171">
        <v>366.88917252383959</v>
      </c>
      <c r="E48" s="125">
        <v>44319</v>
      </c>
      <c r="F48" s="113" t="s">
        <v>448</v>
      </c>
    </row>
    <row r="49" spans="1:6">
      <c r="A49" s="14">
        <v>38565</v>
      </c>
      <c r="B49" s="170">
        <v>459.11520988009943</v>
      </c>
      <c r="C49" s="170">
        <v>316.80065887847792</v>
      </c>
      <c r="D49" s="171">
        <v>363.71694537532926</v>
      </c>
      <c r="E49" s="125">
        <v>44319</v>
      </c>
      <c r="F49" s="113" t="s">
        <v>448</v>
      </c>
    </row>
    <row r="50" spans="1:6">
      <c r="A50" s="14">
        <v>38596</v>
      </c>
      <c r="B50" s="170">
        <v>451.51885479495189</v>
      </c>
      <c r="C50" s="170">
        <v>317.47819169632828</v>
      </c>
      <c r="D50" s="171">
        <v>361.38202881611653</v>
      </c>
      <c r="E50" s="125">
        <v>44319</v>
      </c>
      <c r="F50" s="113" t="s">
        <v>448</v>
      </c>
    </row>
    <row r="51" spans="1:6">
      <c r="A51" s="14">
        <v>38626</v>
      </c>
      <c r="B51" s="170">
        <v>451.22266208822532</v>
      </c>
      <c r="C51" s="170">
        <v>322.04225204088766</v>
      </c>
      <c r="D51" s="171">
        <v>365.66335975880054</v>
      </c>
      <c r="E51" s="125">
        <v>44319</v>
      </c>
      <c r="F51" s="113" t="s">
        <v>448</v>
      </c>
    </row>
    <row r="52" spans="1:6">
      <c r="A52" s="14">
        <v>38657</v>
      </c>
      <c r="B52" s="170">
        <v>454.15766254578858</v>
      </c>
      <c r="C52" s="170">
        <v>327.3871840668171</v>
      </c>
      <c r="D52" s="171">
        <v>369.39269520258506</v>
      </c>
      <c r="E52" s="125">
        <v>44319</v>
      </c>
      <c r="F52" s="113" t="s">
        <v>448</v>
      </c>
    </row>
    <row r="53" spans="1:6">
      <c r="A53" s="14">
        <v>38687</v>
      </c>
      <c r="B53" s="170">
        <v>447.83480449731906</v>
      </c>
      <c r="C53" s="170">
        <v>327.18109332179995</v>
      </c>
      <c r="D53" s="171">
        <v>366.42731323758716</v>
      </c>
      <c r="E53" s="125">
        <v>44319</v>
      </c>
      <c r="F53" s="113" t="s">
        <v>448</v>
      </c>
    </row>
    <row r="54" spans="1:6">
      <c r="A54" s="14">
        <v>38718</v>
      </c>
      <c r="B54" s="170">
        <v>462.07576674955527</v>
      </c>
      <c r="C54" s="170">
        <v>349.4451328992397</v>
      </c>
      <c r="D54" s="171">
        <v>381.5240704045118</v>
      </c>
      <c r="E54" s="125">
        <v>44319</v>
      </c>
      <c r="F54" s="113" t="s">
        <v>448</v>
      </c>
    </row>
    <row r="55" spans="1:6">
      <c r="A55" s="14">
        <v>38749</v>
      </c>
      <c r="B55" s="170">
        <v>451.98006111534079</v>
      </c>
      <c r="C55" s="170">
        <v>338.31979900829083</v>
      </c>
      <c r="D55" s="171">
        <v>374.47713415387472</v>
      </c>
      <c r="E55" s="125">
        <v>44319</v>
      </c>
      <c r="F55" s="113" t="s">
        <v>448</v>
      </c>
    </row>
    <row r="56" spans="1:6">
      <c r="A56" s="14">
        <v>38777</v>
      </c>
      <c r="B56" s="170">
        <v>451.20874388626709</v>
      </c>
      <c r="C56" s="170">
        <v>326.66906908452199</v>
      </c>
      <c r="D56" s="171">
        <v>367.18533856853514</v>
      </c>
      <c r="E56" s="125">
        <v>44319</v>
      </c>
      <c r="F56" s="113" t="s">
        <v>448</v>
      </c>
    </row>
    <row r="57" spans="1:6">
      <c r="A57" s="14">
        <v>38808</v>
      </c>
      <c r="B57" s="170">
        <v>462.8000125837932</v>
      </c>
      <c r="C57" s="170">
        <v>331.46774798338316</v>
      </c>
      <c r="D57" s="171">
        <v>375.53317886904699</v>
      </c>
      <c r="E57" s="125">
        <v>44319</v>
      </c>
      <c r="F57" s="113" t="s">
        <v>448</v>
      </c>
    </row>
    <row r="58" spans="1:6">
      <c r="A58" s="14">
        <v>38838</v>
      </c>
      <c r="B58" s="170">
        <v>456.22010661444062</v>
      </c>
      <c r="C58" s="170">
        <v>330.01883939619239</v>
      </c>
      <c r="D58" s="171">
        <v>371.21303858613879</v>
      </c>
      <c r="E58" s="125">
        <v>44319</v>
      </c>
      <c r="F58" s="113" t="s">
        <v>448</v>
      </c>
    </row>
    <row r="59" spans="1:6">
      <c r="A59" s="14">
        <v>38869</v>
      </c>
      <c r="B59" s="170">
        <v>450.25237424554797</v>
      </c>
      <c r="C59" s="170">
        <v>316.01596686004302</v>
      </c>
      <c r="D59" s="171">
        <v>356.17428342767312</v>
      </c>
      <c r="E59" s="125">
        <v>44319</v>
      </c>
      <c r="F59" s="113" t="s">
        <v>448</v>
      </c>
    </row>
    <row r="60" spans="1:6">
      <c r="A60" s="14">
        <v>38899</v>
      </c>
      <c r="B60" s="170">
        <v>454.41616448633908</v>
      </c>
      <c r="C60" s="170">
        <v>321.98668494117749</v>
      </c>
      <c r="D60" s="171">
        <v>365.99454342953896</v>
      </c>
      <c r="E60" s="125">
        <v>44319</v>
      </c>
      <c r="F60" s="113" t="s">
        <v>448</v>
      </c>
    </row>
    <row r="61" spans="1:6">
      <c r="A61" s="14">
        <v>38930</v>
      </c>
      <c r="B61" s="170">
        <v>456.99561944682915</v>
      </c>
      <c r="C61" s="170">
        <v>324.91966926173478</v>
      </c>
      <c r="D61" s="171">
        <v>368.88824671008882</v>
      </c>
      <c r="E61" s="125">
        <v>44319</v>
      </c>
      <c r="F61" s="113" t="s">
        <v>448</v>
      </c>
    </row>
    <row r="62" spans="1:6">
      <c r="A62" s="14">
        <v>38961</v>
      </c>
      <c r="B62" s="170">
        <v>454.13095099578163</v>
      </c>
      <c r="C62" s="170">
        <v>326.52283231420915</v>
      </c>
      <c r="D62" s="171">
        <v>369.44461749536578</v>
      </c>
      <c r="E62" s="125">
        <v>44319</v>
      </c>
      <c r="F62" s="113" t="s">
        <v>448</v>
      </c>
    </row>
    <row r="63" spans="1:6">
      <c r="A63" s="14">
        <v>38991</v>
      </c>
      <c r="B63" s="170">
        <v>451.32237613994107</v>
      </c>
      <c r="C63" s="170">
        <v>328.30419692184881</v>
      </c>
      <c r="D63" s="171">
        <v>368.95051636331971</v>
      </c>
      <c r="E63" s="125">
        <v>44319</v>
      </c>
      <c r="F63" s="113" t="s">
        <v>448</v>
      </c>
    </row>
    <row r="64" spans="1:6">
      <c r="A64" s="14">
        <v>39022</v>
      </c>
      <c r="B64" s="170">
        <v>454.19596430262982</v>
      </c>
      <c r="C64" s="170">
        <v>335.45566067514665</v>
      </c>
      <c r="D64" s="171">
        <v>373.83951703830149</v>
      </c>
      <c r="E64" s="125">
        <v>44319</v>
      </c>
      <c r="F64" s="113" t="s">
        <v>448</v>
      </c>
    </row>
    <row r="65" spans="1:6">
      <c r="A65" s="14">
        <v>39052</v>
      </c>
      <c r="B65" s="170">
        <v>461.71833361460375</v>
      </c>
      <c r="C65" s="170">
        <v>339.01556925944874</v>
      </c>
      <c r="D65" s="171">
        <v>379.40403491043418</v>
      </c>
      <c r="E65" s="125">
        <v>44319</v>
      </c>
      <c r="F65" s="113" t="s">
        <v>448</v>
      </c>
    </row>
    <row r="66" spans="1:6">
      <c r="A66" s="14">
        <v>39083</v>
      </c>
      <c r="B66" s="170">
        <v>465.87443701546323</v>
      </c>
      <c r="C66" s="170">
        <v>356.20020996707768</v>
      </c>
      <c r="D66" s="171">
        <v>387.1690431452688</v>
      </c>
      <c r="E66" s="125">
        <v>44319</v>
      </c>
      <c r="F66" s="113" t="s">
        <v>448</v>
      </c>
    </row>
    <row r="67" spans="1:6">
      <c r="A67" s="14">
        <v>39114</v>
      </c>
      <c r="B67" s="170">
        <v>460.81936454043671</v>
      </c>
      <c r="C67" s="170">
        <v>359.2228306222483</v>
      </c>
      <c r="D67" s="171">
        <v>391.33817508343503</v>
      </c>
      <c r="E67" s="125">
        <v>44319</v>
      </c>
      <c r="F67" s="113" t="s">
        <v>448</v>
      </c>
    </row>
    <row r="68" spans="1:6">
      <c r="A68" s="14">
        <v>39142</v>
      </c>
      <c r="B68" s="170">
        <v>465.47384198388499</v>
      </c>
      <c r="C68" s="170">
        <v>343.66372586410824</v>
      </c>
      <c r="D68" s="171">
        <v>383.86521267630792</v>
      </c>
      <c r="E68" s="125">
        <v>44319</v>
      </c>
      <c r="F68" s="113" t="s">
        <v>448</v>
      </c>
    </row>
    <row r="69" spans="1:6">
      <c r="A69" s="14">
        <v>39173</v>
      </c>
      <c r="B69" s="170">
        <v>478.82680277607</v>
      </c>
      <c r="C69" s="170">
        <v>346.42506629977373</v>
      </c>
      <c r="D69" s="171">
        <v>390.28241228031914</v>
      </c>
      <c r="E69" s="125">
        <v>44319</v>
      </c>
      <c r="F69" s="113" t="s">
        <v>448</v>
      </c>
    </row>
    <row r="70" spans="1:6">
      <c r="A70" s="14">
        <v>39203</v>
      </c>
      <c r="B70" s="170">
        <v>475.05426725128757</v>
      </c>
      <c r="C70" s="170">
        <v>341.33019873537694</v>
      </c>
      <c r="D70" s="171">
        <v>384.305990022846</v>
      </c>
      <c r="E70" s="125">
        <v>44319</v>
      </c>
      <c r="F70" s="113" t="s">
        <v>448</v>
      </c>
    </row>
    <row r="71" spans="1:6">
      <c r="A71" s="14">
        <v>39234</v>
      </c>
      <c r="B71" s="170">
        <v>468.77941780238473</v>
      </c>
      <c r="C71" s="170">
        <v>344.77456605883259</v>
      </c>
      <c r="D71" s="171">
        <v>385.12107216959703</v>
      </c>
      <c r="E71" s="125">
        <v>44319</v>
      </c>
      <c r="F71" s="113" t="s">
        <v>448</v>
      </c>
    </row>
    <row r="72" spans="1:6">
      <c r="A72" s="14">
        <v>39264</v>
      </c>
      <c r="B72" s="170">
        <v>470.22999215507843</v>
      </c>
      <c r="C72" s="170">
        <v>340.66674488306273</v>
      </c>
      <c r="D72" s="171">
        <v>382.09155405246673</v>
      </c>
      <c r="E72" s="125">
        <v>44319</v>
      </c>
      <c r="F72" s="113" t="s">
        <v>448</v>
      </c>
    </row>
    <row r="73" spans="1:6">
      <c r="A73" s="14">
        <v>39295</v>
      </c>
      <c r="B73" s="170">
        <v>475.74987686001919</v>
      </c>
      <c r="C73" s="170">
        <v>336.87984723664994</v>
      </c>
      <c r="D73" s="171">
        <v>380.35856699393889</v>
      </c>
      <c r="E73" s="125">
        <v>44319</v>
      </c>
      <c r="F73" s="113" t="s">
        <v>448</v>
      </c>
    </row>
    <row r="74" spans="1:6">
      <c r="A74" s="14">
        <v>39326</v>
      </c>
      <c r="B74" s="170">
        <v>473.16088523381461</v>
      </c>
      <c r="C74" s="170">
        <v>343.50151738491564</v>
      </c>
      <c r="D74" s="171">
        <v>387.53460516571909</v>
      </c>
      <c r="E74" s="125">
        <v>44319</v>
      </c>
      <c r="F74" s="113" t="s">
        <v>448</v>
      </c>
    </row>
    <row r="75" spans="1:6">
      <c r="A75" s="14">
        <v>39356</v>
      </c>
      <c r="B75" s="170">
        <v>478.51332613319283</v>
      </c>
      <c r="C75" s="170">
        <v>348.15137057673826</v>
      </c>
      <c r="D75" s="171">
        <v>389.87230608358595</v>
      </c>
      <c r="E75" s="125">
        <v>44319</v>
      </c>
      <c r="F75" s="113" t="s">
        <v>448</v>
      </c>
    </row>
    <row r="76" spans="1:6">
      <c r="A76" s="14">
        <v>39387</v>
      </c>
      <c r="B76" s="170">
        <v>475.05148488323704</v>
      </c>
      <c r="C76" s="170">
        <v>354.24472214953875</v>
      </c>
      <c r="D76" s="171">
        <v>391.77568005496386</v>
      </c>
      <c r="E76" s="125">
        <v>44319</v>
      </c>
      <c r="F76" s="113" t="s">
        <v>448</v>
      </c>
    </row>
    <row r="77" spans="1:6">
      <c r="A77" s="14">
        <v>39417</v>
      </c>
      <c r="B77" s="170">
        <v>475.17305607718907</v>
      </c>
      <c r="C77" s="170">
        <v>351.44598737417903</v>
      </c>
      <c r="D77" s="171">
        <v>390.86591884583919</v>
      </c>
      <c r="E77" s="125">
        <v>44319</v>
      </c>
      <c r="F77" s="113" t="s">
        <v>448</v>
      </c>
    </row>
    <row r="78" spans="1:6">
      <c r="A78" s="14">
        <v>39448</v>
      </c>
      <c r="B78" s="170">
        <v>482.24389580304739</v>
      </c>
      <c r="C78" s="170">
        <v>368.71903870449006</v>
      </c>
      <c r="D78" s="171">
        <v>399.78022750022484</v>
      </c>
      <c r="E78" s="125">
        <v>44319</v>
      </c>
      <c r="F78" s="113" t="s">
        <v>448</v>
      </c>
    </row>
    <row r="79" spans="1:6">
      <c r="A79" s="14">
        <v>39479</v>
      </c>
      <c r="B79" s="170">
        <v>475.00891158355307</v>
      </c>
      <c r="C79" s="170">
        <v>359.91836854569863</v>
      </c>
      <c r="D79" s="171">
        <v>394.48972420534159</v>
      </c>
      <c r="E79" s="125">
        <v>44319</v>
      </c>
      <c r="F79" s="113" t="s">
        <v>448</v>
      </c>
    </row>
    <row r="80" spans="1:6">
      <c r="A80" s="14">
        <v>39508</v>
      </c>
      <c r="B80" s="170">
        <v>480.91681971066976</v>
      </c>
      <c r="C80" s="170">
        <v>357.83121093141528</v>
      </c>
      <c r="D80" s="171">
        <v>397.46342243971412</v>
      </c>
      <c r="E80" s="125">
        <v>44319</v>
      </c>
      <c r="F80" s="113" t="s">
        <v>448</v>
      </c>
    </row>
    <row r="81" spans="1:6">
      <c r="A81" s="14">
        <v>39539</v>
      </c>
      <c r="B81" s="170">
        <v>480.82902683707545</v>
      </c>
      <c r="C81" s="170">
        <v>354.16899391862313</v>
      </c>
      <c r="D81" s="171">
        <v>393.7134125533276</v>
      </c>
      <c r="E81" s="125">
        <v>44319</v>
      </c>
      <c r="F81" s="113" t="s">
        <v>448</v>
      </c>
    </row>
    <row r="82" spans="1:6">
      <c r="A82" s="14">
        <v>39569</v>
      </c>
      <c r="B82" s="170">
        <v>490.58657764513134</v>
      </c>
      <c r="C82" s="170">
        <v>356.85294748279273</v>
      </c>
      <c r="D82" s="171">
        <v>398.55456244010077</v>
      </c>
      <c r="E82" s="125">
        <v>44319</v>
      </c>
      <c r="F82" s="113" t="s">
        <v>448</v>
      </c>
    </row>
    <row r="83" spans="1:6">
      <c r="A83" s="14">
        <v>39600</v>
      </c>
      <c r="B83" s="170">
        <v>478.50551205497896</v>
      </c>
      <c r="C83" s="170">
        <v>343.40983349548407</v>
      </c>
      <c r="D83" s="171">
        <v>384.24582512363509</v>
      </c>
      <c r="E83" s="125">
        <v>44319</v>
      </c>
      <c r="F83" s="113" t="s">
        <v>448</v>
      </c>
    </row>
    <row r="84" spans="1:6">
      <c r="A84" s="14">
        <v>39630</v>
      </c>
      <c r="B84" s="170">
        <v>476.01265309188244</v>
      </c>
      <c r="C84" s="170">
        <v>344.85371715232714</v>
      </c>
      <c r="D84" s="171">
        <v>386.84975206033494</v>
      </c>
      <c r="E84" s="125">
        <v>44319</v>
      </c>
      <c r="F84" s="113" t="s">
        <v>448</v>
      </c>
    </row>
    <row r="85" spans="1:6">
      <c r="A85" s="14">
        <v>39661</v>
      </c>
      <c r="B85" s="170">
        <v>469.91625542965619</v>
      </c>
      <c r="C85" s="170">
        <v>348.65471002675156</v>
      </c>
      <c r="D85" s="171">
        <v>388.46640812056086</v>
      </c>
      <c r="E85" s="125">
        <v>44319</v>
      </c>
      <c r="F85" s="113" t="s">
        <v>448</v>
      </c>
    </row>
    <row r="86" spans="1:6">
      <c r="A86" s="14">
        <v>39692</v>
      </c>
      <c r="B86" s="170">
        <v>470.69165722299476</v>
      </c>
      <c r="C86" s="170">
        <v>338.78225333650101</v>
      </c>
      <c r="D86" s="171">
        <v>381.44309188375502</v>
      </c>
      <c r="E86" s="125">
        <v>44319</v>
      </c>
      <c r="F86" s="113" t="s">
        <v>448</v>
      </c>
    </row>
    <row r="87" spans="1:6">
      <c r="A87" s="14">
        <v>39722</v>
      </c>
      <c r="B87" s="170">
        <v>464.73445833779823</v>
      </c>
      <c r="C87" s="170">
        <v>340.53294035582405</v>
      </c>
      <c r="D87" s="171">
        <v>380.3245973991875</v>
      </c>
      <c r="E87" s="125">
        <v>44319</v>
      </c>
      <c r="F87" s="113" t="s">
        <v>448</v>
      </c>
    </row>
    <row r="88" spans="1:6">
      <c r="A88" s="14">
        <v>39753</v>
      </c>
      <c r="B88" s="170">
        <v>458.20585466157269</v>
      </c>
      <c r="C88" s="170">
        <v>347.32901010444613</v>
      </c>
      <c r="D88" s="171">
        <v>381.96586647980291</v>
      </c>
      <c r="E88" s="125">
        <v>44319</v>
      </c>
      <c r="F88" s="113" t="s">
        <v>448</v>
      </c>
    </row>
    <row r="89" spans="1:6">
      <c r="A89" s="14">
        <v>39783</v>
      </c>
      <c r="B89" s="170">
        <v>465.22871063178758</v>
      </c>
      <c r="C89" s="170">
        <v>347.11687698403142</v>
      </c>
      <c r="D89" s="171">
        <v>383.52756737740901</v>
      </c>
      <c r="E89" s="125">
        <v>44319</v>
      </c>
      <c r="F89" s="113" t="s">
        <v>448</v>
      </c>
    </row>
    <row r="90" spans="1:6">
      <c r="A90" s="14">
        <v>39814</v>
      </c>
      <c r="B90" s="170">
        <v>480.38659952081196</v>
      </c>
      <c r="C90" s="170">
        <v>367.2093243832619</v>
      </c>
      <c r="D90" s="171">
        <v>397.12203178795215</v>
      </c>
      <c r="E90" s="125">
        <v>44319</v>
      </c>
      <c r="F90" s="113" t="s">
        <v>448</v>
      </c>
    </row>
    <row r="91" spans="1:6">
      <c r="A91" s="14">
        <v>39845</v>
      </c>
      <c r="B91" s="170">
        <v>464.82564025842919</v>
      </c>
      <c r="C91" s="170">
        <v>357.5478496763979</v>
      </c>
      <c r="D91" s="171">
        <v>389.81790805254798</v>
      </c>
      <c r="E91" s="125">
        <v>44319</v>
      </c>
      <c r="F91" s="113" t="s">
        <v>448</v>
      </c>
    </row>
    <row r="92" spans="1:6">
      <c r="A92" s="14">
        <v>39873</v>
      </c>
      <c r="B92" s="170">
        <v>462.68802037206444</v>
      </c>
      <c r="C92" s="170">
        <v>346.31870069336634</v>
      </c>
      <c r="D92" s="171">
        <v>382.96882450676418</v>
      </c>
      <c r="E92" s="125">
        <v>44319</v>
      </c>
      <c r="F92" s="113" t="s">
        <v>448</v>
      </c>
    </row>
    <row r="93" spans="1:6">
      <c r="A93" s="14">
        <v>39904</v>
      </c>
      <c r="B93" s="170">
        <v>467.31648399755176</v>
      </c>
      <c r="C93" s="170">
        <v>346.01419650747903</v>
      </c>
      <c r="D93" s="171">
        <v>383.73617505520025</v>
      </c>
      <c r="E93" s="125">
        <v>44319</v>
      </c>
      <c r="F93" s="113" t="s">
        <v>448</v>
      </c>
    </row>
    <row r="94" spans="1:6">
      <c r="A94" s="14">
        <v>39934</v>
      </c>
      <c r="B94" s="170">
        <v>473.39438754786266</v>
      </c>
      <c r="C94" s="170">
        <v>344.79617976392979</v>
      </c>
      <c r="D94" s="171">
        <v>385.2586959846368</v>
      </c>
      <c r="E94" s="125">
        <v>44319</v>
      </c>
      <c r="F94" s="113" t="s">
        <v>448</v>
      </c>
    </row>
    <row r="95" spans="1:6">
      <c r="A95" s="14">
        <v>39965</v>
      </c>
      <c r="B95" s="170">
        <v>471.05755319086904</v>
      </c>
      <c r="C95" s="170">
        <v>340.84750698871318</v>
      </c>
      <c r="D95" s="171">
        <v>381.29135296722473</v>
      </c>
      <c r="E95" s="125">
        <v>44319</v>
      </c>
      <c r="F95" s="113" t="s">
        <v>448</v>
      </c>
    </row>
    <row r="96" spans="1:6">
      <c r="A96" s="14">
        <v>39995</v>
      </c>
      <c r="B96" s="170">
        <v>459.51428118801749</v>
      </c>
      <c r="C96" s="170">
        <v>333.01067909170905</v>
      </c>
      <c r="D96" s="171">
        <v>373.00636026003633</v>
      </c>
      <c r="E96" s="125">
        <v>44319</v>
      </c>
      <c r="F96" s="113" t="s">
        <v>448</v>
      </c>
    </row>
    <row r="97" spans="1:6">
      <c r="A97" s="14">
        <v>40026</v>
      </c>
      <c r="B97" s="170">
        <v>461.34327811606636</v>
      </c>
      <c r="C97" s="170">
        <v>338.5703452504801</v>
      </c>
      <c r="D97" s="171">
        <v>378.65081435586933</v>
      </c>
      <c r="E97" s="125">
        <v>44319</v>
      </c>
      <c r="F97" s="113" t="s">
        <v>448</v>
      </c>
    </row>
    <row r="98" spans="1:6">
      <c r="A98" s="14">
        <v>40057</v>
      </c>
      <c r="B98" s="170">
        <v>455.99487968657388</v>
      </c>
      <c r="C98" s="170">
        <v>332.87841455695298</v>
      </c>
      <c r="D98" s="171">
        <v>372.13553917044806</v>
      </c>
      <c r="E98" s="125">
        <v>44319</v>
      </c>
      <c r="F98" s="113" t="s">
        <v>448</v>
      </c>
    </row>
    <row r="99" spans="1:6">
      <c r="A99" s="14">
        <v>40087</v>
      </c>
      <c r="B99" s="170">
        <v>462.57161393495107</v>
      </c>
      <c r="C99" s="170">
        <v>335.58085444810433</v>
      </c>
      <c r="D99" s="171">
        <v>376.63163385661142</v>
      </c>
      <c r="E99" s="125">
        <v>44319</v>
      </c>
      <c r="F99" s="113" t="s">
        <v>448</v>
      </c>
    </row>
    <row r="100" spans="1:6">
      <c r="A100" s="14">
        <v>40118</v>
      </c>
      <c r="B100" s="170">
        <v>467.6297204568848</v>
      </c>
      <c r="C100" s="170">
        <v>344.26214365596218</v>
      </c>
      <c r="D100" s="171">
        <v>381.85714815941287</v>
      </c>
      <c r="E100" s="125">
        <v>44319</v>
      </c>
      <c r="F100" s="113" t="s">
        <v>448</v>
      </c>
    </row>
    <row r="101" spans="1:6">
      <c r="A101" s="14">
        <v>40148</v>
      </c>
      <c r="B101" s="170">
        <v>462.90291748281157</v>
      </c>
      <c r="C101" s="170">
        <v>348.61773250348847</v>
      </c>
      <c r="D101" s="171">
        <v>384.8559593968273</v>
      </c>
      <c r="E101" s="125">
        <v>44319</v>
      </c>
      <c r="F101" s="113" t="s">
        <v>448</v>
      </c>
    </row>
    <row r="102" spans="1:6">
      <c r="A102" s="14">
        <v>40179</v>
      </c>
      <c r="B102" s="170">
        <v>475.2179248369776</v>
      </c>
      <c r="C102" s="170">
        <v>364.56255233655753</v>
      </c>
      <c r="D102" s="171">
        <v>392.8463386820693</v>
      </c>
      <c r="E102" s="125">
        <v>44319</v>
      </c>
      <c r="F102" s="113" t="s">
        <v>448</v>
      </c>
    </row>
    <row r="103" spans="1:6">
      <c r="A103" s="14">
        <v>40210</v>
      </c>
      <c r="B103" s="170">
        <v>459.45279869098289</v>
      </c>
      <c r="C103" s="170">
        <v>352.18764708670005</v>
      </c>
      <c r="D103" s="171">
        <v>383.96947054059353</v>
      </c>
      <c r="E103" s="125">
        <v>44319</v>
      </c>
      <c r="F103" s="113" t="s">
        <v>448</v>
      </c>
    </row>
    <row r="104" spans="1:6">
      <c r="A104" s="14">
        <v>40238</v>
      </c>
      <c r="B104" s="170">
        <v>464.19900516034471</v>
      </c>
      <c r="C104" s="170">
        <v>345.81876980562771</v>
      </c>
      <c r="D104" s="171">
        <v>382.27100198684423</v>
      </c>
      <c r="E104" s="125">
        <v>44319</v>
      </c>
      <c r="F104" s="113" t="s">
        <v>448</v>
      </c>
    </row>
    <row r="105" spans="1:6">
      <c r="A105" s="14">
        <v>40269</v>
      </c>
      <c r="B105" s="170">
        <v>479.47695447008834</v>
      </c>
      <c r="C105" s="170">
        <v>346.76170573958842</v>
      </c>
      <c r="D105" s="171">
        <v>387.51086116417042</v>
      </c>
      <c r="E105" s="125">
        <v>44319</v>
      </c>
      <c r="F105" s="113" t="s">
        <v>448</v>
      </c>
    </row>
    <row r="106" spans="1:6">
      <c r="A106" s="14">
        <v>40299</v>
      </c>
      <c r="B106" s="170">
        <v>479.20242881842893</v>
      </c>
      <c r="C106" s="170">
        <v>343.90902614190969</v>
      </c>
      <c r="D106" s="171">
        <v>385.82789956051892</v>
      </c>
      <c r="E106" s="125">
        <v>44319</v>
      </c>
      <c r="F106" s="113" t="s">
        <v>448</v>
      </c>
    </row>
    <row r="107" spans="1:6">
      <c r="A107" s="14">
        <v>40330</v>
      </c>
      <c r="B107" s="170">
        <v>477.3772249603341</v>
      </c>
      <c r="C107" s="170">
        <v>341.35307158676579</v>
      </c>
      <c r="D107" s="171">
        <v>382.14721200465999</v>
      </c>
      <c r="E107" s="125">
        <v>44319</v>
      </c>
      <c r="F107" s="113" t="s">
        <v>448</v>
      </c>
    </row>
    <row r="108" spans="1:6">
      <c r="A108" s="14">
        <v>40360</v>
      </c>
      <c r="B108" s="170">
        <v>474.6012218302613</v>
      </c>
      <c r="C108" s="170">
        <v>340.37610911180457</v>
      </c>
      <c r="D108" s="171">
        <v>382.32592465251872</v>
      </c>
      <c r="E108" s="125">
        <v>44319</v>
      </c>
      <c r="F108" s="113" t="s">
        <v>448</v>
      </c>
    </row>
    <row r="109" spans="1:6">
      <c r="A109" s="14">
        <v>40391</v>
      </c>
      <c r="B109" s="170">
        <v>480.1889706199787</v>
      </c>
      <c r="C109" s="170">
        <v>343.73590689154935</v>
      </c>
      <c r="D109" s="171">
        <v>386.4005730236986</v>
      </c>
      <c r="E109" s="125">
        <v>44319</v>
      </c>
      <c r="F109" s="113" t="s">
        <v>448</v>
      </c>
    </row>
    <row r="110" spans="1:6">
      <c r="A110" s="14">
        <v>40422</v>
      </c>
      <c r="B110" s="170">
        <v>468.55574786589841</v>
      </c>
      <c r="C110" s="170">
        <v>338.00786902417104</v>
      </c>
      <c r="D110" s="171">
        <v>377.71318669301456</v>
      </c>
      <c r="E110" s="125">
        <v>44319</v>
      </c>
      <c r="F110" s="113" t="s">
        <v>448</v>
      </c>
    </row>
    <row r="111" spans="1:6">
      <c r="A111" s="14">
        <v>40452</v>
      </c>
      <c r="B111" s="170">
        <v>470.12321810928108</v>
      </c>
      <c r="C111" s="170">
        <v>342.75742171652598</v>
      </c>
      <c r="D111" s="171">
        <v>382.39202644205898</v>
      </c>
      <c r="E111" s="125">
        <v>44319</v>
      </c>
      <c r="F111" s="113" t="s">
        <v>448</v>
      </c>
    </row>
    <row r="112" spans="1:6">
      <c r="A112" s="14">
        <v>40483</v>
      </c>
      <c r="B112" s="170">
        <v>472.37424680466523</v>
      </c>
      <c r="C112" s="170">
        <v>346.39913829701658</v>
      </c>
      <c r="D112" s="171">
        <v>384.93769240123686</v>
      </c>
      <c r="E112" s="125">
        <v>44319</v>
      </c>
      <c r="F112" s="113" t="s">
        <v>448</v>
      </c>
    </row>
    <row r="113" spans="1:6">
      <c r="A113" s="14">
        <v>40513</v>
      </c>
      <c r="B113" s="170">
        <v>464.12892264913575</v>
      </c>
      <c r="C113" s="170">
        <v>339.62956074655267</v>
      </c>
      <c r="D113" s="171">
        <v>378.77240887409687</v>
      </c>
      <c r="E113" s="125">
        <v>44319</v>
      </c>
      <c r="F113" s="113" t="s">
        <v>448</v>
      </c>
    </row>
    <row r="114" spans="1:6">
      <c r="A114" s="14">
        <v>40544</v>
      </c>
      <c r="B114" s="170">
        <v>476.25525953595661</v>
      </c>
      <c r="C114" s="170">
        <v>372.13919895310079</v>
      </c>
      <c r="D114" s="171">
        <v>399.08661425714712</v>
      </c>
      <c r="E114" s="125">
        <v>44319</v>
      </c>
      <c r="F114" s="113" t="s">
        <v>448</v>
      </c>
    </row>
    <row r="115" spans="1:6">
      <c r="A115" s="14">
        <v>40575</v>
      </c>
      <c r="B115" s="170">
        <v>465.78722512938481</v>
      </c>
      <c r="C115" s="170">
        <v>357.5138923564603</v>
      </c>
      <c r="D115" s="171">
        <v>388.66464380835998</v>
      </c>
      <c r="E115" s="125">
        <v>44319</v>
      </c>
      <c r="F115" s="113" t="s">
        <v>448</v>
      </c>
    </row>
    <row r="116" spans="1:6">
      <c r="A116" s="14">
        <v>40603</v>
      </c>
      <c r="B116" s="170">
        <v>469.92143527755843</v>
      </c>
      <c r="C116" s="170">
        <v>344.67455902205512</v>
      </c>
      <c r="D116" s="171">
        <v>381.05350939584844</v>
      </c>
      <c r="E116" s="125">
        <v>44319</v>
      </c>
      <c r="F116" s="113" t="s">
        <v>448</v>
      </c>
    </row>
    <row r="117" spans="1:6">
      <c r="A117" s="14">
        <v>40634</v>
      </c>
      <c r="B117" s="170">
        <v>485.68869391946629</v>
      </c>
      <c r="C117" s="170">
        <v>342.9721521107187</v>
      </c>
      <c r="D117" s="171">
        <v>383.60140698798284</v>
      </c>
      <c r="E117" s="125">
        <v>44319</v>
      </c>
      <c r="F117" s="113" t="s">
        <v>448</v>
      </c>
    </row>
    <row r="118" spans="1:6">
      <c r="A118" s="14">
        <v>40664</v>
      </c>
      <c r="B118" s="170">
        <v>482.14677349990728</v>
      </c>
      <c r="C118" s="170">
        <v>336.97373849694935</v>
      </c>
      <c r="D118" s="171">
        <v>378.87122939541047</v>
      </c>
      <c r="E118" s="125">
        <v>44319</v>
      </c>
      <c r="F118" s="113" t="s">
        <v>448</v>
      </c>
    </row>
    <row r="119" spans="1:6">
      <c r="A119" s="14">
        <v>40695</v>
      </c>
      <c r="B119" s="170">
        <v>478.95481832161909</v>
      </c>
      <c r="C119" s="170">
        <v>334.23400605620469</v>
      </c>
      <c r="D119" s="171">
        <v>377.47596912049534</v>
      </c>
      <c r="E119" s="125">
        <v>44319</v>
      </c>
      <c r="F119" s="113" t="s">
        <v>448</v>
      </c>
    </row>
    <row r="120" spans="1:6">
      <c r="A120" s="14">
        <v>40725</v>
      </c>
      <c r="B120" s="170">
        <v>475.33340293806157</v>
      </c>
      <c r="C120" s="170">
        <v>332.68358759511926</v>
      </c>
      <c r="D120" s="171">
        <v>376.94407373603531</v>
      </c>
      <c r="E120" s="125">
        <v>44319</v>
      </c>
      <c r="F120" s="113" t="s">
        <v>448</v>
      </c>
    </row>
    <row r="121" spans="1:6">
      <c r="A121" s="14">
        <v>40756</v>
      </c>
      <c r="B121" s="170">
        <v>473.5566460155037</v>
      </c>
      <c r="C121" s="170">
        <v>334.30190759464642</v>
      </c>
      <c r="D121" s="171">
        <v>375.86896604404171</v>
      </c>
      <c r="E121" s="125">
        <v>44319</v>
      </c>
      <c r="F121" s="113" t="s">
        <v>448</v>
      </c>
    </row>
    <row r="122" spans="1:6">
      <c r="A122" s="14">
        <v>40787</v>
      </c>
      <c r="B122" s="170">
        <v>476.33050004100244</v>
      </c>
      <c r="C122" s="170">
        <v>332.27748356380295</v>
      </c>
      <c r="D122" s="171">
        <v>374.07133823479273</v>
      </c>
      <c r="E122" s="125">
        <v>44319</v>
      </c>
      <c r="F122" s="113" t="s">
        <v>448</v>
      </c>
    </row>
    <row r="123" spans="1:6">
      <c r="A123" s="14">
        <v>40817</v>
      </c>
      <c r="B123" s="170">
        <v>480.11662437895131</v>
      </c>
      <c r="C123" s="170">
        <v>334.08039991520724</v>
      </c>
      <c r="D123" s="171">
        <v>376.96727262423582</v>
      </c>
      <c r="E123" s="125">
        <v>44319</v>
      </c>
      <c r="F123" s="113" t="s">
        <v>448</v>
      </c>
    </row>
    <row r="124" spans="1:6">
      <c r="A124" s="14">
        <v>40848</v>
      </c>
      <c r="B124" s="170">
        <v>480.52228055801731</v>
      </c>
      <c r="C124" s="170">
        <v>337.33691757493114</v>
      </c>
      <c r="D124" s="171">
        <v>381.90275613620491</v>
      </c>
      <c r="E124" s="125">
        <v>44319</v>
      </c>
      <c r="F124" s="113" t="s">
        <v>448</v>
      </c>
    </row>
    <row r="125" spans="1:6">
      <c r="A125" s="14">
        <v>40878</v>
      </c>
      <c r="B125" s="170">
        <v>483.30152373283016</v>
      </c>
      <c r="C125" s="170">
        <v>346.1797124816772</v>
      </c>
      <c r="D125" s="171">
        <v>390.19844845930879</v>
      </c>
      <c r="E125" s="125">
        <v>44319</v>
      </c>
      <c r="F125" s="113" t="s">
        <v>448</v>
      </c>
    </row>
    <row r="126" spans="1:6">
      <c r="A126" s="14">
        <v>40909</v>
      </c>
      <c r="B126" s="170">
        <v>486.87458321624433</v>
      </c>
      <c r="C126" s="170">
        <v>373.7465448252338</v>
      </c>
      <c r="D126" s="171">
        <v>402.51193509677114</v>
      </c>
      <c r="E126" s="125">
        <v>44319</v>
      </c>
      <c r="F126" s="113" t="s">
        <v>448</v>
      </c>
    </row>
    <row r="127" spans="1:6">
      <c r="A127" s="14">
        <v>40940</v>
      </c>
      <c r="B127" s="170">
        <v>476.82252663157584</v>
      </c>
      <c r="C127" s="170">
        <v>360.83377922378111</v>
      </c>
      <c r="D127" s="171">
        <v>394.68738711410452</v>
      </c>
      <c r="E127" s="125">
        <v>44319</v>
      </c>
      <c r="F127" s="113" t="s">
        <v>448</v>
      </c>
    </row>
    <row r="128" spans="1:6">
      <c r="A128" s="14">
        <v>40969</v>
      </c>
      <c r="B128" s="170">
        <v>485.79352594016621</v>
      </c>
      <c r="C128" s="170">
        <v>347.92742456651092</v>
      </c>
      <c r="D128" s="171">
        <v>389.55947753517103</v>
      </c>
      <c r="E128" s="125">
        <v>44319</v>
      </c>
      <c r="F128" s="113" t="s">
        <v>448</v>
      </c>
    </row>
    <row r="129" spans="1:16">
      <c r="A129" s="14">
        <v>41000</v>
      </c>
      <c r="B129" s="170">
        <v>491.95790449375323</v>
      </c>
      <c r="C129" s="170">
        <v>347.45497219561554</v>
      </c>
      <c r="D129" s="171">
        <v>390.97683464785706</v>
      </c>
      <c r="E129" s="125">
        <v>44319</v>
      </c>
      <c r="F129" s="113" t="s">
        <v>448</v>
      </c>
    </row>
    <row r="130" spans="1:16">
      <c r="A130" s="14">
        <v>41030</v>
      </c>
      <c r="B130" s="170">
        <v>489.5169005774606</v>
      </c>
      <c r="C130" s="170">
        <v>343.15790539366253</v>
      </c>
      <c r="D130" s="171">
        <v>388.24336021624822</v>
      </c>
      <c r="E130" s="125">
        <v>44319</v>
      </c>
      <c r="F130" s="113" t="s">
        <v>448</v>
      </c>
    </row>
    <row r="131" spans="1:16">
      <c r="A131" s="14">
        <v>41061</v>
      </c>
      <c r="B131" s="170">
        <v>485.62082540701942</v>
      </c>
      <c r="C131" s="170">
        <v>341.34371783324491</v>
      </c>
      <c r="D131" s="171">
        <v>386.31961181816979</v>
      </c>
      <c r="E131" s="125">
        <v>44319</v>
      </c>
      <c r="F131" s="113" t="s">
        <v>448</v>
      </c>
    </row>
    <row r="132" spans="1:16">
      <c r="A132" s="14">
        <v>41091</v>
      </c>
      <c r="B132" s="170">
        <v>482.31377437871618</v>
      </c>
      <c r="C132" s="170">
        <v>339.90879399723531</v>
      </c>
      <c r="D132" s="171">
        <v>384.70532250265904</v>
      </c>
      <c r="E132" s="125">
        <v>44319</v>
      </c>
      <c r="F132" s="113" t="s">
        <v>448</v>
      </c>
    </row>
    <row r="133" spans="1:16">
      <c r="A133" s="14">
        <v>41122</v>
      </c>
      <c r="B133" s="170">
        <v>484.35405670804226</v>
      </c>
      <c r="C133" s="170">
        <v>340.35720769598834</v>
      </c>
      <c r="D133" s="171">
        <v>385.52367750288317</v>
      </c>
      <c r="E133" s="125">
        <v>44319</v>
      </c>
      <c r="F133" s="113" t="s">
        <v>448</v>
      </c>
    </row>
    <row r="134" spans="1:16">
      <c r="A134" s="14">
        <v>41153</v>
      </c>
      <c r="B134" s="170">
        <v>493.17664412583486</v>
      </c>
      <c r="C134" s="170">
        <v>344.00261770578396</v>
      </c>
      <c r="D134" s="171">
        <v>392.77685526250849</v>
      </c>
      <c r="E134" s="125">
        <v>44319</v>
      </c>
      <c r="F134" s="113" t="s">
        <v>448</v>
      </c>
      <c r="N134" s="27"/>
      <c r="O134" s="21"/>
      <c r="P134" s="4"/>
    </row>
    <row r="135" spans="1:16">
      <c r="A135" s="14">
        <v>41183</v>
      </c>
      <c r="B135" s="170">
        <v>488.81581133190485</v>
      </c>
      <c r="C135" s="170">
        <v>341.79983806372195</v>
      </c>
      <c r="D135" s="171">
        <v>387.74512511566621</v>
      </c>
      <c r="E135" s="125">
        <v>44319</v>
      </c>
      <c r="F135" s="113" t="s">
        <v>448</v>
      </c>
      <c r="N135" s="27"/>
      <c r="O135" s="21"/>
      <c r="P135" s="4"/>
    </row>
    <row r="136" spans="1:16">
      <c r="A136" s="14">
        <v>41214</v>
      </c>
      <c r="B136" s="170">
        <v>494.49607558656237</v>
      </c>
      <c r="C136" s="170">
        <v>350.15251010748005</v>
      </c>
      <c r="D136" s="171">
        <v>393.91738076245946</v>
      </c>
      <c r="E136" s="125">
        <v>44319</v>
      </c>
      <c r="F136" s="113" t="s">
        <v>448</v>
      </c>
      <c r="N136" s="27"/>
      <c r="O136" s="21"/>
      <c r="P136" s="4"/>
    </row>
    <row r="137" spans="1:16">
      <c r="A137" s="14">
        <v>41244</v>
      </c>
      <c r="B137" s="170">
        <v>495.54370447159459</v>
      </c>
      <c r="C137" s="170">
        <v>356.46395720827491</v>
      </c>
      <c r="D137" s="171">
        <v>401.05415402355038</v>
      </c>
      <c r="E137" s="125">
        <v>44319</v>
      </c>
      <c r="F137" s="113" t="s">
        <v>448</v>
      </c>
      <c r="N137" s="27"/>
      <c r="O137" s="21"/>
      <c r="P137" s="4"/>
    </row>
    <row r="138" spans="1:16">
      <c r="A138" s="14">
        <v>41275</v>
      </c>
      <c r="B138" s="170">
        <v>507.11408209284036</v>
      </c>
      <c r="C138" s="170">
        <v>381.36323063715145</v>
      </c>
      <c r="D138" s="171">
        <v>414.45025434785816</v>
      </c>
      <c r="E138" s="125">
        <v>44319</v>
      </c>
      <c r="F138" s="113" t="s">
        <v>448</v>
      </c>
      <c r="N138" s="27"/>
      <c r="O138" s="21"/>
      <c r="P138" s="4"/>
    </row>
    <row r="139" spans="1:16">
      <c r="A139" s="14">
        <v>41306</v>
      </c>
      <c r="B139" s="170">
        <v>491.29861916815588</v>
      </c>
      <c r="C139" s="170">
        <v>369.7480500047875</v>
      </c>
      <c r="D139" s="171">
        <v>406.17289804379175</v>
      </c>
      <c r="E139" s="125">
        <v>44319</v>
      </c>
      <c r="F139" s="113" t="s">
        <v>448</v>
      </c>
      <c r="N139" s="27"/>
      <c r="O139" s="21"/>
      <c r="P139" s="4"/>
    </row>
    <row r="140" spans="1:16">
      <c r="A140" s="14">
        <v>41334</v>
      </c>
      <c r="B140" s="170">
        <v>491.7491014516504</v>
      </c>
      <c r="C140" s="170">
        <v>356.18378589643936</v>
      </c>
      <c r="D140" s="171">
        <v>398.53191449891864</v>
      </c>
      <c r="E140" s="125">
        <v>44319</v>
      </c>
      <c r="F140" s="113" t="s">
        <v>448</v>
      </c>
      <c r="N140" s="27"/>
      <c r="O140" s="21"/>
      <c r="P140" s="4"/>
    </row>
    <row r="141" spans="1:16">
      <c r="A141" s="14">
        <v>41365</v>
      </c>
      <c r="B141" s="170">
        <v>500.35925559468808</v>
      </c>
      <c r="C141" s="170">
        <v>356.7637444656595</v>
      </c>
      <c r="D141" s="171">
        <v>401.37594209797902</v>
      </c>
      <c r="E141" s="125">
        <v>44319</v>
      </c>
      <c r="F141" s="113" t="s">
        <v>448</v>
      </c>
    </row>
    <row r="142" spans="1:16">
      <c r="A142" s="14">
        <v>41395</v>
      </c>
      <c r="B142" s="170">
        <v>501.99875385767587</v>
      </c>
      <c r="C142" s="170">
        <v>355.72651087070807</v>
      </c>
      <c r="D142" s="171">
        <v>400.48369814533265</v>
      </c>
      <c r="E142" s="125">
        <v>44319</v>
      </c>
      <c r="F142" s="113" t="s">
        <v>448</v>
      </c>
    </row>
    <row r="143" spans="1:16">
      <c r="A143" s="14">
        <v>41426</v>
      </c>
      <c r="B143" s="170">
        <v>502.01347251816645</v>
      </c>
      <c r="C143" s="170">
        <v>352.71657194603875</v>
      </c>
      <c r="D143" s="171">
        <v>401.69539703491853</v>
      </c>
      <c r="E143" s="125">
        <v>44319</v>
      </c>
      <c r="F143" s="113" t="s">
        <v>448</v>
      </c>
    </row>
    <row r="144" spans="1:16">
      <c r="A144" s="14">
        <v>41456</v>
      </c>
      <c r="B144" s="170">
        <v>497.4484990500053</v>
      </c>
      <c r="C144" s="170">
        <v>348.79737521239798</v>
      </c>
      <c r="D144" s="171">
        <v>397.80960254616684</v>
      </c>
      <c r="E144" s="125">
        <v>44319</v>
      </c>
      <c r="F144" s="113" t="s">
        <v>448</v>
      </c>
    </row>
    <row r="145" spans="1:7">
      <c r="A145" s="14">
        <v>41487</v>
      </c>
      <c r="B145" s="170">
        <v>495.77838680555612</v>
      </c>
      <c r="C145" s="170">
        <v>354.20853888441331</v>
      </c>
      <c r="D145" s="171">
        <v>402.46364866736525</v>
      </c>
      <c r="E145" s="125">
        <v>44319</v>
      </c>
      <c r="F145" s="113" t="s">
        <v>448</v>
      </c>
    </row>
    <row r="146" spans="1:7">
      <c r="A146" s="14">
        <v>41518</v>
      </c>
      <c r="B146" s="171">
        <v>500.58230713664631</v>
      </c>
      <c r="C146" s="171">
        <v>354.88616097840872</v>
      </c>
      <c r="D146" s="171">
        <v>402.47346977055264</v>
      </c>
      <c r="E146" s="125">
        <v>44319</v>
      </c>
      <c r="F146" s="113" t="s">
        <v>448</v>
      </c>
    </row>
    <row r="147" spans="1:7">
      <c r="A147" s="14">
        <v>41548</v>
      </c>
      <c r="B147" s="171">
        <v>502.5678693950112</v>
      </c>
      <c r="C147" s="171">
        <v>351.91884849229672</v>
      </c>
      <c r="D147" s="171">
        <v>400.77471094950715</v>
      </c>
      <c r="E147" s="125">
        <v>44319</v>
      </c>
      <c r="F147" s="113" t="s">
        <v>448</v>
      </c>
    </row>
    <row r="148" spans="1:7">
      <c r="A148" s="14">
        <v>41579</v>
      </c>
      <c r="B148" s="171">
        <v>499.54540240172247</v>
      </c>
      <c r="C148" s="171">
        <v>362.07830871426353</v>
      </c>
      <c r="D148" s="171">
        <v>405.98129642699718</v>
      </c>
      <c r="E148" s="125">
        <v>44319</v>
      </c>
      <c r="F148" s="113" t="s">
        <v>448</v>
      </c>
    </row>
    <row r="149" spans="1:7">
      <c r="A149" s="14">
        <v>41609</v>
      </c>
      <c r="B149" s="171">
        <v>500.80019513296691</v>
      </c>
      <c r="C149" s="171">
        <v>363.84559271379692</v>
      </c>
      <c r="D149" s="171">
        <v>407.27076038895621</v>
      </c>
      <c r="E149" s="125">
        <v>44319</v>
      </c>
      <c r="F149" s="113" t="s">
        <v>448</v>
      </c>
    </row>
    <row r="150" spans="1:7">
      <c r="A150" s="14">
        <v>41640</v>
      </c>
      <c r="B150" s="171">
        <v>516.47293331420462</v>
      </c>
      <c r="C150" s="171">
        <v>394.05584261166786</v>
      </c>
      <c r="D150" s="171">
        <v>426.23896180239518</v>
      </c>
      <c r="E150" s="125">
        <v>44319</v>
      </c>
      <c r="F150" s="113" t="s">
        <v>448</v>
      </c>
    </row>
    <row r="151" spans="1:7">
      <c r="A151" s="14">
        <v>41671</v>
      </c>
      <c r="B151" s="171">
        <v>501.2410597794152</v>
      </c>
      <c r="C151" s="171">
        <v>381.77776220808227</v>
      </c>
      <c r="D151" s="171">
        <v>418.50178725722714</v>
      </c>
      <c r="E151" s="125">
        <v>44319</v>
      </c>
      <c r="F151" s="113" t="s">
        <v>448</v>
      </c>
    </row>
    <row r="152" spans="1:7">
      <c r="A152" s="14">
        <v>41699</v>
      </c>
      <c r="B152" s="171">
        <v>507.36911521504391</v>
      </c>
      <c r="C152" s="171">
        <v>366.1067622378099</v>
      </c>
      <c r="D152" s="171">
        <v>411.74790349911677</v>
      </c>
      <c r="E152" s="125">
        <v>44319</v>
      </c>
      <c r="F152" s="113" t="s">
        <v>448</v>
      </c>
    </row>
    <row r="153" spans="1:7">
      <c r="A153" s="14">
        <v>41730</v>
      </c>
      <c r="B153" s="171">
        <v>512.80650749527183</v>
      </c>
      <c r="C153" s="171">
        <v>362.62463425229015</v>
      </c>
      <c r="D153" s="171">
        <v>411.81381128433168</v>
      </c>
      <c r="E153" s="125">
        <v>44319</v>
      </c>
      <c r="F153" s="113" t="s">
        <v>448</v>
      </c>
    </row>
    <row r="154" spans="1:7">
      <c r="A154" s="14">
        <v>41760</v>
      </c>
      <c r="B154" s="171">
        <v>515.42084964212893</v>
      </c>
      <c r="C154" s="171">
        <v>362.99811170184114</v>
      </c>
      <c r="D154" s="171">
        <v>411.36344141869671</v>
      </c>
      <c r="E154" s="125">
        <v>44319</v>
      </c>
      <c r="F154" s="113" t="s">
        <v>448</v>
      </c>
    </row>
    <row r="155" spans="1:7">
      <c r="A155" s="14">
        <v>41791</v>
      </c>
      <c r="B155" s="171">
        <v>512.80110253492592</v>
      </c>
      <c r="C155" s="171">
        <v>361.79097892354264</v>
      </c>
      <c r="D155" s="171">
        <v>408.97205512950813</v>
      </c>
      <c r="E155" s="125">
        <v>44319</v>
      </c>
      <c r="F155" s="113" t="s">
        <v>448</v>
      </c>
      <c r="G155" s="33"/>
    </row>
    <row r="156" spans="1:7">
      <c r="A156" s="14">
        <v>41821</v>
      </c>
      <c r="B156" s="171">
        <v>505.28456322296762</v>
      </c>
      <c r="C156" s="171">
        <v>355.50162970333264</v>
      </c>
      <c r="D156" s="171">
        <v>403.90989600104643</v>
      </c>
      <c r="E156" s="125">
        <v>44319</v>
      </c>
      <c r="F156" s="113" t="s">
        <v>448</v>
      </c>
    </row>
    <row r="157" spans="1:7">
      <c r="A157" s="14">
        <v>41852</v>
      </c>
      <c r="B157" s="171">
        <v>517.41402243337268</v>
      </c>
      <c r="C157" s="171">
        <v>360.48708945106006</v>
      </c>
      <c r="D157" s="171">
        <v>413.24530634184589</v>
      </c>
      <c r="E157" s="125">
        <v>44319</v>
      </c>
      <c r="F157" s="113" t="s">
        <v>448</v>
      </c>
    </row>
    <row r="158" spans="1:7">
      <c r="A158" s="14">
        <v>41883</v>
      </c>
      <c r="B158" s="171">
        <v>515.3056529146229</v>
      </c>
      <c r="C158" s="171">
        <v>358.49818750675485</v>
      </c>
      <c r="D158" s="171">
        <v>409.0164224100767</v>
      </c>
      <c r="E158" s="125">
        <v>44319</v>
      </c>
      <c r="F158" s="113" t="s">
        <v>448</v>
      </c>
    </row>
    <row r="159" spans="1:7">
      <c r="A159" s="14">
        <v>41913</v>
      </c>
      <c r="B159" s="171">
        <v>517.51159399773383</v>
      </c>
      <c r="C159" s="171">
        <v>360.19086507052805</v>
      </c>
      <c r="D159" s="171">
        <v>410.30504145862659</v>
      </c>
      <c r="E159" s="125">
        <v>44319</v>
      </c>
      <c r="F159" s="113" t="s">
        <v>448</v>
      </c>
    </row>
    <row r="160" spans="1:7">
      <c r="A160" s="14">
        <v>41944</v>
      </c>
      <c r="B160" s="171">
        <v>524.26046325200377</v>
      </c>
      <c r="C160" s="171">
        <v>370.59810196263049</v>
      </c>
      <c r="D160" s="171">
        <v>420.02428682480826</v>
      </c>
      <c r="E160" s="125">
        <v>44319</v>
      </c>
      <c r="F160" s="113" t="s">
        <v>448</v>
      </c>
    </row>
    <row r="161" spans="1:6">
      <c r="A161" s="14">
        <v>41974</v>
      </c>
      <c r="B161" s="171">
        <v>524.22850493222779</v>
      </c>
      <c r="C161" s="171">
        <v>373.82073548856425</v>
      </c>
      <c r="D161" s="171">
        <v>422.18093539477775</v>
      </c>
      <c r="E161" s="125">
        <v>44319</v>
      </c>
      <c r="F161" s="113" t="s">
        <v>448</v>
      </c>
    </row>
    <row r="162" spans="1:6">
      <c r="A162" s="14">
        <v>42005</v>
      </c>
      <c r="B162" s="171">
        <v>542.01490734062031</v>
      </c>
      <c r="C162" s="171">
        <v>405.86032506678168</v>
      </c>
      <c r="D162" s="171">
        <v>441.81598602396872</v>
      </c>
      <c r="E162" s="125">
        <v>44319</v>
      </c>
      <c r="F162" s="113" t="s">
        <v>448</v>
      </c>
    </row>
    <row r="163" spans="1:6">
      <c r="A163" s="14">
        <v>42036</v>
      </c>
      <c r="B163" s="171">
        <v>535.62667916934038</v>
      </c>
      <c r="C163" s="171">
        <v>399.99715674519598</v>
      </c>
      <c r="D163" s="171">
        <v>441.71753730215107</v>
      </c>
      <c r="E163" s="125">
        <v>44319</v>
      </c>
      <c r="F163" s="113" t="s">
        <v>448</v>
      </c>
    </row>
    <row r="164" spans="1:6">
      <c r="A164" s="14">
        <v>42064</v>
      </c>
      <c r="B164" s="171">
        <v>536.12867133253405</v>
      </c>
      <c r="C164" s="171">
        <v>374.28202092883771</v>
      </c>
      <c r="D164" s="171">
        <v>425.31998028029784</v>
      </c>
      <c r="E164" s="125">
        <v>44319</v>
      </c>
      <c r="F164" s="113" t="s">
        <v>448</v>
      </c>
    </row>
    <row r="165" spans="1:6">
      <c r="A165" s="14">
        <v>42095</v>
      </c>
      <c r="B165" s="171">
        <v>539.08707601799858</v>
      </c>
      <c r="C165" s="171">
        <v>375.70643799961698</v>
      </c>
      <c r="D165" s="171">
        <v>429.07824993627696</v>
      </c>
      <c r="E165" s="125">
        <v>44319</v>
      </c>
      <c r="F165" s="113" t="s">
        <v>448</v>
      </c>
    </row>
    <row r="166" spans="1:6">
      <c r="A166" s="14">
        <v>42125</v>
      </c>
      <c r="B166" s="171">
        <v>547.27199564778414</v>
      </c>
      <c r="C166" s="171">
        <v>375.36676931350809</v>
      </c>
      <c r="D166" s="171">
        <v>431.44497368464863</v>
      </c>
      <c r="E166" s="125">
        <v>44319</v>
      </c>
      <c r="F166" s="113" t="s">
        <v>448</v>
      </c>
    </row>
    <row r="167" spans="1:6">
      <c r="A167" s="14">
        <v>42156</v>
      </c>
      <c r="B167" s="171">
        <v>544.79529070351111</v>
      </c>
      <c r="C167" s="171">
        <v>371.24947367053744</v>
      </c>
      <c r="D167" s="171">
        <v>427.51956348122872</v>
      </c>
      <c r="E167" s="125">
        <v>44319</v>
      </c>
      <c r="F167" s="113" t="s">
        <v>448</v>
      </c>
    </row>
    <row r="168" spans="1:6">
      <c r="A168" s="14">
        <v>42186</v>
      </c>
      <c r="B168" s="171">
        <v>542.2202003030219</v>
      </c>
      <c r="C168" s="171">
        <v>368.68529467005021</v>
      </c>
      <c r="D168" s="171">
        <v>425.90467628092188</v>
      </c>
      <c r="E168" s="125">
        <v>44319</v>
      </c>
      <c r="F168" s="113" t="s">
        <v>448</v>
      </c>
    </row>
    <row r="169" spans="1:6">
      <c r="A169" s="14">
        <v>42217</v>
      </c>
      <c r="B169" s="171">
        <v>550.60015550461401</v>
      </c>
      <c r="C169" s="171">
        <v>369.94010567028863</v>
      </c>
      <c r="D169" s="171">
        <v>431.6004270820041</v>
      </c>
      <c r="E169" s="125">
        <v>44319</v>
      </c>
      <c r="F169" s="113" t="s">
        <v>448</v>
      </c>
    </row>
    <row r="170" spans="1:6">
      <c r="A170" s="14">
        <v>42248</v>
      </c>
      <c r="B170" s="171">
        <v>550.32606534092247</v>
      </c>
      <c r="C170" s="171">
        <v>367.65617917517517</v>
      </c>
      <c r="D170" s="171">
        <v>429.82940887152438</v>
      </c>
      <c r="E170" s="125">
        <v>44319</v>
      </c>
      <c r="F170" s="113" t="s">
        <v>448</v>
      </c>
    </row>
    <row r="171" spans="1:6">
      <c r="A171" s="14">
        <v>42278</v>
      </c>
      <c r="B171" s="171">
        <v>552.43584434408706</v>
      </c>
      <c r="C171" s="171">
        <v>371.49510694897464</v>
      </c>
      <c r="D171" s="171">
        <v>432.09143996770075</v>
      </c>
      <c r="E171" s="125">
        <v>44319</v>
      </c>
      <c r="F171" s="113" t="s">
        <v>448</v>
      </c>
    </row>
    <row r="172" spans="1:6">
      <c r="A172" s="14">
        <v>42309</v>
      </c>
      <c r="B172" s="171">
        <v>550.53269318143862</v>
      </c>
      <c r="C172" s="171">
        <v>385.52404980506878</v>
      </c>
      <c r="D172" s="171">
        <v>438.81228235922498</v>
      </c>
      <c r="E172" s="125">
        <v>44319</v>
      </c>
      <c r="F172" s="113" t="s">
        <v>448</v>
      </c>
    </row>
    <row r="173" spans="1:6">
      <c r="A173" s="14">
        <v>42339</v>
      </c>
      <c r="B173" s="171">
        <v>556.18630026235553</v>
      </c>
      <c r="C173" s="171">
        <v>385.367331413111</v>
      </c>
      <c r="D173" s="171">
        <v>440.24493347287535</v>
      </c>
      <c r="E173" s="125">
        <v>44319</v>
      </c>
      <c r="F173" s="113" t="s">
        <v>448</v>
      </c>
    </row>
    <row r="174" spans="1:6">
      <c r="A174" s="14">
        <v>42370</v>
      </c>
      <c r="B174" s="171">
        <v>564.75511922568057</v>
      </c>
      <c r="C174" s="171">
        <v>421.73016392711935</v>
      </c>
      <c r="D174" s="171">
        <v>461.03306315175837</v>
      </c>
      <c r="E174" s="125">
        <v>44319</v>
      </c>
      <c r="F174" s="113" t="s">
        <v>448</v>
      </c>
    </row>
    <row r="175" spans="1:6">
      <c r="A175" s="14">
        <v>42401</v>
      </c>
      <c r="B175" s="171">
        <v>564.27421612059595</v>
      </c>
      <c r="C175" s="171">
        <v>408.92065394623029</v>
      </c>
      <c r="D175" s="171">
        <v>456.93445714251487</v>
      </c>
      <c r="E175" s="125">
        <v>44319</v>
      </c>
      <c r="F175" s="113" t="s">
        <v>448</v>
      </c>
    </row>
    <row r="176" spans="1:6">
      <c r="A176" s="14">
        <v>42430</v>
      </c>
      <c r="B176" s="171">
        <v>557.47433750592018</v>
      </c>
      <c r="C176" s="171">
        <v>390.43171487418203</v>
      </c>
      <c r="D176" s="171">
        <v>446.1016776847593</v>
      </c>
      <c r="E176" s="125">
        <v>44319</v>
      </c>
      <c r="F176" s="113" t="s">
        <v>448</v>
      </c>
    </row>
    <row r="177" spans="1:6">
      <c r="A177" s="14">
        <v>42461</v>
      </c>
      <c r="B177" s="171">
        <v>567.72014210786676</v>
      </c>
      <c r="C177" s="171">
        <v>392.00295647448053</v>
      </c>
      <c r="D177" s="171">
        <v>450.43350348558238</v>
      </c>
      <c r="E177" s="125">
        <v>44319</v>
      </c>
      <c r="F177" s="113" t="s">
        <v>448</v>
      </c>
    </row>
    <row r="178" spans="1:6">
      <c r="A178" s="14">
        <v>42491</v>
      </c>
      <c r="B178" s="171">
        <v>564.10846870718058</v>
      </c>
      <c r="C178" s="171">
        <v>390.59538587421315</v>
      </c>
      <c r="D178" s="171">
        <v>447.98934988511797</v>
      </c>
      <c r="E178" s="125">
        <v>44319</v>
      </c>
      <c r="F178" s="113" t="s">
        <v>448</v>
      </c>
    </row>
    <row r="179" spans="1:6">
      <c r="A179" s="14">
        <v>42522</v>
      </c>
      <c r="B179" s="171">
        <v>558.07328701606411</v>
      </c>
      <c r="C179" s="171">
        <v>380.61860818159795</v>
      </c>
      <c r="D179" s="171">
        <v>437.013794217412</v>
      </c>
      <c r="E179" s="125">
        <v>44319</v>
      </c>
      <c r="F179" s="113" t="s">
        <v>448</v>
      </c>
    </row>
    <row r="180" spans="1:6">
      <c r="A180" s="14">
        <v>42552</v>
      </c>
      <c r="B180" s="171">
        <v>564.26697796797419</v>
      </c>
      <c r="C180" s="171">
        <v>388.60520967221902</v>
      </c>
      <c r="D180" s="171">
        <v>450.24873383044121</v>
      </c>
      <c r="E180" s="125">
        <v>44319</v>
      </c>
      <c r="F180" s="113" t="s">
        <v>448</v>
      </c>
    </row>
    <row r="181" spans="1:6">
      <c r="A181" s="14">
        <v>42583</v>
      </c>
      <c r="B181" s="171">
        <v>561.148400243065</v>
      </c>
      <c r="C181" s="171">
        <v>384.84553060316478</v>
      </c>
      <c r="D181" s="171">
        <v>445.91315016410408</v>
      </c>
      <c r="E181" s="125">
        <v>44319</v>
      </c>
      <c r="F181" s="113" t="s">
        <v>448</v>
      </c>
    </row>
    <row r="182" spans="1:6">
      <c r="A182" s="14">
        <v>42614</v>
      </c>
      <c r="B182" s="171">
        <v>567.13287603391336</v>
      </c>
      <c r="C182" s="171">
        <v>385.67331567130753</v>
      </c>
      <c r="D182" s="171">
        <v>446.993759167164</v>
      </c>
      <c r="E182" s="125">
        <v>44319</v>
      </c>
      <c r="F182" s="113" t="s">
        <v>448</v>
      </c>
    </row>
    <row r="183" spans="1:6">
      <c r="A183" s="14">
        <v>42644</v>
      </c>
      <c r="B183" s="171">
        <v>566.39642422223585</v>
      </c>
      <c r="C183" s="171">
        <v>391.49994912252106</v>
      </c>
      <c r="D183" s="171">
        <v>452.99367539759567</v>
      </c>
      <c r="E183" s="125">
        <v>44319</v>
      </c>
      <c r="F183" s="115" t="s">
        <v>477</v>
      </c>
    </row>
    <row r="184" spans="1:6">
      <c r="A184" s="14">
        <v>42675</v>
      </c>
      <c r="B184" s="171">
        <v>565.03182233589223</v>
      </c>
      <c r="C184" s="171">
        <v>401.39872788536326</v>
      </c>
      <c r="D184" s="171">
        <v>456.52431202416739</v>
      </c>
      <c r="E184" s="125">
        <v>44319</v>
      </c>
      <c r="F184" s="113" t="s">
        <v>448</v>
      </c>
    </row>
    <row r="185" spans="1:6">
      <c r="A185" s="14">
        <v>42705</v>
      </c>
      <c r="B185" s="171">
        <v>576.51020033211637</v>
      </c>
      <c r="C185" s="171">
        <v>401.54671028894506</v>
      </c>
      <c r="D185" s="171">
        <v>461.38504358690545</v>
      </c>
      <c r="E185" s="125">
        <v>44319</v>
      </c>
      <c r="F185" s="113" t="s">
        <v>448</v>
      </c>
    </row>
    <row r="186" spans="1:6">
      <c r="A186" s="14">
        <v>42736</v>
      </c>
      <c r="B186" s="171">
        <v>583.08939703574936</v>
      </c>
      <c r="C186" s="171">
        <v>433.47199265411501</v>
      </c>
      <c r="D186" s="171">
        <v>474.28458335337285</v>
      </c>
      <c r="E186" s="125">
        <v>44319</v>
      </c>
      <c r="F186" s="113" t="s">
        <v>448</v>
      </c>
    </row>
    <row r="187" spans="1:6">
      <c r="A187" s="14">
        <v>42767</v>
      </c>
      <c r="B187" s="171">
        <v>580.56557403796228</v>
      </c>
      <c r="C187" s="171">
        <v>424.35818738432829</v>
      </c>
      <c r="D187" s="171">
        <v>474.83464734007003</v>
      </c>
      <c r="E187" s="125">
        <v>44319</v>
      </c>
      <c r="F187" s="113" t="s">
        <v>448</v>
      </c>
    </row>
    <row r="188" spans="1:6">
      <c r="A188" s="14">
        <v>42795</v>
      </c>
      <c r="B188" s="171">
        <v>569.43624</v>
      </c>
      <c r="C188" s="171">
        <v>400.28640000000001</v>
      </c>
      <c r="D188" s="171">
        <v>458.03316000000001</v>
      </c>
      <c r="E188" s="125">
        <v>44319</v>
      </c>
      <c r="F188" s="113" t="s">
        <v>448</v>
      </c>
    </row>
    <row r="189" spans="1:6">
      <c r="A189" s="14">
        <v>42826</v>
      </c>
      <c r="B189" s="171">
        <v>584.18532000000005</v>
      </c>
      <c r="C189" s="171">
        <v>402.76416</v>
      </c>
      <c r="D189" s="171">
        <v>463.58676000000003</v>
      </c>
      <c r="E189" s="125">
        <v>44319</v>
      </c>
      <c r="F189" s="113" t="s">
        <v>448</v>
      </c>
    </row>
    <row r="190" spans="1:6">
      <c r="A190" s="14">
        <v>42856</v>
      </c>
      <c r="B190" s="171">
        <v>575.31024000000002</v>
      </c>
      <c r="C190" s="171">
        <v>398.82324000000006</v>
      </c>
      <c r="D190" s="171">
        <v>458.37492000000003</v>
      </c>
      <c r="E190" s="125">
        <v>44319</v>
      </c>
      <c r="F190" s="113" t="s">
        <v>448</v>
      </c>
    </row>
    <row r="191" spans="1:6">
      <c r="A191" s="14">
        <v>42887</v>
      </c>
      <c r="B191" s="171">
        <v>575.08596000000011</v>
      </c>
      <c r="C191" s="171">
        <v>396.93288000000007</v>
      </c>
      <c r="D191" s="171">
        <v>455.68356000000006</v>
      </c>
      <c r="E191" s="125">
        <v>44319</v>
      </c>
      <c r="F191" s="113" t="s">
        <v>448</v>
      </c>
    </row>
    <row r="192" spans="1:6">
      <c r="A192" s="14">
        <v>42917</v>
      </c>
      <c r="B192" s="171">
        <v>572.20236</v>
      </c>
      <c r="C192" s="171">
        <v>399.10092000000003</v>
      </c>
      <c r="D192" s="171">
        <v>460.82064000000003</v>
      </c>
      <c r="E192" s="125">
        <v>44319</v>
      </c>
      <c r="F192" s="113" t="s">
        <v>448</v>
      </c>
    </row>
    <row r="193" spans="1:6">
      <c r="A193" s="14">
        <v>42948</v>
      </c>
      <c r="B193" s="171">
        <v>572.24508000000003</v>
      </c>
      <c r="C193" s="171">
        <v>393.06672000000003</v>
      </c>
      <c r="D193" s="171">
        <v>455.99328000000003</v>
      </c>
      <c r="E193" s="125">
        <v>44319</v>
      </c>
      <c r="F193" s="113" t="s">
        <v>448</v>
      </c>
    </row>
    <row r="194" spans="1:6">
      <c r="A194" s="14">
        <v>42979</v>
      </c>
      <c r="B194" s="171">
        <v>574.43207012834637</v>
      </c>
      <c r="C194" s="171">
        <v>398.35820926475378</v>
      </c>
      <c r="D194" s="171">
        <v>461.88168764838946</v>
      </c>
      <c r="E194" s="125">
        <v>44319</v>
      </c>
      <c r="F194" s="113" t="s">
        <v>448</v>
      </c>
    </row>
    <row r="195" spans="1:6">
      <c r="A195" s="14">
        <v>43009</v>
      </c>
      <c r="B195" s="171">
        <v>574.38955818028978</v>
      </c>
      <c r="C195" s="171">
        <v>399.03840043366006</v>
      </c>
      <c r="D195" s="171">
        <v>460.98893673920003</v>
      </c>
      <c r="E195" s="125">
        <v>44319</v>
      </c>
      <c r="F195" s="113" t="s">
        <v>448</v>
      </c>
    </row>
    <row r="196" spans="1:6">
      <c r="A196" s="14">
        <v>43040</v>
      </c>
      <c r="B196" s="171">
        <v>583.42334714232595</v>
      </c>
      <c r="C196" s="171">
        <v>414.64028537044726</v>
      </c>
      <c r="D196" s="171">
        <v>473.09421394832856</v>
      </c>
      <c r="E196" s="125">
        <v>44319</v>
      </c>
      <c r="F196" s="113" t="s">
        <v>448</v>
      </c>
    </row>
    <row r="197" spans="1:6">
      <c r="A197" s="14">
        <v>43070</v>
      </c>
      <c r="B197" s="171">
        <v>588.58902584493035</v>
      </c>
      <c r="C197" s="171">
        <v>418.78127236580519</v>
      </c>
      <c r="D197" s="171">
        <v>476.40656063618292</v>
      </c>
      <c r="E197" s="125">
        <v>44319</v>
      </c>
      <c r="F197" s="113" t="s">
        <v>448</v>
      </c>
    </row>
    <row r="198" spans="1:6">
      <c r="A198" s="14">
        <v>43101</v>
      </c>
      <c r="B198" s="171">
        <v>597.26254473161043</v>
      </c>
      <c r="C198" s="171">
        <v>444.78059642147116</v>
      </c>
      <c r="D198" s="171">
        <v>488.26497017892649</v>
      </c>
      <c r="E198" s="125">
        <v>44319</v>
      </c>
      <c r="F198" s="113" t="s">
        <v>448</v>
      </c>
    </row>
    <row r="199" spans="1:6">
      <c r="A199" s="14">
        <v>43132</v>
      </c>
      <c r="B199" s="171">
        <v>586.77363817097421</v>
      </c>
      <c r="C199" s="171">
        <v>441.31968190854872</v>
      </c>
      <c r="D199" s="171">
        <v>488.73208747514911</v>
      </c>
      <c r="E199" s="125">
        <v>44319</v>
      </c>
      <c r="F199" s="113" t="s">
        <v>448</v>
      </c>
    </row>
    <row r="200" spans="1:6">
      <c r="A200" s="14">
        <v>43160</v>
      </c>
      <c r="B200" s="171">
        <v>590.70646884272992</v>
      </c>
      <c r="C200" s="171">
        <v>412.84379821958458</v>
      </c>
      <c r="D200" s="171">
        <v>475.42373887240359</v>
      </c>
      <c r="E200" s="125">
        <v>44319</v>
      </c>
      <c r="F200" s="113" t="s">
        <v>448</v>
      </c>
    </row>
    <row r="201" spans="1:6">
      <c r="A201" s="14">
        <v>43191</v>
      </c>
      <c r="B201" s="171">
        <v>590.78041543026711</v>
      </c>
      <c r="C201" s="171">
        <v>416.76296735905044</v>
      </c>
      <c r="D201" s="171">
        <v>476.32166172106827</v>
      </c>
      <c r="E201" s="125">
        <v>44319</v>
      </c>
      <c r="F201" s="113" t="s">
        <v>448</v>
      </c>
    </row>
    <row r="202" spans="1:6">
      <c r="A202" s="14">
        <v>43221</v>
      </c>
      <c r="B202" s="171">
        <v>586.62884272997042</v>
      </c>
      <c r="C202" s="171">
        <v>413.73115727002966</v>
      </c>
      <c r="D202" s="171">
        <v>473.58563798219586</v>
      </c>
      <c r="E202" s="125">
        <v>44319</v>
      </c>
      <c r="F202" s="113" t="s">
        <v>448</v>
      </c>
    </row>
    <row r="203" spans="1:6">
      <c r="A203" s="14">
        <v>43252</v>
      </c>
      <c r="B203" s="171">
        <v>584.49588177339899</v>
      </c>
      <c r="C203" s="171">
        <v>410.6696748768473</v>
      </c>
      <c r="D203" s="171">
        <v>471.79294581280783</v>
      </c>
      <c r="E203" s="125">
        <v>44319</v>
      </c>
      <c r="F203" s="113" t="s">
        <v>448</v>
      </c>
    </row>
    <row r="204" spans="1:6">
      <c r="A204" s="14">
        <v>43282</v>
      </c>
      <c r="B204" s="171">
        <v>578.02474876847293</v>
      </c>
      <c r="C204" s="171">
        <v>408.09174384236445</v>
      </c>
      <c r="D204" s="171">
        <v>469.24658128078812</v>
      </c>
      <c r="E204" s="125">
        <v>44319</v>
      </c>
      <c r="F204" s="113" t="s">
        <v>448</v>
      </c>
    </row>
    <row r="205" spans="1:6">
      <c r="A205" s="14">
        <v>43313</v>
      </c>
      <c r="B205" s="171">
        <v>580.40275862068961</v>
      </c>
      <c r="C205" s="171">
        <v>411.44831527093589</v>
      </c>
      <c r="D205" s="171">
        <v>473.07665024630541</v>
      </c>
      <c r="E205" s="125">
        <v>44319</v>
      </c>
      <c r="F205" s="113" t="s">
        <v>448</v>
      </c>
    </row>
    <row r="206" spans="1:6">
      <c r="A206" s="14">
        <v>43344</v>
      </c>
      <c r="B206" s="171">
        <v>580.87101562500004</v>
      </c>
      <c r="C206" s="171">
        <v>415.42488281250002</v>
      </c>
      <c r="D206" s="171">
        <v>476.5428515625</v>
      </c>
      <c r="E206" s="125">
        <v>44319</v>
      </c>
      <c r="F206" s="113" t="s">
        <v>448</v>
      </c>
    </row>
    <row r="207" spans="1:6">
      <c r="A207" s="27">
        <v>43374</v>
      </c>
      <c r="B207" s="171">
        <v>585.54351562499994</v>
      </c>
      <c r="C207" s="171">
        <v>418.62679687499997</v>
      </c>
      <c r="D207" s="171">
        <v>479.64046874999997</v>
      </c>
      <c r="E207" s="125">
        <v>44319</v>
      </c>
      <c r="F207" s="113" t="s">
        <v>448</v>
      </c>
    </row>
    <row r="208" spans="1:6">
      <c r="A208" s="27">
        <v>43405</v>
      </c>
      <c r="B208" s="171">
        <v>586.4091796875</v>
      </c>
      <c r="C208" s="171">
        <v>430.17246093749998</v>
      </c>
      <c r="D208" s="171">
        <v>482.68593750000002</v>
      </c>
      <c r="E208" s="125">
        <v>44319</v>
      </c>
      <c r="F208" s="113" t="s">
        <v>448</v>
      </c>
    </row>
    <row r="209" spans="1:9">
      <c r="A209" s="27">
        <v>43435</v>
      </c>
      <c r="B209" s="171">
        <v>585.05560975609762</v>
      </c>
      <c r="C209" s="171">
        <v>433.24331707317077</v>
      </c>
      <c r="D209" s="171">
        <v>484.83032195121956</v>
      </c>
      <c r="E209" s="125">
        <v>44319</v>
      </c>
      <c r="F209" s="113" t="s">
        <v>448</v>
      </c>
    </row>
    <row r="210" spans="1:9">
      <c r="A210" s="27">
        <v>43466</v>
      </c>
      <c r="B210" s="171">
        <v>604.4359024390244</v>
      </c>
      <c r="C210" s="171">
        <v>465.55422439024392</v>
      </c>
      <c r="D210" s="171">
        <v>505.91941463414639</v>
      </c>
      <c r="E210" s="125">
        <v>44319</v>
      </c>
      <c r="F210" s="113" t="s">
        <v>448</v>
      </c>
    </row>
    <row r="211" spans="1:9">
      <c r="A211" s="27">
        <v>43497</v>
      </c>
      <c r="B211" s="171">
        <v>597.73615609756098</v>
      </c>
      <c r="C211" s="171">
        <v>468.47168780487806</v>
      </c>
      <c r="D211" s="171">
        <v>511.7751804878049</v>
      </c>
      <c r="E211" s="125">
        <v>44319</v>
      </c>
      <c r="F211" s="113" t="s">
        <v>448</v>
      </c>
    </row>
    <row r="212" spans="1:9">
      <c r="A212" s="27">
        <v>43525</v>
      </c>
      <c r="B212" s="171">
        <v>596.1334502923977</v>
      </c>
      <c r="C212" s="171">
        <v>438.72315789473691</v>
      </c>
      <c r="D212" s="171">
        <v>495.33964912280703</v>
      </c>
      <c r="E212" s="125">
        <v>44319</v>
      </c>
      <c r="F212" s="113" t="s">
        <v>448</v>
      </c>
    </row>
    <row r="213" spans="1:9">
      <c r="A213" s="27">
        <v>43556</v>
      </c>
      <c r="B213" s="171">
        <v>596.3624561403509</v>
      </c>
      <c r="C213" s="171">
        <v>438.52538011695907</v>
      </c>
      <c r="D213" s="171">
        <v>494.85040935672515</v>
      </c>
      <c r="E213" s="125">
        <v>44319</v>
      </c>
      <c r="F213" s="194" t="s">
        <v>448</v>
      </c>
    </row>
    <row r="214" spans="1:9">
      <c r="A214" s="14">
        <v>43586</v>
      </c>
      <c r="B214" s="171">
        <v>590.46035087719304</v>
      </c>
      <c r="C214" s="171">
        <v>433.4143859649123</v>
      </c>
      <c r="D214" s="171">
        <v>487.11625730994155</v>
      </c>
      <c r="E214" s="125">
        <v>44319</v>
      </c>
      <c r="F214" s="139" t="s">
        <v>686</v>
      </c>
      <c r="G214" s="36"/>
      <c r="H214" s="36"/>
    </row>
    <row r="215" spans="1:9">
      <c r="A215" s="14">
        <v>43617</v>
      </c>
      <c r="B215" s="171">
        <v>597.26244186046517</v>
      </c>
      <c r="C215" s="171">
        <v>434.53732558139535</v>
      </c>
      <c r="D215" s="171">
        <v>491.73534883720936</v>
      </c>
      <c r="E215" s="125">
        <v>44319</v>
      </c>
      <c r="F215" s="36" t="s">
        <v>674</v>
      </c>
      <c r="G215" s="36"/>
      <c r="H215" s="36"/>
      <c r="I215" s="36"/>
    </row>
    <row r="216" spans="1:9">
      <c r="A216" s="14">
        <v>43647</v>
      </c>
      <c r="B216" s="171">
        <v>586.71697674418613</v>
      </c>
      <c r="C216" s="171">
        <v>430.52197674418608</v>
      </c>
      <c r="D216" s="171">
        <v>487.3163953488372</v>
      </c>
      <c r="E216" s="125">
        <v>44319</v>
      </c>
      <c r="F216" s="132" t="s">
        <v>686</v>
      </c>
    </row>
    <row r="217" spans="1:9">
      <c r="A217" s="14">
        <v>43678</v>
      </c>
      <c r="B217" s="171">
        <v>593.47476744186054</v>
      </c>
      <c r="C217" s="171">
        <v>431.57755813953486</v>
      </c>
      <c r="D217" s="171">
        <v>490.50383720930239</v>
      </c>
      <c r="E217" s="125">
        <v>44319</v>
      </c>
      <c r="F217" s="132" t="s">
        <v>653</v>
      </c>
    </row>
    <row r="218" spans="1:9">
      <c r="A218" s="14">
        <v>43709</v>
      </c>
      <c r="B218" s="171">
        <v>583.10333012512024</v>
      </c>
      <c r="C218" s="171">
        <v>434.17951876804619</v>
      </c>
      <c r="D218" s="171">
        <v>487.98040423484122</v>
      </c>
      <c r="E218" s="125">
        <v>44319</v>
      </c>
      <c r="F218" s="36" t="s">
        <v>687</v>
      </c>
      <c r="G218" s="36"/>
      <c r="H218" s="36"/>
      <c r="I218" s="36"/>
    </row>
    <row r="219" spans="1:9">
      <c r="A219" s="14">
        <v>43739</v>
      </c>
      <c r="B219" s="171">
        <v>591.36773820981705</v>
      </c>
      <c r="C219" s="171">
        <v>440.83010587102984</v>
      </c>
      <c r="D219" s="171">
        <v>494.48708373435994</v>
      </c>
      <c r="E219" s="125">
        <v>44319</v>
      </c>
      <c r="F219" s="132" t="s">
        <v>686</v>
      </c>
    </row>
    <row r="220" spans="1:9">
      <c r="A220" s="14">
        <v>43770</v>
      </c>
      <c r="B220" s="171">
        <v>589.42498556304133</v>
      </c>
      <c r="C220" s="171">
        <v>454.61439846005771</v>
      </c>
      <c r="D220" s="171">
        <v>501.00404234841193</v>
      </c>
      <c r="E220" s="125">
        <v>44319</v>
      </c>
      <c r="F220" s="132" t="s">
        <v>653</v>
      </c>
    </row>
    <row r="221" spans="1:9">
      <c r="A221" s="14">
        <v>43800</v>
      </c>
      <c r="B221" s="171">
        <v>596.71942528735622</v>
      </c>
      <c r="C221" s="171">
        <v>456.52908045977006</v>
      </c>
      <c r="D221" s="171">
        <v>503.85252873563212</v>
      </c>
      <c r="E221" s="125">
        <v>44319</v>
      </c>
      <c r="F221" s="36" t="s">
        <v>698</v>
      </c>
    </row>
    <row r="222" spans="1:9">
      <c r="A222" s="14">
        <v>43831</v>
      </c>
      <c r="B222" s="171">
        <v>611.65505747126429</v>
      </c>
      <c r="C222" s="171">
        <v>488.53839080459767</v>
      </c>
      <c r="D222" s="171">
        <v>522.70620689655163</v>
      </c>
      <c r="E222" s="125">
        <v>44319</v>
      </c>
      <c r="F222" s="132" t="s">
        <v>686</v>
      </c>
    </row>
    <row r="223" spans="1:9">
      <c r="A223" s="14">
        <v>43862</v>
      </c>
      <c r="B223" s="171">
        <v>608.63724137931035</v>
      </c>
      <c r="C223" s="171">
        <v>479.98620689655172</v>
      </c>
      <c r="D223" s="171">
        <v>523.74965517241378</v>
      </c>
      <c r="E223" s="125">
        <v>44319</v>
      </c>
      <c r="F223" s="132" t="s">
        <v>686</v>
      </c>
    </row>
    <row r="224" spans="1:9">
      <c r="A224" s="14">
        <v>43891</v>
      </c>
      <c r="B224" s="171">
        <v>603.73471482889738</v>
      </c>
      <c r="C224" s="171">
        <v>454.51927756653987</v>
      </c>
      <c r="D224" s="171">
        <v>506.24418250950566</v>
      </c>
      <c r="E224" s="125">
        <v>44319</v>
      </c>
      <c r="F224" s="36" t="s">
        <v>706</v>
      </c>
    </row>
    <row r="225" spans="1:6">
      <c r="A225" s="14">
        <v>43922</v>
      </c>
      <c r="B225" s="171">
        <v>619.41969581749038</v>
      </c>
      <c r="C225" s="171">
        <v>459.0572623574144</v>
      </c>
      <c r="D225" s="171">
        <v>515.56380228136879</v>
      </c>
      <c r="E225" s="125">
        <v>44319</v>
      </c>
      <c r="F225" s="132" t="s">
        <v>686</v>
      </c>
    </row>
    <row r="226" spans="1:6">
      <c r="A226" s="14">
        <v>43952</v>
      </c>
      <c r="B226" s="171">
        <v>595.54197718631178</v>
      </c>
      <c r="C226" s="171">
        <v>443.9611026615969</v>
      </c>
      <c r="D226" s="171">
        <v>494.37638783269961</v>
      </c>
      <c r="E226" s="125">
        <v>44319</v>
      </c>
      <c r="F226" s="132" t="s">
        <v>686</v>
      </c>
    </row>
    <row r="227" spans="1:6">
      <c r="A227" s="14">
        <v>43983</v>
      </c>
      <c r="B227" s="171">
        <v>602.85386819484233</v>
      </c>
      <c r="C227" s="171">
        <v>439.51209169054442</v>
      </c>
      <c r="D227" s="171">
        <v>497.48194842406872</v>
      </c>
      <c r="E227" s="125">
        <v>44319</v>
      </c>
      <c r="F227" s="36" t="s">
        <v>737</v>
      </c>
    </row>
    <row r="228" spans="1:6">
      <c r="A228" s="14">
        <v>44013</v>
      </c>
      <c r="B228" s="171">
        <v>589.01169054441255</v>
      </c>
      <c r="C228" s="171">
        <v>444.87759312320912</v>
      </c>
      <c r="D228" s="171">
        <v>497.75736389684812</v>
      </c>
      <c r="E228" s="125">
        <v>44319</v>
      </c>
      <c r="F228" s="194" t="s">
        <v>448</v>
      </c>
    </row>
    <row r="229" spans="1:6">
      <c r="A229" s="14">
        <v>44044</v>
      </c>
      <c r="B229" s="171">
        <v>603.34349570200573</v>
      </c>
      <c r="C229" s="171">
        <v>445.04080229226361</v>
      </c>
      <c r="D229" s="171">
        <v>502.53123209169053</v>
      </c>
      <c r="E229" s="125">
        <v>44319</v>
      </c>
      <c r="F229" s="194" t="s">
        <v>448</v>
      </c>
    </row>
    <row r="230" spans="1:6">
      <c r="A230" s="14">
        <v>44075</v>
      </c>
      <c r="B230" s="171">
        <v>600.95772296015184</v>
      </c>
      <c r="C230" s="171">
        <v>446.71582542694495</v>
      </c>
      <c r="D230" s="171">
        <v>500.57180265654642</v>
      </c>
      <c r="E230" s="125">
        <v>44319</v>
      </c>
      <c r="F230" s="36" t="s">
        <v>752</v>
      </c>
    </row>
    <row r="231" spans="1:6">
      <c r="A231" s="14">
        <v>44105</v>
      </c>
      <c r="B231" s="171">
        <v>604.17996204933581</v>
      </c>
      <c r="C231" s="171">
        <v>459.32106261859582</v>
      </c>
      <c r="D231" s="171">
        <v>511.45445920303598</v>
      </c>
      <c r="E231" s="125">
        <v>44319</v>
      </c>
      <c r="F231" s="194" t="s">
        <v>448</v>
      </c>
    </row>
    <row r="232" spans="1:6">
      <c r="A232" s="14">
        <v>44136</v>
      </c>
      <c r="B232" s="171">
        <v>594.70576850094869</v>
      </c>
      <c r="C232" s="171">
        <v>475.36132827324474</v>
      </c>
      <c r="D232" s="171">
        <v>517.66588235294114</v>
      </c>
      <c r="E232" s="125">
        <v>44319</v>
      </c>
      <c r="F232" s="194" t="s">
        <v>448</v>
      </c>
    </row>
    <row r="233" spans="1:6">
      <c r="A233" s="14">
        <v>44166</v>
      </c>
      <c r="B233" s="171">
        <v>612.23932011331453</v>
      </c>
      <c r="C233" s="171">
        <v>467.33824362606231</v>
      </c>
      <c r="D233" s="171">
        <v>517.11773371104812</v>
      </c>
      <c r="E233" s="125">
        <v>44319</v>
      </c>
      <c r="F233" s="36" t="s">
        <v>758</v>
      </c>
    </row>
    <row r="234" spans="1:6">
      <c r="A234" s="14">
        <v>44197</v>
      </c>
      <c r="B234" s="171">
        <v>607.50946175637398</v>
      </c>
      <c r="C234" s="171">
        <v>510.46164305949014</v>
      </c>
      <c r="D234" s="171">
        <v>539.32487252124645</v>
      </c>
      <c r="E234" s="125">
        <v>44319</v>
      </c>
      <c r="F234" s="36" t="s">
        <v>764</v>
      </c>
    </row>
    <row r="235" spans="1:6">
      <c r="A235" s="14">
        <v>44228</v>
      </c>
      <c r="B235" s="171">
        <v>619.52067988668557</v>
      </c>
      <c r="C235" s="171">
        <v>496.18130311614732</v>
      </c>
      <c r="D235" s="171">
        <v>537.06583569405097</v>
      </c>
      <c r="E235" s="125">
        <v>44319</v>
      </c>
      <c r="F235" s="194" t="s">
        <v>448</v>
      </c>
    </row>
    <row r="236" spans="1:6">
      <c r="A236" s="14">
        <v>44256</v>
      </c>
      <c r="B236" s="171">
        <v>607.66</v>
      </c>
      <c r="C236" s="171">
        <v>468.97</v>
      </c>
      <c r="D236" s="171">
        <v>517.55999999999995</v>
      </c>
      <c r="E236" s="125">
        <v>44319</v>
      </c>
      <c r="F236" s="36" t="s">
        <v>775</v>
      </c>
    </row>
    <row r="237" spans="1:6">
      <c r="A237" s="14">
        <v>44287</v>
      </c>
      <c r="B237" s="171">
        <v>596.83000000000004</v>
      </c>
      <c r="C237" s="171">
        <v>474.13</v>
      </c>
      <c r="D237" s="171">
        <v>518.23</v>
      </c>
      <c r="E237" s="125">
        <v>44333</v>
      </c>
      <c r="F237" s="194" t="s">
        <v>448</v>
      </c>
    </row>
    <row r="238" spans="1:6">
      <c r="A238" s="14">
        <v>44317</v>
      </c>
      <c r="B238" s="171">
        <v>605.73</v>
      </c>
      <c r="C238" s="171">
        <v>477.3</v>
      </c>
      <c r="D238" s="171">
        <v>525.11</v>
      </c>
      <c r="E238" s="125">
        <v>44369</v>
      </c>
      <c r="F238" s="194" t="s">
        <v>448</v>
      </c>
    </row>
    <row r="239" spans="1:6">
      <c r="A239" s="14"/>
      <c r="B239" s="171"/>
      <c r="C239" s="171"/>
      <c r="D239" s="171"/>
      <c r="E239" s="125">
        <v>44387</v>
      </c>
      <c r="F239" s="36"/>
    </row>
    <row r="240" spans="1:6">
      <c r="A240" s="14"/>
      <c r="B240" s="171"/>
      <c r="C240" s="171"/>
      <c r="D240" s="171"/>
      <c r="E240" s="125"/>
    </row>
    <row r="241" spans="1:4">
      <c r="A241" s="14"/>
      <c r="B241" s="171"/>
      <c r="C241" s="171"/>
      <c r="D241" s="171"/>
    </row>
    <row r="242" spans="1:4">
      <c r="A242" s="14"/>
      <c r="B242" s="171"/>
      <c r="C242" s="171"/>
      <c r="D242" s="171"/>
    </row>
    <row r="243" spans="1:4">
      <c r="A243" s="14"/>
      <c r="B243" s="171"/>
      <c r="C243" s="171"/>
      <c r="D243" s="171"/>
    </row>
    <row r="244" spans="1:4">
      <c r="D244" s="87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3810-DF20-467F-9206-5995595C1D97}">
  <sheetPr>
    <tabColor rgb="FF7030A0"/>
  </sheetPr>
  <dimension ref="A1:Q289"/>
  <sheetViews>
    <sheetView zoomScale="160" zoomScaleNormal="160" workbookViewId="0">
      <pane xSplit="1" ySplit="4" topLeftCell="F5" activePane="bottomRight" state="frozen"/>
      <selection pane="topRight" activeCell="B1" sqref="B1"/>
      <selection pane="bottomLeft" activeCell="A5" sqref="A5"/>
      <selection pane="bottomRight" activeCell="B77" sqref="B77"/>
    </sheetView>
  </sheetViews>
  <sheetFormatPr defaultColWidth="9.1796875" defaultRowHeight="14.5"/>
  <cols>
    <col min="1" max="1" width="9.1796875" style="113"/>
    <col min="2" max="2" width="10.81640625" style="113" customWidth="1"/>
    <col min="3" max="3" width="12.1796875" style="113" customWidth="1"/>
    <col min="4" max="4" width="12.7265625" style="113" customWidth="1"/>
    <col min="5" max="5" width="10.7265625" style="113" customWidth="1"/>
    <col min="6" max="7" width="10.7265625" style="194" customWidth="1"/>
    <col min="8" max="8" width="13.26953125" style="113" bestFit="1" customWidth="1"/>
    <col min="9" max="9" width="17.1796875" style="113" customWidth="1"/>
    <col min="10" max="16384" width="9.1796875" style="113"/>
  </cols>
  <sheetData>
    <row r="1" spans="1:9">
      <c r="A1" s="26" t="s">
        <v>771</v>
      </c>
      <c r="E1" s="115"/>
      <c r="F1" s="115"/>
      <c r="G1" s="115"/>
    </row>
    <row r="2" spans="1:9">
      <c r="A2" s="5" t="s">
        <v>713</v>
      </c>
    </row>
    <row r="3" spans="1:9">
      <c r="A3" s="185" t="s">
        <v>714</v>
      </c>
      <c r="D3" s="113" t="s">
        <v>757</v>
      </c>
      <c r="F3" s="194" t="s">
        <v>784</v>
      </c>
    </row>
    <row r="4" spans="1:9">
      <c r="A4" s="15"/>
      <c r="B4" s="26" t="s">
        <v>1</v>
      </c>
      <c r="C4" s="26" t="s">
        <v>21</v>
      </c>
      <c r="D4" s="26" t="s">
        <v>715</v>
      </c>
      <c r="E4" s="26" t="s">
        <v>716</v>
      </c>
      <c r="F4" s="26" t="s">
        <v>772</v>
      </c>
      <c r="G4" s="26" t="s">
        <v>773</v>
      </c>
    </row>
    <row r="5" spans="1:9">
      <c r="A5" s="147">
        <v>43863</v>
      </c>
      <c r="B5" s="194">
        <v>4.5</v>
      </c>
      <c r="C5" s="194">
        <v>5.9</v>
      </c>
      <c r="D5" s="194">
        <v>5.2</v>
      </c>
      <c r="E5" s="194">
        <v>15.7</v>
      </c>
      <c r="F5" s="194">
        <v>4.9000000000000004</v>
      </c>
      <c r="G5" s="194">
        <v>-0.7</v>
      </c>
      <c r="I5" s="125">
        <v>44011</v>
      </c>
    </row>
    <row r="6" spans="1:9">
      <c r="A6" s="147">
        <v>43870</v>
      </c>
      <c r="B6" s="194">
        <v>4.5999999999999996</v>
      </c>
      <c r="C6" s="194">
        <v>7.2</v>
      </c>
      <c r="D6" s="194">
        <v>6.4</v>
      </c>
      <c r="E6" s="194">
        <v>19.7</v>
      </c>
      <c r="F6" s="46">
        <v>3</v>
      </c>
      <c r="G6" s="194">
        <v>32.799999999999997</v>
      </c>
      <c r="I6" s="125">
        <v>44011</v>
      </c>
    </row>
    <row r="7" spans="1:9">
      <c r="A7" s="147">
        <v>43877</v>
      </c>
      <c r="B7" s="194">
        <v>3.9</v>
      </c>
      <c r="C7" s="194">
        <v>6.2</v>
      </c>
      <c r="D7" s="194">
        <v>6.5</v>
      </c>
      <c r="E7" s="194">
        <v>2.8</v>
      </c>
      <c r="F7" s="194">
        <v>4.3</v>
      </c>
      <c r="G7" s="194">
        <v>-1.3</v>
      </c>
      <c r="I7" s="125">
        <v>44011</v>
      </c>
    </row>
    <row r="8" spans="1:9">
      <c r="A8" s="147">
        <v>43884</v>
      </c>
      <c r="B8" s="194">
        <v>1.9</v>
      </c>
      <c r="C8" s="194">
        <v>4.2</v>
      </c>
      <c r="D8" s="194">
        <v>4.7</v>
      </c>
      <c r="E8" s="46">
        <v>-2</v>
      </c>
      <c r="F8" s="194">
        <v>2.6</v>
      </c>
      <c r="G8" s="194">
        <v>-7.8</v>
      </c>
      <c r="I8" s="125">
        <v>44011</v>
      </c>
    </row>
    <row r="9" spans="1:9">
      <c r="A9" s="147">
        <v>43891</v>
      </c>
      <c r="B9" s="194">
        <v>4.0999999999999996</v>
      </c>
      <c r="C9" s="194">
        <v>5.7</v>
      </c>
      <c r="D9" s="194">
        <v>6.1</v>
      </c>
      <c r="E9" s="194">
        <v>-0.1</v>
      </c>
      <c r="F9" s="194">
        <v>4.7</v>
      </c>
      <c r="G9" s="194">
        <v>-3.9</v>
      </c>
      <c r="I9" s="125">
        <v>44011</v>
      </c>
    </row>
    <row r="10" spans="1:9">
      <c r="A10" s="147">
        <v>43898</v>
      </c>
      <c r="B10" s="194">
        <v>2.1</v>
      </c>
      <c r="C10" s="46">
        <v>6</v>
      </c>
      <c r="D10" s="46">
        <v>6</v>
      </c>
      <c r="E10" s="194">
        <v>6.7</v>
      </c>
      <c r="F10" s="194">
        <v>2.2000000000000002</v>
      </c>
      <c r="G10" s="194">
        <v>1.7</v>
      </c>
      <c r="I10" s="125">
        <v>44011</v>
      </c>
    </row>
    <row r="11" spans="1:9">
      <c r="A11" s="147">
        <v>43905</v>
      </c>
      <c r="B11" s="194">
        <v>2.2000000000000002</v>
      </c>
      <c r="C11" s="194">
        <v>5.7</v>
      </c>
      <c r="D11" s="194">
        <v>5.9</v>
      </c>
      <c r="E11" s="46">
        <v>3</v>
      </c>
      <c r="F11" s="194">
        <v>2.6</v>
      </c>
      <c r="G11" s="194">
        <v>-4.5</v>
      </c>
      <c r="I11" s="125">
        <v>44011</v>
      </c>
    </row>
    <row r="12" spans="1:9">
      <c r="A12" s="147">
        <v>43912</v>
      </c>
      <c r="B12" s="194">
        <v>10.1</v>
      </c>
      <c r="C12" s="46">
        <v>14</v>
      </c>
      <c r="D12" s="194">
        <v>15.5</v>
      </c>
      <c r="E12" s="194">
        <v>-12.9</v>
      </c>
      <c r="F12" s="194">
        <v>10.7</v>
      </c>
      <c r="G12" s="194">
        <v>-3.5</v>
      </c>
      <c r="I12" s="125">
        <v>44011</v>
      </c>
    </row>
    <row r="13" spans="1:9">
      <c r="A13" s="147">
        <v>43919</v>
      </c>
      <c r="B13" s="46">
        <v>-32</v>
      </c>
      <c r="C13" s="194">
        <v>-26.9</v>
      </c>
      <c r="D13" s="194">
        <v>-24.9</v>
      </c>
      <c r="E13" s="194">
        <v>-65.2</v>
      </c>
      <c r="F13" s="194">
        <v>-30.7</v>
      </c>
      <c r="G13" s="194">
        <v>-58.1</v>
      </c>
      <c r="I13" s="125">
        <v>44011</v>
      </c>
    </row>
    <row r="14" spans="1:9">
      <c r="A14" s="147">
        <v>43926</v>
      </c>
      <c r="B14" s="194">
        <v>-51.2</v>
      </c>
      <c r="C14" s="194">
        <v>-46.9</v>
      </c>
      <c r="D14" s="194">
        <v>-44.8</v>
      </c>
      <c r="E14" s="194">
        <v>-84.1</v>
      </c>
      <c r="F14" s="194">
        <v>-49.8</v>
      </c>
      <c r="G14" s="194">
        <v>-79.5</v>
      </c>
      <c r="I14" s="125">
        <v>44011</v>
      </c>
    </row>
    <row r="15" spans="1:9">
      <c r="A15" s="147">
        <v>43933</v>
      </c>
      <c r="B15" s="194">
        <v>-58.5</v>
      </c>
      <c r="C15" s="194">
        <v>-52.8</v>
      </c>
      <c r="D15" s="194">
        <v>-51.2</v>
      </c>
      <c r="E15" s="194">
        <v>-85.2</v>
      </c>
      <c r="F15" s="194">
        <v>-57.4</v>
      </c>
      <c r="G15" s="194">
        <v>-83.4</v>
      </c>
      <c r="I15" s="125">
        <v>44011</v>
      </c>
    </row>
    <row r="16" spans="1:9">
      <c r="A16" s="147">
        <v>43940</v>
      </c>
      <c r="B16" s="194">
        <v>-60.5</v>
      </c>
      <c r="C16" s="194">
        <v>-53.8</v>
      </c>
      <c r="D16" s="194">
        <v>-52.4</v>
      </c>
      <c r="E16" s="194">
        <v>-86.7</v>
      </c>
      <c r="F16" s="194">
        <v>-59.5</v>
      </c>
      <c r="G16" s="194">
        <v>-86.2</v>
      </c>
      <c r="I16" s="125">
        <v>44011</v>
      </c>
    </row>
    <row r="17" spans="1:10">
      <c r="A17" s="147">
        <v>43947</v>
      </c>
      <c r="B17" s="194">
        <v>-57.8</v>
      </c>
      <c r="C17" s="194">
        <v>-51.4</v>
      </c>
      <c r="D17" s="194">
        <v>-50.1</v>
      </c>
      <c r="E17" s="194">
        <v>-86.4</v>
      </c>
      <c r="F17" s="194">
        <v>-56.8</v>
      </c>
      <c r="G17" s="194">
        <v>-86.2</v>
      </c>
      <c r="I17" s="125">
        <v>44011</v>
      </c>
    </row>
    <row r="18" spans="1:10">
      <c r="A18" s="147">
        <v>43954</v>
      </c>
      <c r="B18" s="194">
        <v>-44.8</v>
      </c>
      <c r="C18" s="194">
        <v>-38.200000000000003</v>
      </c>
      <c r="D18" s="194">
        <v>-36.700000000000003</v>
      </c>
      <c r="E18" s="194">
        <v>-80.400000000000006</v>
      </c>
      <c r="F18" s="194">
        <v>-43.5</v>
      </c>
      <c r="G18" s="194">
        <v>-80.7</v>
      </c>
      <c r="I18" s="125">
        <v>44011</v>
      </c>
    </row>
    <row r="19" spans="1:10">
      <c r="A19" s="147">
        <v>43961</v>
      </c>
      <c r="B19" s="194">
        <v>-40.5</v>
      </c>
      <c r="C19" s="194">
        <v>-34.200000000000003</v>
      </c>
      <c r="D19" s="194">
        <v>-32.700000000000003</v>
      </c>
      <c r="E19" s="194">
        <v>-77.8</v>
      </c>
      <c r="F19" s="46">
        <v>-39</v>
      </c>
      <c r="G19" s="194">
        <v>-79.2</v>
      </c>
      <c r="I19" s="125">
        <v>44011</v>
      </c>
    </row>
    <row r="20" spans="1:10">
      <c r="A20" s="147">
        <v>43968</v>
      </c>
      <c r="B20" s="194">
        <v>-15.4</v>
      </c>
      <c r="C20" s="194">
        <v>-8.5</v>
      </c>
      <c r="D20" s="194">
        <v>-6.9</v>
      </c>
      <c r="E20" s="194">
        <v>-62.8</v>
      </c>
      <c r="F20" s="194">
        <v>-13.7</v>
      </c>
      <c r="G20" s="194">
        <v>-63.2</v>
      </c>
      <c r="I20" s="125">
        <v>44011</v>
      </c>
    </row>
    <row r="21" spans="1:10">
      <c r="A21" s="147">
        <v>43975</v>
      </c>
      <c r="B21" s="194">
        <v>-0.8</v>
      </c>
      <c r="C21" s="194">
        <v>5.7</v>
      </c>
      <c r="D21" s="194">
        <v>7.2</v>
      </c>
      <c r="E21" s="194">
        <v>-50.6</v>
      </c>
      <c r="F21" s="194">
        <v>0.7</v>
      </c>
      <c r="G21" s="194">
        <v>-50.7</v>
      </c>
      <c r="I21" s="125">
        <v>44011</v>
      </c>
    </row>
    <row r="22" spans="1:10">
      <c r="A22" s="147">
        <v>43982</v>
      </c>
      <c r="B22" s="194">
        <v>-2.2999999999999998</v>
      </c>
      <c r="C22" s="194">
        <v>6.7</v>
      </c>
      <c r="D22" s="46">
        <v>8</v>
      </c>
      <c r="E22" s="194">
        <v>-46.8</v>
      </c>
      <c r="F22" s="194">
        <v>-0.8</v>
      </c>
      <c r="G22" s="194">
        <v>-51.2</v>
      </c>
      <c r="I22" s="125">
        <v>44011</v>
      </c>
      <c r="J22" s="26" t="s">
        <v>717</v>
      </c>
    </row>
    <row r="23" spans="1:10">
      <c r="A23" s="147">
        <v>43989</v>
      </c>
      <c r="B23" s="194">
        <v>0.6</v>
      </c>
      <c r="C23" s="194">
        <v>4.4000000000000004</v>
      </c>
      <c r="D23" s="194">
        <v>5.6</v>
      </c>
      <c r="E23" s="194">
        <v>-45.7</v>
      </c>
      <c r="F23" s="194">
        <v>2.1</v>
      </c>
      <c r="G23" s="194">
        <v>-48.7</v>
      </c>
      <c r="I23" s="125">
        <v>44011</v>
      </c>
    </row>
    <row r="24" spans="1:10">
      <c r="A24" s="147">
        <v>43996</v>
      </c>
      <c r="B24" s="194">
        <v>0.5</v>
      </c>
      <c r="C24" s="194">
        <v>7.2</v>
      </c>
      <c r="D24" s="194">
        <v>8.6</v>
      </c>
      <c r="E24" s="194">
        <v>-48.9</v>
      </c>
      <c r="F24" s="46">
        <v>2</v>
      </c>
      <c r="G24" s="194">
        <v>-48.7</v>
      </c>
      <c r="H24" s="125">
        <v>44002</v>
      </c>
      <c r="I24" s="125">
        <v>44011</v>
      </c>
    </row>
    <row r="25" spans="1:10">
      <c r="A25" s="147">
        <v>44003</v>
      </c>
      <c r="B25" s="194">
        <v>-0.8</v>
      </c>
      <c r="C25" s="194">
        <v>4.2</v>
      </c>
      <c r="D25" s="194">
        <v>5.5</v>
      </c>
      <c r="E25" s="194">
        <v>-49.5</v>
      </c>
      <c r="F25" s="194">
        <v>0.6</v>
      </c>
      <c r="G25" s="194">
        <v>-49.1</v>
      </c>
      <c r="H25" s="125">
        <v>44011</v>
      </c>
      <c r="I25" s="125">
        <v>44011</v>
      </c>
    </row>
    <row r="26" spans="1:10">
      <c r="A26" s="147">
        <v>44010</v>
      </c>
      <c r="B26" s="194">
        <v>-1.8</v>
      </c>
      <c r="C26" s="194">
        <v>4.0999999999999996</v>
      </c>
      <c r="D26" s="194">
        <v>5.6</v>
      </c>
      <c r="E26" s="194">
        <v>-54.7</v>
      </c>
      <c r="F26" s="194">
        <v>-0.1</v>
      </c>
      <c r="G26" s="194">
        <v>-56.5</v>
      </c>
      <c r="H26" s="125">
        <v>44039</v>
      </c>
    </row>
    <row r="27" spans="1:10">
      <c r="A27" s="147">
        <v>44017</v>
      </c>
      <c r="B27" s="194">
        <v>-0.2</v>
      </c>
      <c r="C27" s="194">
        <v>4.5999999999999996</v>
      </c>
      <c r="D27" s="194">
        <v>6.5</v>
      </c>
      <c r="E27" s="46">
        <v>-58</v>
      </c>
      <c r="F27" s="194">
        <v>1.3</v>
      </c>
      <c r="G27" s="194">
        <v>-49.2</v>
      </c>
      <c r="H27" s="125">
        <v>44039</v>
      </c>
    </row>
    <row r="28" spans="1:10">
      <c r="A28" s="147">
        <v>44024</v>
      </c>
      <c r="B28" s="194">
        <v>0.2</v>
      </c>
      <c r="C28" s="194">
        <v>6.7</v>
      </c>
      <c r="D28" s="194">
        <v>9.1</v>
      </c>
      <c r="E28" s="194">
        <v>-63.4</v>
      </c>
      <c r="F28" s="194">
        <v>2.2000000000000002</v>
      </c>
      <c r="G28" s="46">
        <v>-58</v>
      </c>
      <c r="H28" s="125">
        <v>44039</v>
      </c>
      <c r="I28" s="66"/>
    </row>
    <row r="29" spans="1:10">
      <c r="A29" s="147">
        <v>44031</v>
      </c>
      <c r="B29" s="46">
        <v>4</v>
      </c>
      <c r="C29" s="194">
        <v>7.4</v>
      </c>
      <c r="D29" s="194">
        <v>9.5</v>
      </c>
      <c r="E29" s="194">
        <v>-58.1</v>
      </c>
      <c r="F29" s="194">
        <v>5.8</v>
      </c>
      <c r="G29" s="194">
        <v>-51.7</v>
      </c>
      <c r="H29" s="125">
        <v>44039</v>
      </c>
      <c r="I29" s="66"/>
    </row>
    <row r="30" spans="1:10">
      <c r="A30" s="147">
        <v>44038</v>
      </c>
      <c r="B30" s="194">
        <v>-0.1</v>
      </c>
      <c r="C30" s="194">
        <v>5.4</v>
      </c>
      <c r="D30" s="194">
        <v>7.4</v>
      </c>
      <c r="E30" s="46">
        <v>-61</v>
      </c>
      <c r="F30" s="194">
        <v>1.8</v>
      </c>
      <c r="G30" s="194">
        <v>-57.9</v>
      </c>
      <c r="H30" s="125">
        <v>44064</v>
      </c>
      <c r="I30" s="66"/>
    </row>
    <row r="31" spans="1:10">
      <c r="A31" s="147">
        <v>44045</v>
      </c>
      <c r="B31" s="194">
        <v>0.4</v>
      </c>
      <c r="C31" s="194">
        <v>5.2</v>
      </c>
      <c r="D31" s="194">
        <v>7.3</v>
      </c>
      <c r="E31" s="194">
        <v>-61.8</v>
      </c>
      <c r="F31" s="194">
        <v>2.2000000000000002</v>
      </c>
      <c r="G31" s="194">
        <v>-56.1</v>
      </c>
      <c r="H31" s="125">
        <v>44064</v>
      </c>
      <c r="I31" s="66"/>
    </row>
    <row r="32" spans="1:10">
      <c r="A32" s="147">
        <v>44052</v>
      </c>
      <c r="B32" s="194">
        <v>-0.6</v>
      </c>
      <c r="C32" s="194">
        <v>5.3</v>
      </c>
      <c r="D32" s="194">
        <v>7.7</v>
      </c>
      <c r="E32" s="194">
        <v>-65.099999999999994</v>
      </c>
      <c r="F32" s="194">
        <v>1.4</v>
      </c>
      <c r="G32" s="194">
        <v>-58.3</v>
      </c>
      <c r="H32" s="125">
        <v>44064</v>
      </c>
      <c r="I32" s="66"/>
    </row>
    <row r="33" spans="1:13">
      <c r="A33" s="147">
        <v>44059</v>
      </c>
      <c r="B33" s="194">
        <v>-24.6</v>
      </c>
      <c r="C33" s="46">
        <v>0</v>
      </c>
      <c r="D33" s="194">
        <v>2.5</v>
      </c>
      <c r="E33" s="46">
        <v>-71</v>
      </c>
      <c r="F33" s="194">
        <v>-22.7</v>
      </c>
      <c r="G33" s="194">
        <v>-74.400000000000006</v>
      </c>
      <c r="H33" s="125">
        <v>44064</v>
      </c>
      <c r="I33" s="66"/>
    </row>
    <row r="34" spans="1:13">
      <c r="A34" s="147">
        <v>44066</v>
      </c>
      <c r="B34" s="194">
        <v>-42.2</v>
      </c>
      <c r="C34" s="194">
        <v>-13.9</v>
      </c>
      <c r="D34" s="194">
        <v>-11.9</v>
      </c>
      <c r="E34" s="194">
        <v>-75.2</v>
      </c>
      <c r="F34" s="194">
        <v>-40.700000000000003</v>
      </c>
      <c r="G34" s="194">
        <v>-82.3</v>
      </c>
      <c r="H34" s="125">
        <v>44098</v>
      </c>
      <c r="I34" s="66"/>
    </row>
    <row r="35" spans="1:13">
      <c r="A35" s="147">
        <v>44073</v>
      </c>
      <c r="B35" s="194">
        <v>-39.6</v>
      </c>
      <c r="C35" s="46">
        <v>-12</v>
      </c>
      <c r="D35" s="194">
        <v>-10.1</v>
      </c>
      <c r="E35" s="194">
        <v>-72.3</v>
      </c>
      <c r="F35" s="194">
        <v>-38.200000000000003</v>
      </c>
      <c r="G35" s="194">
        <v>-80.7</v>
      </c>
      <c r="H35" s="125">
        <v>44098</v>
      </c>
      <c r="I35" s="66"/>
    </row>
    <row r="36" spans="1:13">
      <c r="A36" s="147">
        <v>44080</v>
      </c>
      <c r="B36" s="194">
        <v>4.0999999999999996</v>
      </c>
      <c r="C36" s="194">
        <v>6.7</v>
      </c>
      <c r="D36" s="194">
        <v>8.6</v>
      </c>
      <c r="E36" s="194">
        <v>-60.4</v>
      </c>
      <c r="F36" s="194">
        <v>5.8</v>
      </c>
      <c r="G36" s="194">
        <v>-53.4</v>
      </c>
      <c r="H36" s="125">
        <v>44098</v>
      </c>
      <c r="I36" s="66"/>
    </row>
    <row r="37" spans="1:13">
      <c r="A37" s="147">
        <v>44087</v>
      </c>
      <c r="B37" s="194">
        <v>-3.8</v>
      </c>
      <c r="C37" s="194">
        <v>2.2999999999999998</v>
      </c>
      <c r="D37" s="194">
        <v>4.2</v>
      </c>
      <c r="E37" s="194">
        <v>-62.1</v>
      </c>
      <c r="F37" s="194">
        <v>-2.1</v>
      </c>
      <c r="G37" s="194">
        <v>-56.1</v>
      </c>
      <c r="H37" s="125">
        <v>44098</v>
      </c>
      <c r="I37" s="66"/>
    </row>
    <row r="38" spans="1:13">
      <c r="A38" s="147">
        <v>44094</v>
      </c>
      <c r="B38" s="194">
        <v>-4.7</v>
      </c>
      <c r="C38" s="194">
        <v>1.8</v>
      </c>
      <c r="D38" s="194">
        <v>3.7</v>
      </c>
      <c r="E38" s="194">
        <v>-63.4</v>
      </c>
      <c r="F38" s="46">
        <v>-3</v>
      </c>
      <c r="G38" s="194">
        <v>-58.9</v>
      </c>
      <c r="H38" s="125">
        <v>44126</v>
      </c>
      <c r="I38" s="66"/>
    </row>
    <row r="39" spans="1:13">
      <c r="A39" s="147">
        <v>44101</v>
      </c>
      <c r="B39" s="46">
        <v>-5</v>
      </c>
      <c r="C39" s="194">
        <v>1.3</v>
      </c>
      <c r="D39" s="194">
        <v>3.7</v>
      </c>
      <c r="E39" s="194">
        <v>-68.7</v>
      </c>
      <c r="F39" s="194">
        <v>-2.9</v>
      </c>
      <c r="G39" s="194">
        <v>-64.5</v>
      </c>
      <c r="H39" s="125">
        <v>44126</v>
      </c>
      <c r="I39" s="66"/>
    </row>
    <row r="40" spans="1:13">
      <c r="A40" s="147">
        <v>44108</v>
      </c>
      <c r="B40" s="46">
        <v>-5</v>
      </c>
      <c r="C40" s="194">
        <v>1.4</v>
      </c>
      <c r="D40" s="194">
        <v>4.4000000000000004</v>
      </c>
      <c r="E40" s="194">
        <v>-72.400000000000006</v>
      </c>
      <c r="F40" s="194">
        <v>-2.4</v>
      </c>
      <c r="G40" s="194">
        <v>-69.099999999999994</v>
      </c>
      <c r="H40" s="125">
        <v>44126</v>
      </c>
      <c r="I40" s="66"/>
    </row>
    <row r="41" spans="1:13">
      <c r="A41" s="147">
        <v>44115</v>
      </c>
      <c r="B41" s="194">
        <v>-0.8</v>
      </c>
      <c r="C41" s="194">
        <v>2.8</v>
      </c>
      <c r="D41" s="194">
        <v>5.5</v>
      </c>
      <c r="E41" s="194">
        <v>-69.900000000000006</v>
      </c>
      <c r="F41" s="194">
        <v>1.7</v>
      </c>
      <c r="G41" s="194">
        <v>-65.400000000000006</v>
      </c>
      <c r="H41" s="125">
        <v>44126</v>
      </c>
      <c r="I41" s="66"/>
    </row>
    <row r="42" spans="1:13">
      <c r="A42" s="147">
        <v>44122</v>
      </c>
      <c r="B42" s="194">
        <v>-3.8</v>
      </c>
      <c r="C42" s="194">
        <v>-0.6</v>
      </c>
      <c r="D42" s="194">
        <v>1.8</v>
      </c>
      <c r="E42" s="46">
        <v>-69</v>
      </c>
      <c r="F42" s="194">
        <v>-1.6</v>
      </c>
      <c r="G42" s="194">
        <v>-63.2</v>
      </c>
      <c r="H42" s="125">
        <v>44165</v>
      </c>
      <c r="I42" s="66"/>
    </row>
    <row r="43" spans="1:13">
      <c r="A43" s="147">
        <v>44129</v>
      </c>
      <c r="B43" s="194">
        <v>-1.1000000000000001</v>
      </c>
      <c r="C43" s="194">
        <v>3.3</v>
      </c>
      <c r="D43" s="194">
        <v>5.9</v>
      </c>
      <c r="E43" s="194">
        <v>-69.8</v>
      </c>
      <c r="F43" s="194">
        <v>1.5</v>
      </c>
      <c r="G43" s="194">
        <v>-66.099999999999994</v>
      </c>
      <c r="H43" s="125">
        <v>44165</v>
      </c>
      <c r="I43" s="66"/>
    </row>
    <row r="44" spans="1:13">
      <c r="A44" s="147">
        <v>44136</v>
      </c>
      <c r="B44" s="194">
        <v>-2.4</v>
      </c>
      <c r="C44" s="194">
        <v>1.2</v>
      </c>
      <c r="D44" s="46">
        <v>4</v>
      </c>
      <c r="E44" s="194">
        <v>-71.400000000000006</v>
      </c>
      <c r="F44" s="194">
        <v>0.2</v>
      </c>
      <c r="G44" s="194">
        <v>-66.099999999999994</v>
      </c>
      <c r="H44" s="125">
        <v>44165</v>
      </c>
      <c r="I44" s="66"/>
    </row>
    <row r="45" spans="1:13">
      <c r="A45" s="147">
        <v>44143</v>
      </c>
      <c r="B45" s="194">
        <v>-3.7</v>
      </c>
      <c r="C45" s="194">
        <v>-0.1</v>
      </c>
      <c r="D45" s="194">
        <v>3.4</v>
      </c>
      <c r="E45" s="194">
        <v>-76.5</v>
      </c>
      <c r="F45" s="194">
        <v>-0.9</v>
      </c>
      <c r="G45" s="194">
        <v>-69.8</v>
      </c>
      <c r="H45" s="125">
        <v>44165</v>
      </c>
      <c r="I45" s="66"/>
    </row>
    <row r="46" spans="1:13">
      <c r="A46" s="147">
        <v>44150</v>
      </c>
      <c r="B46" s="194">
        <v>-3.2</v>
      </c>
      <c r="C46" s="194">
        <v>-0.3</v>
      </c>
      <c r="D46" s="194">
        <v>3.7</v>
      </c>
      <c r="E46" s="194">
        <v>-78.8</v>
      </c>
      <c r="F46" s="194">
        <v>-0.2</v>
      </c>
      <c r="G46" s="194">
        <v>-70.8</v>
      </c>
      <c r="H46" s="125">
        <v>44165</v>
      </c>
      <c r="I46" s="66"/>
      <c r="J46" s="186"/>
      <c r="K46" s="186"/>
      <c r="L46" s="186"/>
      <c r="M46" s="186"/>
    </row>
    <row r="47" spans="1:13">
      <c r="A47" s="147">
        <v>44157</v>
      </c>
      <c r="B47" s="194">
        <v>-2.6</v>
      </c>
      <c r="C47" s="194">
        <v>1.5</v>
      </c>
      <c r="D47" s="194">
        <v>5.9</v>
      </c>
      <c r="E47" s="194">
        <v>-79.099999999999994</v>
      </c>
      <c r="F47" s="194">
        <v>0.8</v>
      </c>
      <c r="G47" s="194">
        <v>-72.599999999999994</v>
      </c>
      <c r="H47" s="125">
        <v>44165</v>
      </c>
      <c r="I47" s="66"/>
    </row>
    <row r="48" spans="1:13" s="194" customFormat="1">
      <c r="A48" s="147">
        <v>44164</v>
      </c>
      <c r="B48" s="194">
        <v>-2.4</v>
      </c>
      <c r="C48" s="194">
        <v>1.8</v>
      </c>
      <c r="D48" s="46">
        <v>6</v>
      </c>
      <c r="E48" s="194">
        <v>-77.599999999999994</v>
      </c>
      <c r="F48" s="194">
        <v>0.9</v>
      </c>
      <c r="G48" s="46">
        <v>-70</v>
      </c>
      <c r="H48" s="125">
        <v>44218</v>
      </c>
      <c r="I48" s="66"/>
    </row>
    <row r="49" spans="1:9" s="194" customFormat="1">
      <c r="A49" s="147">
        <v>44171</v>
      </c>
      <c r="B49" s="194">
        <v>-0.9</v>
      </c>
      <c r="C49" s="194">
        <v>1.3</v>
      </c>
      <c r="D49" s="194">
        <v>5.0999999999999996</v>
      </c>
      <c r="E49" s="194">
        <v>-76.900000000000006</v>
      </c>
      <c r="F49" s="194">
        <v>2.2000000000000002</v>
      </c>
      <c r="G49" s="194">
        <v>-68.8</v>
      </c>
      <c r="H49" s="125">
        <v>44218</v>
      </c>
      <c r="I49" s="66"/>
    </row>
    <row r="50" spans="1:9" s="194" customFormat="1">
      <c r="A50" s="147">
        <v>44178</v>
      </c>
      <c r="B50" s="194">
        <v>-2.2000000000000002</v>
      </c>
      <c r="C50" s="194">
        <v>1.4</v>
      </c>
      <c r="D50" s="194">
        <v>4.9000000000000004</v>
      </c>
      <c r="E50" s="194">
        <v>-75.2</v>
      </c>
      <c r="F50" s="194">
        <v>0.6</v>
      </c>
      <c r="G50" s="194">
        <v>-66.900000000000006</v>
      </c>
      <c r="H50" s="125">
        <v>44218</v>
      </c>
      <c r="I50" s="66"/>
    </row>
    <row r="51" spans="1:9" s="194" customFormat="1">
      <c r="A51" s="147">
        <v>44185</v>
      </c>
      <c r="B51" s="194">
        <v>-4.8</v>
      </c>
      <c r="C51" s="194">
        <v>-1.2</v>
      </c>
      <c r="D51" s="194">
        <v>2.4</v>
      </c>
      <c r="E51" s="194">
        <v>-76.900000000000006</v>
      </c>
      <c r="F51" s="194">
        <v>-1.9</v>
      </c>
      <c r="G51" s="194">
        <v>-69.5</v>
      </c>
      <c r="H51" s="125">
        <v>44218</v>
      </c>
      <c r="I51" s="66"/>
    </row>
    <row r="52" spans="1:9" s="194" customFormat="1">
      <c r="A52" s="147">
        <v>44192</v>
      </c>
      <c r="B52" s="194">
        <v>3.6</v>
      </c>
      <c r="C52" s="194">
        <v>4.9000000000000004</v>
      </c>
      <c r="D52" s="194">
        <v>10.6</v>
      </c>
      <c r="E52" s="194">
        <v>-81.5</v>
      </c>
      <c r="F52" s="194">
        <v>7.8</v>
      </c>
      <c r="G52" s="194">
        <v>-73.400000000000006</v>
      </c>
      <c r="H52" s="125">
        <v>44218</v>
      </c>
      <c r="I52" s="66"/>
    </row>
    <row r="53" spans="1:9" s="194" customFormat="1">
      <c r="A53" s="147">
        <v>44199</v>
      </c>
      <c r="B53" s="194">
        <v>-2.1</v>
      </c>
      <c r="C53" s="194">
        <v>-0.8</v>
      </c>
      <c r="D53" s="194">
        <v>7.6</v>
      </c>
      <c r="E53" s="194">
        <v>-86.7</v>
      </c>
      <c r="F53" s="46">
        <v>5</v>
      </c>
      <c r="G53" s="194">
        <v>-83.3</v>
      </c>
      <c r="H53" s="125">
        <v>44218</v>
      </c>
      <c r="I53" s="66"/>
    </row>
    <row r="54" spans="1:9" s="194" customFormat="1">
      <c r="A54" s="147">
        <v>44206</v>
      </c>
      <c r="B54" s="194">
        <v>-1.9</v>
      </c>
      <c r="C54" s="194">
        <v>1.3</v>
      </c>
      <c r="D54" s="194">
        <v>8.5</v>
      </c>
      <c r="E54" s="46">
        <v>-85</v>
      </c>
      <c r="F54" s="194">
        <v>3.8</v>
      </c>
      <c r="G54" s="194">
        <v>-80.599999999999994</v>
      </c>
      <c r="H54" s="125">
        <v>44218</v>
      </c>
      <c r="I54" s="66"/>
    </row>
    <row r="55" spans="1:9" s="194" customFormat="1">
      <c r="A55" s="147">
        <v>44213</v>
      </c>
      <c r="B55" s="194">
        <v>-1.1000000000000001</v>
      </c>
      <c r="C55" s="194">
        <v>2.2000000000000002</v>
      </c>
      <c r="D55" s="194">
        <v>7.9</v>
      </c>
      <c r="E55" s="194">
        <v>-82.2</v>
      </c>
      <c r="F55" s="194">
        <v>3.1</v>
      </c>
      <c r="G55" s="194">
        <v>-75.400000000000006</v>
      </c>
      <c r="H55" s="125">
        <v>44218</v>
      </c>
      <c r="I55" s="66"/>
    </row>
    <row r="56" spans="1:9" s="194" customFormat="1">
      <c r="A56" s="147">
        <v>44220</v>
      </c>
      <c r="B56" s="194">
        <v>-2.8</v>
      </c>
      <c r="C56" s="194">
        <v>-0.6</v>
      </c>
      <c r="D56" s="194">
        <v>4.4000000000000004</v>
      </c>
      <c r="E56" s="194">
        <v>-81.400000000000006</v>
      </c>
      <c r="F56" s="194">
        <v>1.1000000000000001</v>
      </c>
      <c r="G56" s="194">
        <v>-74.3</v>
      </c>
      <c r="H56" s="125">
        <v>44256</v>
      </c>
    </row>
    <row r="57" spans="1:9" s="194" customFormat="1">
      <c r="A57" s="147">
        <v>44227</v>
      </c>
      <c r="B57" s="194">
        <v>-1.4</v>
      </c>
      <c r="C57" s="194">
        <v>0.4</v>
      </c>
      <c r="D57" s="194">
        <v>5.5</v>
      </c>
      <c r="E57" s="194">
        <v>-81.2</v>
      </c>
      <c r="F57" s="194">
        <v>2.7</v>
      </c>
      <c r="G57" s="194">
        <v>-74.599999999999994</v>
      </c>
      <c r="H57" s="125">
        <v>44256</v>
      </c>
    </row>
    <row r="58" spans="1:9" s="194" customFormat="1">
      <c r="A58" s="147">
        <v>44234</v>
      </c>
      <c r="B58" s="194">
        <v>-5.2</v>
      </c>
      <c r="C58" s="194">
        <v>-0.1</v>
      </c>
      <c r="D58" s="194">
        <v>5.7</v>
      </c>
      <c r="E58" s="46">
        <v>-83</v>
      </c>
      <c r="F58" s="46">
        <v>-1</v>
      </c>
      <c r="G58" s="194">
        <v>-76.2</v>
      </c>
      <c r="H58" s="125">
        <v>44256</v>
      </c>
    </row>
    <row r="59" spans="1:9" s="194" customFormat="1">
      <c r="A59" s="147">
        <v>44241</v>
      </c>
      <c r="B59" s="194">
        <v>-3.9</v>
      </c>
      <c r="C59" s="194">
        <v>-3.4</v>
      </c>
      <c r="D59" s="194">
        <v>3.1</v>
      </c>
      <c r="E59" s="194">
        <v>-85.1</v>
      </c>
      <c r="F59" s="194">
        <v>1.3</v>
      </c>
      <c r="G59" s="194">
        <v>-78.599999999999994</v>
      </c>
      <c r="H59" s="125">
        <v>44256</v>
      </c>
    </row>
    <row r="60" spans="1:9" s="194" customFormat="1">
      <c r="A60" s="147">
        <v>44248</v>
      </c>
      <c r="B60" s="194">
        <v>-21.9</v>
      </c>
      <c r="C60" s="46">
        <v>-9</v>
      </c>
      <c r="D60" s="194">
        <v>-3.1</v>
      </c>
      <c r="E60" s="194">
        <v>-86.2</v>
      </c>
      <c r="F60" s="194">
        <v>-18.100000000000001</v>
      </c>
      <c r="G60" s="194">
        <v>-82.6</v>
      </c>
      <c r="H60" s="125">
        <v>44256</v>
      </c>
    </row>
    <row r="61" spans="1:9" s="194" customFormat="1">
      <c r="A61" s="147">
        <v>44255</v>
      </c>
      <c r="B61" s="194">
        <v>-10.4</v>
      </c>
      <c r="C61" s="46">
        <v>-4</v>
      </c>
      <c r="D61" s="194">
        <v>1.7</v>
      </c>
      <c r="E61" s="194">
        <v>-84.4</v>
      </c>
      <c r="F61" s="194">
        <v>-6.3</v>
      </c>
      <c r="G61" s="194">
        <v>-78.8</v>
      </c>
      <c r="H61" s="125">
        <v>44285</v>
      </c>
    </row>
    <row r="62" spans="1:9" s="194" customFormat="1">
      <c r="A62" s="147">
        <v>44262</v>
      </c>
      <c r="B62" s="194">
        <v>-37.1</v>
      </c>
      <c r="C62" s="194">
        <v>-14.8</v>
      </c>
      <c r="D62" s="46">
        <v>-10</v>
      </c>
      <c r="E62" s="194">
        <v>-86.5</v>
      </c>
      <c r="F62" s="194">
        <v>-34.299999999999997</v>
      </c>
      <c r="G62" s="46">
        <v>-86</v>
      </c>
      <c r="H62" s="125">
        <v>44285</v>
      </c>
    </row>
    <row r="63" spans="1:9" s="194" customFormat="1">
      <c r="A63" s="147">
        <v>44269</v>
      </c>
      <c r="B63" s="194">
        <v>0.4</v>
      </c>
      <c r="C63" s="194">
        <v>-0.1</v>
      </c>
      <c r="D63" s="194">
        <v>5.2</v>
      </c>
      <c r="E63" s="194">
        <v>-82.2</v>
      </c>
      <c r="F63" s="194">
        <v>4.5</v>
      </c>
      <c r="G63" s="194">
        <v>-72.900000000000006</v>
      </c>
      <c r="H63" s="125">
        <v>44285</v>
      </c>
    </row>
    <row r="64" spans="1:9" s="194" customFormat="1">
      <c r="A64" s="147">
        <v>44276</v>
      </c>
      <c r="B64" s="194">
        <v>0.1</v>
      </c>
      <c r="C64" s="194">
        <v>1.6</v>
      </c>
      <c r="D64" s="194">
        <v>6.5</v>
      </c>
      <c r="E64" s="194">
        <v>-80.8</v>
      </c>
      <c r="F64" s="194">
        <v>3.8</v>
      </c>
      <c r="G64" s="194">
        <v>-71.8</v>
      </c>
      <c r="H64" s="125">
        <v>44285</v>
      </c>
    </row>
    <row r="65" spans="1:9" s="194" customFormat="1">
      <c r="A65" s="147">
        <v>44283</v>
      </c>
      <c r="B65" s="194">
        <v>-0.4</v>
      </c>
      <c r="C65" s="194">
        <v>1.4</v>
      </c>
      <c r="D65" s="194">
        <v>5.6</v>
      </c>
      <c r="E65" s="194">
        <v>-78.400000000000006</v>
      </c>
      <c r="F65" s="194">
        <v>2.9</v>
      </c>
      <c r="G65" s="194">
        <v>-69.5</v>
      </c>
      <c r="H65" s="125">
        <v>44312</v>
      </c>
    </row>
    <row r="66" spans="1:9" s="194" customFormat="1">
      <c r="A66" s="147">
        <v>44290</v>
      </c>
      <c r="B66" s="46">
        <v>-11</v>
      </c>
      <c r="C66" s="194">
        <v>-2.7</v>
      </c>
      <c r="D66" s="194">
        <v>0.7</v>
      </c>
      <c r="E66" s="194">
        <v>-76.3</v>
      </c>
      <c r="F66" s="194">
        <v>-8.4</v>
      </c>
      <c r="G66" s="194">
        <v>-70.8</v>
      </c>
      <c r="H66" s="125">
        <v>44312</v>
      </c>
    </row>
    <row r="67" spans="1:9" s="194" customFormat="1">
      <c r="A67" s="147">
        <v>44297</v>
      </c>
      <c r="B67" s="194">
        <v>-1.6</v>
      </c>
      <c r="C67" s="194">
        <v>2.1</v>
      </c>
      <c r="D67" s="194">
        <v>5.5</v>
      </c>
      <c r="E67" s="194">
        <v>-73.599999999999994</v>
      </c>
      <c r="F67" s="194">
        <v>1.2</v>
      </c>
      <c r="G67" s="194">
        <v>-66.3</v>
      </c>
      <c r="H67" s="125">
        <v>44312</v>
      </c>
    </row>
    <row r="68" spans="1:9" s="194" customFormat="1">
      <c r="A68" s="147">
        <v>44304</v>
      </c>
      <c r="B68" s="194">
        <v>-12.1</v>
      </c>
      <c r="C68" s="194">
        <v>-10.8</v>
      </c>
      <c r="D68" s="194">
        <v>-7.9</v>
      </c>
      <c r="E68" s="194">
        <v>-75.2</v>
      </c>
      <c r="F68" s="194">
        <v>-10.199999999999999</v>
      </c>
      <c r="G68" s="46">
        <v>-62</v>
      </c>
      <c r="H68" s="125">
        <v>44312</v>
      </c>
    </row>
    <row r="69" spans="1:9" s="194" customFormat="1">
      <c r="A69" s="147">
        <v>44311</v>
      </c>
      <c r="B69" s="194">
        <v>18.399999999999999</v>
      </c>
      <c r="C69" s="46">
        <v>17</v>
      </c>
      <c r="D69" s="194">
        <v>21.7</v>
      </c>
      <c r="E69" s="194">
        <v>-68.599999999999994</v>
      </c>
      <c r="F69" s="194">
        <v>21.9</v>
      </c>
      <c r="G69" s="46">
        <v>-55</v>
      </c>
      <c r="H69" s="125">
        <v>44312</v>
      </c>
    </row>
    <row r="70" spans="1:9" s="194" customFormat="1">
      <c r="A70" s="147">
        <v>44318</v>
      </c>
      <c r="B70" s="194">
        <v>2.7</v>
      </c>
      <c r="C70" s="194">
        <v>5.3</v>
      </c>
      <c r="D70" s="194">
        <v>7.7</v>
      </c>
      <c r="E70" s="194">
        <v>-55.6</v>
      </c>
      <c r="F70" s="194">
        <v>4.8</v>
      </c>
      <c r="G70" s="194">
        <v>-48.9</v>
      </c>
      <c r="H70" s="125">
        <v>44349</v>
      </c>
    </row>
    <row r="71" spans="1:9" s="194" customFormat="1">
      <c r="A71" s="147">
        <v>44325</v>
      </c>
      <c r="B71" s="194">
        <v>0.9</v>
      </c>
      <c r="C71" s="194">
        <v>4.5</v>
      </c>
      <c r="D71" s="194">
        <v>6.3</v>
      </c>
      <c r="E71" s="194">
        <v>-46.6</v>
      </c>
      <c r="F71" s="194">
        <v>2.8</v>
      </c>
      <c r="G71" s="194">
        <v>-46.4</v>
      </c>
      <c r="H71" s="125">
        <v>44349</v>
      </c>
    </row>
    <row r="72" spans="1:9" s="194" customFormat="1">
      <c r="A72" s="147">
        <v>44332</v>
      </c>
      <c r="B72" s="194">
        <v>-0.8</v>
      </c>
      <c r="C72" s="194">
        <v>2.7</v>
      </c>
      <c r="D72" s="46">
        <v>4</v>
      </c>
      <c r="E72" s="194">
        <v>-41.4</v>
      </c>
      <c r="F72" s="194">
        <v>0.3</v>
      </c>
      <c r="G72" s="46">
        <v>-37</v>
      </c>
      <c r="H72" s="125">
        <v>44349</v>
      </c>
      <c r="I72" s="198" t="s">
        <v>782</v>
      </c>
    </row>
    <row r="73" spans="1:9" s="194" customFormat="1">
      <c r="A73" s="147">
        <v>44339</v>
      </c>
      <c r="B73" s="194">
        <v>-0.7</v>
      </c>
      <c r="C73" s="194">
        <v>3.6</v>
      </c>
      <c r="D73" s="194">
        <v>4.8</v>
      </c>
      <c r="E73" s="194">
        <v>-37.5</v>
      </c>
      <c r="F73" s="194">
        <v>0.7</v>
      </c>
      <c r="G73" s="194">
        <v>-39.299999999999997</v>
      </c>
      <c r="H73" s="125">
        <v>44349</v>
      </c>
      <c r="I73" s="198" t="s">
        <v>783</v>
      </c>
    </row>
    <row r="74" spans="1:9" s="194" customFormat="1">
      <c r="A74" s="147">
        <v>44346</v>
      </c>
      <c r="B74" s="194">
        <v>-0.1</v>
      </c>
      <c r="C74" s="194">
        <v>2.4</v>
      </c>
      <c r="D74" s="194">
        <v>3.4</v>
      </c>
      <c r="E74" s="194">
        <v>-32.4</v>
      </c>
      <c r="F74" s="194">
        <v>0.9</v>
      </c>
      <c r="G74" s="194">
        <v>-32.1</v>
      </c>
      <c r="H74" s="125">
        <v>44378</v>
      </c>
    </row>
    <row r="75" spans="1:9" s="194" customFormat="1">
      <c r="A75" s="147">
        <v>44353</v>
      </c>
      <c r="B75" s="194">
        <v>2.9</v>
      </c>
      <c r="C75" s="194">
        <v>6.9</v>
      </c>
      <c r="D75" s="194">
        <v>8</v>
      </c>
      <c r="E75" s="194">
        <v>-32.9</v>
      </c>
      <c r="F75" s="46">
        <v>4</v>
      </c>
      <c r="G75" s="46">
        <v>-33</v>
      </c>
      <c r="H75" s="125">
        <v>44378</v>
      </c>
    </row>
    <row r="76" spans="1:9" s="194" customFormat="1">
      <c r="A76" s="147">
        <v>44360</v>
      </c>
      <c r="B76" s="194">
        <v>-0.4</v>
      </c>
      <c r="C76" s="194">
        <v>4.3</v>
      </c>
      <c r="D76" s="194">
        <v>5.5</v>
      </c>
      <c r="E76" s="194">
        <v>-38.9</v>
      </c>
      <c r="F76" s="194">
        <v>1.1000000000000001</v>
      </c>
      <c r="G76" s="194">
        <v>-42.6</v>
      </c>
      <c r="H76" s="125">
        <v>44378</v>
      </c>
    </row>
    <row r="77" spans="1:9" s="194" customFormat="1">
      <c r="A77" s="147">
        <v>44367</v>
      </c>
      <c r="B77" s="46">
        <v>-3</v>
      </c>
      <c r="C77" s="194">
        <v>1.3</v>
      </c>
      <c r="D77" s="194">
        <v>2.2000000000000002</v>
      </c>
      <c r="E77" s="194">
        <v>-34.5</v>
      </c>
      <c r="F77" s="194">
        <v>-1.9</v>
      </c>
      <c r="G77" s="194">
        <v>-38.700000000000003</v>
      </c>
      <c r="H77" s="125">
        <v>44378</v>
      </c>
    </row>
    <row r="78" spans="1:9" s="194" customFormat="1">
      <c r="A78" s="147"/>
      <c r="H78" s="125">
        <v>44403</v>
      </c>
    </row>
    <row r="79" spans="1:9" s="194" customFormat="1">
      <c r="A79" s="147"/>
      <c r="H79" s="125"/>
    </row>
    <row r="80" spans="1:9" s="194" customFormat="1">
      <c r="A80" s="147"/>
      <c r="C80" s="188"/>
      <c r="D80" s="188"/>
      <c r="E80" s="196"/>
      <c r="F80" s="196"/>
      <c r="G80" s="196"/>
      <c r="H80" s="125"/>
    </row>
    <row r="81" spans="1:8" s="194" customFormat="1">
      <c r="A81" s="147"/>
      <c r="C81" s="188"/>
      <c r="D81" s="188"/>
      <c r="E81" s="196"/>
      <c r="F81" s="196"/>
      <c r="G81" s="196"/>
      <c r="H81" s="125"/>
    </row>
    <row r="82" spans="1:8" s="194" customFormat="1">
      <c r="A82" s="188" t="s">
        <v>762</v>
      </c>
      <c r="C82" s="188"/>
      <c r="D82" s="188"/>
      <c r="E82" s="196"/>
      <c r="F82" s="196"/>
      <c r="G82" s="196"/>
      <c r="H82" s="125"/>
    </row>
    <row r="83" spans="1:8" s="194" customFormat="1">
      <c r="A83" s="188" t="s">
        <v>736</v>
      </c>
      <c r="C83" s="188" t="s">
        <v>736</v>
      </c>
      <c r="D83" s="188"/>
      <c r="E83" s="188"/>
      <c r="F83" s="188"/>
      <c r="G83" s="188"/>
      <c r="H83" s="125"/>
    </row>
    <row r="84" spans="1:8" s="194" customFormat="1">
      <c r="A84" s="188" t="s">
        <v>736</v>
      </c>
      <c r="C84" s="188" t="s">
        <v>736</v>
      </c>
      <c r="D84" s="188"/>
      <c r="E84" s="188"/>
      <c r="F84" s="188"/>
      <c r="G84" s="188"/>
    </row>
    <row r="85" spans="1:8" s="194" customFormat="1">
      <c r="A85" s="188" t="s">
        <v>736</v>
      </c>
      <c r="C85" s="188" t="s">
        <v>736</v>
      </c>
      <c r="D85" s="188"/>
      <c r="E85" s="188"/>
      <c r="F85" s="188"/>
      <c r="G85" s="188"/>
    </row>
    <row r="86" spans="1:8" s="194" customFormat="1">
      <c r="A86" s="188" t="s">
        <v>736</v>
      </c>
      <c r="C86" s="188" t="s">
        <v>736</v>
      </c>
      <c r="D86" s="188"/>
      <c r="E86" s="188"/>
      <c r="F86" s="188"/>
      <c r="G86" s="188"/>
    </row>
    <row r="87" spans="1:8" s="194" customFormat="1">
      <c r="A87" s="188" t="s">
        <v>736</v>
      </c>
      <c r="C87" s="188" t="s">
        <v>736</v>
      </c>
      <c r="D87" s="188"/>
      <c r="E87" s="188"/>
      <c r="F87" s="188"/>
      <c r="G87" s="188"/>
    </row>
    <row r="88" spans="1:8">
      <c r="A88" s="188" t="s">
        <v>736</v>
      </c>
      <c r="B88" s="188" t="s">
        <v>736</v>
      </c>
      <c r="C88" s="188" t="s">
        <v>736</v>
      </c>
      <c r="D88" s="188" t="s">
        <v>736</v>
      </c>
      <c r="E88" s="188" t="s">
        <v>736</v>
      </c>
      <c r="F88" s="188"/>
      <c r="G88" s="188"/>
    </row>
    <row r="89" spans="1:8">
      <c r="A89" s="188" t="s">
        <v>736</v>
      </c>
      <c r="B89" s="188" t="s">
        <v>736</v>
      </c>
      <c r="C89" s="188" t="s">
        <v>736</v>
      </c>
      <c r="D89" s="188" t="s">
        <v>736</v>
      </c>
      <c r="E89" s="188" t="s">
        <v>736</v>
      </c>
      <c r="F89" s="188"/>
      <c r="G89" s="188"/>
    </row>
    <row r="90" spans="1:8">
      <c r="A90" s="188" t="s">
        <v>736</v>
      </c>
      <c r="B90" s="188" t="s">
        <v>736</v>
      </c>
      <c r="C90" s="188" t="s">
        <v>736</v>
      </c>
      <c r="D90" s="188" t="s">
        <v>736</v>
      </c>
      <c r="E90" s="188" t="s">
        <v>736</v>
      </c>
      <c r="F90" s="188"/>
      <c r="G90" s="188"/>
    </row>
    <row r="91" spans="1:8">
      <c r="A91" s="14"/>
      <c r="B91" s="170"/>
      <c r="C91" s="170"/>
      <c r="D91" s="171"/>
    </row>
    <row r="92" spans="1:8">
      <c r="A92" s="186" t="s">
        <v>738</v>
      </c>
      <c r="C92" s="170"/>
      <c r="D92" s="171"/>
      <c r="H92" s="139" t="s">
        <v>718</v>
      </c>
    </row>
    <row r="93" spans="1:8">
      <c r="A93" s="185" t="s">
        <v>714</v>
      </c>
      <c r="C93" s="170"/>
      <c r="D93" s="171"/>
    </row>
    <row r="94" spans="1:8">
      <c r="A94" s="186" t="s">
        <v>719</v>
      </c>
      <c r="C94" s="170"/>
      <c r="D94" s="171"/>
    </row>
    <row r="95" spans="1:8">
      <c r="A95" s="187" t="s">
        <v>730</v>
      </c>
      <c r="C95" s="170"/>
      <c r="D95" s="171"/>
    </row>
    <row r="96" spans="1:8">
      <c r="A96" s="187" t="s">
        <v>720</v>
      </c>
      <c r="C96" s="170"/>
      <c r="D96" s="171"/>
    </row>
    <row r="97" spans="1:7">
      <c r="A97" s="113" t="s">
        <v>732</v>
      </c>
      <c r="C97" s="170"/>
      <c r="D97" s="171"/>
    </row>
    <row r="98" spans="1:7">
      <c r="A98" s="188" t="s">
        <v>721</v>
      </c>
      <c r="C98" s="170"/>
      <c r="D98" s="171"/>
    </row>
    <row r="99" spans="1:7">
      <c r="A99" s="113" t="s">
        <v>731</v>
      </c>
      <c r="C99" s="170"/>
      <c r="D99" s="171"/>
    </row>
    <row r="100" spans="1:7">
      <c r="A100" s="187" t="s">
        <v>722</v>
      </c>
      <c r="C100" s="170"/>
      <c r="D100" s="171"/>
    </row>
    <row r="101" spans="1:7">
      <c r="A101" s="113" t="s">
        <v>723</v>
      </c>
      <c r="C101" s="170"/>
      <c r="D101" s="171"/>
    </row>
    <row r="102" spans="1:7">
      <c r="A102" s="113" t="s">
        <v>724</v>
      </c>
      <c r="C102" s="170"/>
      <c r="D102" s="171"/>
    </row>
    <row r="103" spans="1:7">
      <c r="A103" s="113" t="s">
        <v>725</v>
      </c>
      <c r="C103" s="170"/>
      <c r="D103" s="171"/>
    </row>
    <row r="104" spans="1:7">
      <c r="A104" s="113" t="s">
        <v>733</v>
      </c>
      <c r="C104" s="170"/>
      <c r="D104" s="171"/>
    </row>
    <row r="105" spans="1:7">
      <c r="A105" s="187" t="s">
        <v>726</v>
      </c>
      <c r="C105" s="170"/>
      <c r="D105" s="171"/>
    </row>
    <row r="106" spans="1:7">
      <c r="A106" s="187" t="s">
        <v>727</v>
      </c>
      <c r="C106" s="170"/>
      <c r="D106" s="171"/>
    </row>
    <row r="107" spans="1:7">
      <c r="A107" s="187" t="s">
        <v>729</v>
      </c>
      <c r="C107" s="170"/>
      <c r="D107" s="171"/>
    </row>
    <row r="108" spans="1:7">
      <c r="A108" s="14"/>
      <c r="B108" s="170"/>
      <c r="C108" s="170"/>
      <c r="D108" s="171"/>
      <c r="E108" s="125"/>
      <c r="F108" s="125"/>
      <c r="G108" s="125"/>
    </row>
    <row r="110" spans="1:7">
      <c r="A110" s="14"/>
      <c r="B110" s="170"/>
      <c r="C110" s="170"/>
      <c r="D110" s="171"/>
      <c r="E110" s="125"/>
      <c r="F110" s="125"/>
      <c r="G110" s="125"/>
    </row>
    <row r="111" spans="1:7">
      <c r="A111" s="14"/>
      <c r="B111" s="170"/>
      <c r="C111" s="170"/>
      <c r="D111" s="171"/>
      <c r="E111" s="125"/>
      <c r="F111" s="125"/>
      <c r="G111" s="125"/>
    </row>
    <row r="112" spans="1:7">
      <c r="A112" s="14"/>
      <c r="B112" s="170"/>
      <c r="C112" s="170"/>
      <c r="D112" s="171"/>
      <c r="E112" s="125"/>
      <c r="F112" s="125"/>
      <c r="G112" s="125"/>
    </row>
    <row r="113" spans="1:7">
      <c r="A113" s="14"/>
      <c r="B113" s="170"/>
      <c r="C113" s="170"/>
      <c r="D113" s="171"/>
      <c r="E113" s="125"/>
      <c r="F113" s="125"/>
      <c r="G113" s="125"/>
    </row>
    <row r="114" spans="1:7">
      <c r="A114" s="14"/>
      <c r="B114" s="170"/>
      <c r="C114" s="170"/>
      <c r="D114" s="171"/>
      <c r="E114" s="125"/>
      <c r="F114" s="125"/>
      <c r="G114" s="125"/>
    </row>
    <row r="115" spans="1:7">
      <c r="A115" s="14"/>
      <c r="B115" s="170"/>
      <c r="C115" s="170"/>
      <c r="D115" s="171"/>
      <c r="E115" s="125"/>
      <c r="F115" s="125"/>
      <c r="G115" s="125"/>
    </row>
    <row r="116" spans="1:7">
      <c r="A116" s="14"/>
      <c r="B116" s="170"/>
      <c r="C116" s="170"/>
      <c r="D116" s="171"/>
      <c r="E116" s="125"/>
      <c r="F116" s="125"/>
      <c r="G116" s="125"/>
    </row>
    <row r="117" spans="1:7">
      <c r="A117" s="14"/>
      <c r="B117" s="170"/>
      <c r="C117" s="170"/>
      <c r="D117" s="171"/>
      <c r="E117" s="125"/>
      <c r="F117" s="125"/>
      <c r="G117" s="125"/>
    </row>
    <row r="118" spans="1:7">
      <c r="A118" s="14"/>
      <c r="B118" s="170"/>
      <c r="C118" s="170"/>
      <c r="D118" s="171"/>
      <c r="E118" s="125"/>
      <c r="F118" s="125"/>
      <c r="G118" s="125"/>
    </row>
    <row r="119" spans="1:7">
      <c r="A119" s="14"/>
      <c r="B119" s="170"/>
      <c r="C119" s="170"/>
      <c r="D119" s="171"/>
      <c r="E119" s="125"/>
      <c r="F119" s="125"/>
      <c r="G119" s="125"/>
    </row>
    <row r="120" spans="1:7">
      <c r="A120" s="14"/>
      <c r="B120" s="170"/>
      <c r="C120" s="170"/>
      <c r="D120" s="171"/>
      <c r="E120" s="125"/>
      <c r="F120" s="125"/>
      <c r="G120" s="125"/>
    </row>
    <row r="121" spans="1:7">
      <c r="A121" s="14"/>
      <c r="B121" s="170"/>
      <c r="C121" s="170"/>
      <c r="D121" s="171"/>
      <c r="E121" s="125"/>
      <c r="F121" s="125"/>
      <c r="G121" s="125"/>
    </row>
    <row r="122" spans="1:7">
      <c r="A122" s="14"/>
      <c r="B122" s="170"/>
      <c r="C122" s="170"/>
      <c r="D122" s="171"/>
      <c r="E122" s="125"/>
      <c r="F122" s="125"/>
      <c r="G122" s="125"/>
    </row>
    <row r="123" spans="1:7">
      <c r="A123" s="14"/>
      <c r="B123" s="170"/>
      <c r="C123" s="170"/>
      <c r="D123" s="171"/>
      <c r="E123" s="125"/>
      <c r="F123" s="125"/>
      <c r="G123" s="125"/>
    </row>
    <row r="124" spans="1:7">
      <c r="A124" s="14"/>
      <c r="B124" s="170"/>
      <c r="C124" s="170"/>
      <c r="D124" s="171"/>
      <c r="E124" s="125"/>
      <c r="F124" s="125"/>
      <c r="G124" s="125"/>
    </row>
    <row r="125" spans="1:7">
      <c r="A125" s="14"/>
      <c r="B125" s="170"/>
      <c r="C125" s="170"/>
      <c r="D125" s="171"/>
      <c r="E125" s="125"/>
      <c r="F125" s="125"/>
      <c r="G125" s="125"/>
    </row>
    <row r="126" spans="1:7">
      <c r="A126" s="14"/>
      <c r="B126" s="170"/>
      <c r="C126" s="170"/>
      <c r="D126" s="171"/>
      <c r="E126" s="125"/>
      <c r="F126" s="125"/>
      <c r="G126" s="125"/>
    </row>
    <row r="127" spans="1:7">
      <c r="A127" s="14"/>
      <c r="B127" s="170"/>
      <c r="C127" s="170"/>
      <c r="D127" s="171"/>
      <c r="E127" s="125"/>
      <c r="F127" s="125"/>
      <c r="G127" s="125"/>
    </row>
    <row r="128" spans="1:7">
      <c r="A128" s="14"/>
      <c r="B128" s="170"/>
      <c r="C128" s="170"/>
      <c r="D128" s="171"/>
      <c r="E128" s="125"/>
      <c r="F128" s="125"/>
      <c r="G128" s="125"/>
    </row>
    <row r="129" spans="1:7">
      <c r="A129" s="14"/>
      <c r="B129" s="170"/>
      <c r="C129" s="170"/>
      <c r="D129" s="171"/>
      <c r="E129" s="125"/>
      <c r="F129" s="125"/>
      <c r="G129" s="125"/>
    </row>
    <row r="130" spans="1:7">
      <c r="A130" s="14"/>
      <c r="B130" s="170"/>
      <c r="C130" s="170"/>
      <c r="D130" s="171"/>
      <c r="E130" s="125"/>
      <c r="F130" s="125"/>
      <c r="G130" s="125"/>
    </row>
    <row r="131" spans="1:7">
      <c r="A131" s="14"/>
      <c r="B131" s="170"/>
      <c r="C131" s="170"/>
      <c r="D131" s="171"/>
      <c r="E131" s="125"/>
      <c r="F131" s="125"/>
      <c r="G131" s="125"/>
    </row>
    <row r="132" spans="1:7">
      <c r="A132" s="14"/>
      <c r="B132" s="170"/>
      <c r="C132" s="170"/>
      <c r="D132" s="171"/>
      <c r="E132" s="125"/>
      <c r="F132" s="125"/>
      <c r="G132" s="125"/>
    </row>
    <row r="133" spans="1:7">
      <c r="A133" s="14"/>
      <c r="B133" s="170"/>
      <c r="C133" s="170"/>
      <c r="D133" s="171"/>
      <c r="E133" s="125"/>
      <c r="F133" s="125"/>
      <c r="G133" s="125"/>
    </row>
    <row r="134" spans="1:7">
      <c r="A134" s="14"/>
      <c r="B134" s="170"/>
      <c r="C134" s="170"/>
      <c r="D134" s="171"/>
      <c r="E134" s="125"/>
      <c r="F134" s="125"/>
      <c r="G134" s="125"/>
    </row>
    <row r="135" spans="1:7">
      <c r="A135" s="14"/>
      <c r="B135" s="170"/>
      <c r="C135" s="170"/>
      <c r="D135" s="171"/>
      <c r="E135" s="125"/>
      <c r="F135" s="125"/>
      <c r="G135" s="125"/>
    </row>
    <row r="136" spans="1:7">
      <c r="A136" s="14"/>
      <c r="B136" s="170"/>
      <c r="C136" s="170"/>
      <c r="D136" s="171"/>
      <c r="E136" s="125"/>
      <c r="F136" s="125"/>
      <c r="G136" s="125"/>
    </row>
    <row r="137" spans="1:7">
      <c r="A137" s="14"/>
      <c r="B137" s="170"/>
      <c r="C137" s="170"/>
      <c r="D137" s="171"/>
      <c r="E137" s="125"/>
      <c r="F137" s="125"/>
      <c r="G137" s="125"/>
    </row>
    <row r="138" spans="1:7">
      <c r="A138" s="14"/>
      <c r="B138" s="170"/>
      <c r="C138" s="170"/>
      <c r="D138" s="171"/>
      <c r="E138" s="125"/>
      <c r="F138" s="125"/>
      <c r="G138" s="125"/>
    </row>
    <row r="139" spans="1:7">
      <c r="A139" s="14"/>
      <c r="B139" s="170"/>
      <c r="C139" s="170"/>
      <c r="D139" s="171"/>
      <c r="E139" s="125"/>
      <c r="F139" s="125"/>
      <c r="G139" s="125"/>
    </row>
    <row r="140" spans="1:7">
      <c r="A140" s="14"/>
      <c r="B140" s="170"/>
      <c r="C140" s="170"/>
      <c r="D140" s="171"/>
      <c r="E140" s="125"/>
      <c r="F140" s="125"/>
      <c r="G140" s="125"/>
    </row>
    <row r="141" spans="1:7">
      <c r="A141" s="14"/>
      <c r="B141" s="170"/>
      <c r="C141" s="170"/>
      <c r="D141" s="171"/>
      <c r="E141" s="125"/>
      <c r="F141" s="125"/>
      <c r="G141" s="125"/>
    </row>
    <row r="142" spans="1:7">
      <c r="A142" s="14"/>
      <c r="B142" s="170"/>
      <c r="C142" s="170"/>
      <c r="D142" s="171"/>
      <c r="E142" s="125"/>
      <c r="F142" s="125"/>
      <c r="G142" s="125"/>
    </row>
    <row r="143" spans="1:7">
      <c r="A143" s="14"/>
      <c r="B143" s="170"/>
      <c r="C143" s="170"/>
      <c r="D143" s="171"/>
      <c r="E143" s="125"/>
      <c r="F143" s="125"/>
      <c r="G143" s="125"/>
    </row>
    <row r="144" spans="1:7">
      <c r="A144" s="14"/>
      <c r="B144" s="170"/>
      <c r="C144" s="170"/>
      <c r="D144" s="171"/>
      <c r="E144" s="125"/>
      <c r="F144" s="125"/>
      <c r="G144" s="125"/>
    </row>
    <row r="145" spans="1:7">
      <c r="A145" s="14"/>
      <c r="B145" s="170"/>
      <c r="C145" s="170"/>
      <c r="D145" s="171"/>
      <c r="E145" s="125"/>
      <c r="F145" s="125"/>
      <c r="G145" s="125"/>
    </row>
    <row r="146" spans="1:7">
      <c r="A146" s="14"/>
      <c r="B146" s="170"/>
      <c r="C146" s="170"/>
      <c r="D146" s="171"/>
      <c r="E146" s="125"/>
      <c r="F146" s="125"/>
      <c r="G146" s="125"/>
    </row>
    <row r="147" spans="1:7">
      <c r="A147" s="14"/>
      <c r="B147" s="170"/>
      <c r="C147" s="170"/>
      <c r="D147" s="171"/>
      <c r="E147" s="125"/>
      <c r="F147" s="125"/>
      <c r="G147" s="125"/>
    </row>
    <row r="148" spans="1:7">
      <c r="A148" s="14"/>
      <c r="B148" s="170"/>
      <c r="C148" s="170"/>
      <c r="D148" s="171"/>
      <c r="E148" s="125"/>
      <c r="F148" s="125"/>
      <c r="G148" s="125"/>
    </row>
    <row r="149" spans="1:7">
      <c r="A149" s="14"/>
      <c r="B149" s="170"/>
      <c r="C149" s="170"/>
      <c r="D149" s="171"/>
      <c r="E149" s="125"/>
      <c r="F149" s="125"/>
      <c r="G149" s="125"/>
    </row>
    <row r="150" spans="1:7">
      <c r="A150" s="14"/>
      <c r="B150" s="170"/>
      <c r="C150" s="170"/>
      <c r="D150" s="171"/>
      <c r="E150" s="125"/>
      <c r="F150" s="125"/>
      <c r="G150" s="125"/>
    </row>
    <row r="151" spans="1:7">
      <c r="A151" s="14"/>
      <c r="B151" s="170"/>
      <c r="C151" s="170"/>
      <c r="D151" s="171"/>
      <c r="E151" s="125"/>
      <c r="F151" s="125"/>
      <c r="G151" s="125"/>
    </row>
    <row r="152" spans="1:7">
      <c r="A152" s="14"/>
      <c r="B152" s="170"/>
      <c r="C152" s="170"/>
      <c r="D152" s="171"/>
      <c r="E152" s="125"/>
      <c r="F152" s="125"/>
      <c r="G152" s="125"/>
    </row>
    <row r="153" spans="1:7">
      <c r="A153" s="14"/>
      <c r="B153" s="170"/>
      <c r="C153" s="170"/>
      <c r="D153" s="171"/>
      <c r="E153" s="125"/>
      <c r="F153" s="125"/>
      <c r="G153" s="125"/>
    </row>
    <row r="154" spans="1:7">
      <c r="A154" s="14"/>
      <c r="B154" s="170"/>
      <c r="C154" s="170"/>
      <c r="D154" s="171"/>
      <c r="E154" s="125"/>
      <c r="F154" s="125"/>
      <c r="G154" s="125"/>
    </row>
    <row r="155" spans="1:7">
      <c r="A155" s="14"/>
      <c r="B155" s="170"/>
      <c r="C155" s="170"/>
      <c r="D155" s="171"/>
      <c r="E155" s="125"/>
      <c r="F155" s="125"/>
      <c r="G155" s="125"/>
    </row>
    <row r="156" spans="1:7">
      <c r="A156" s="14"/>
      <c r="B156" s="170"/>
      <c r="C156" s="170"/>
      <c r="D156" s="171"/>
      <c r="E156" s="125"/>
      <c r="F156" s="125"/>
      <c r="G156" s="125"/>
    </row>
    <row r="157" spans="1:7">
      <c r="A157" s="14"/>
      <c r="B157" s="170"/>
      <c r="C157" s="170"/>
      <c r="D157" s="171"/>
      <c r="E157" s="125"/>
      <c r="F157" s="125"/>
      <c r="G157" s="125"/>
    </row>
    <row r="158" spans="1:7">
      <c r="A158" s="14"/>
      <c r="B158" s="170"/>
      <c r="C158" s="170"/>
      <c r="D158" s="171"/>
      <c r="E158" s="125"/>
      <c r="F158" s="125"/>
      <c r="G158" s="125"/>
    </row>
    <row r="159" spans="1:7">
      <c r="A159" s="14"/>
      <c r="B159" s="170"/>
      <c r="C159" s="170"/>
      <c r="D159" s="171"/>
      <c r="E159" s="125"/>
      <c r="F159" s="125"/>
      <c r="G159" s="125"/>
    </row>
    <row r="160" spans="1:7">
      <c r="A160" s="14"/>
      <c r="B160" s="170"/>
      <c r="C160" s="170"/>
      <c r="D160" s="171"/>
      <c r="E160" s="125"/>
      <c r="F160" s="125"/>
      <c r="G160" s="125"/>
    </row>
    <row r="161" spans="1:7">
      <c r="A161" s="14"/>
      <c r="B161" s="170"/>
      <c r="C161" s="170"/>
      <c r="D161" s="171"/>
      <c r="E161" s="125"/>
      <c r="F161" s="125"/>
      <c r="G161" s="125"/>
    </row>
    <row r="162" spans="1:7">
      <c r="A162" s="14"/>
      <c r="B162" s="170"/>
      <c r="C162" s="170"/>
      <c r="D162" s="171"/>
      <c r="E162" s="125"/>
      <c r="F162" s="125"/>
      <c r="G162" s="125"/>
    </row>
    <row r="163" spans="1:7">
      <c r="A163" s="14"/>
      <c r="B163" s="170"/>
      <c r="C163" s="170"/>
      <c r="D163" s="171"/>
      <c r="E163" s="125"/>
      <c r="F163" s="125"/>
      <c r="G163" s="125"/>
    </row>
    <row r="164" spans="1:7">
      <c r="A164" s="14"/>
      <c r="B164" s="170"/>
      <c r="C164" s="170"/>
      <c r="D164" s="171"/>
      <c r="E164" s="125"/>
      <c r="F164" s="125"/>
      <c r="G164" s="125"/>
    </row>
    <row r="165" spans="1:7">
      <c r="A165" s="14"/>
      <c r="B165" s="170"/>
      <c r="C165" s="170"/>
      <c r="D165" s="171"/>
      <c r="E165" s="125"/>
      <c r="F165" s="125"/>
      <c r="G165" s="125"/>
    </row>
    <row r="166" spans="1:7">
      <c r="A166" s="14"/>
      <c r="B166" s="170"/>
      <c r="C166" s="170"/>
      <c r="D166" s="171"/>
      <c r="E166" s="125"/>
      <c r="F166" s="125"/>
      <c r="G166" s="125"/>
    </row>
    <row r="167" spans="1:7">
      <c r="A167" s="14"/>
      <c r="B167" s="170"/>
      <c r="C167" s="170"/>
      <c r="D167" s="171"/>
      <c r="E167" s="125"/>
      <c r="F167" s="125"/>
      <c r="G167" s="125"/>
    </row>
    <row r="168" spans="1:7">
      <c r="A168" s="14"/>
      <c r="B168" s="170"/>
      <c r="C168" s="170"/>
      <c r="D168" s="171"/>
      <c r="E168" s="125"/>
      <c r="F168" s="125"/>
      <c r="G168" s="125"/>
    </row>
    <row r="169" spans="1:7">
      <c r="A169" s="14"/>
      <c r="B169" s="170"/>
      <c r="C169" s="170"/>
      <c r="D169" s="171"/>
      <c r="E169" s="125"/>
      <c r="F169" s="125"/>
      <c r="G169" s="125"/>
    </row>
    <row r="170" spans="1:7">
      <c r="A170" s="14"/>
      <c r="B170" s="170"/>
      <c r="C170" s="170"/>
      <c r="D170" s="171"/>
      <c r="E170" s="125"/>
      <c r="F170" s="125"/>
      <c r="G170" s="125"/>
    </row>
    <row r="171" spans="1:7">
      <c r="A171" s="14"/>
      <c r="B171" s="170"/>
      <c r="C171" s="170"/>
      <c r="D171" s="171"/>
      <c r="E171" s="125"/>
      <c r="F171" s="125"/>
      <c r="G171" s="125"/>
    </row>
    <row r="172" spans="1:7">
      <c r="A172" s="14"/>
      <c r="B172" s="170"/>
      <c r="C172" s="170"/>
      <c r="D172" s="171"/>
      <c r="E172" s="125"/>
      <c r="F172" s="125"/>
      <c r="G172" s="125"/>
    </row>
    <row r="173" spans="1:7">
      <c r="A173" s="14"/>
      <c r="B173" s="170"/>
      <c r="C173" s="170"/>
      <c r="D173" s="171"/>
      <c r="E173" s="125"/>
      <c r="F173" s="125"/>
      <c r="G173" s="125"/>
    </row>
    <row r="174" spans="1:7">
      <c r="A174" s="14"/>
      <c r="B174" s="170"/>
      <c r="C174" s="170"/>
      <c r="D174" s="171"/>
      <c r="E174" s="125"/>
      <c r="F174" s="125"/>
      <c r="G174" s="125"/>
    </row>
    <row r="175" spans="1:7">
      <c r="A175" s="14"/>
      <c r="B175" s="170"/>
      <c r="C175" s="170"/>
      <c r="D175" s="171"/>
      <c r="E175" s="125"/>
      <c r="F175" s="125"/>
      <c r="G175" s="125"/>
    </row>
    <row r="176" spans="1:7">
      <c r="A176" s="14"/>
      <c r="B176" s="170"/>
      <c r="C176" s="170"/>
      <c r="D176" s="171"/>
      <c r="E176" s="125"/>
      <c r="F176" s="125"/>
      <c r="G176" s="125"/>
    </row>
    <row r="177" spans="1:17">
      <c r="A177" s="14"/>
      <c r="B177" s="170"/>
      <c r="C177" s="170"/>
      <c r="D177" s="171"/>
      <c r="E177" s="125"/>
      <c r="F177" s="125"/>
      <c r="G177" s="125"/>
    </row>
    <row r="178" spans="1:17">
      <c r="A178" s="14"/>
      <c r="B178" s="170"/>
      <c r="C178" s="170"/>
      <c r="D178" s="171"/>
      <c r="E178" s="125"/>
      <c r="F178" s="125"/>
      <c r="G178" s="125"/>
    </row>
    <row r="179" spans="1:17">
      <c r="A179" s="14"/>
      <c r="B179" s="170"/>
      <c r="C179" s="170"/>
      <c r="D179" s="171"/>
      <c r="E179" s="125"/>
      <c r="F179" s="125"/>
      <c r="G179" s="125"/>
      <c r="O179" s="27"/>
      <c r="P179" s="21"/>
      <c r="Q179" s="4"/>
    </row>
    <row r="180" spans="1:17">
      <c r="A180" s="14"/>
      <c r="B180" s="170"/>
      <c r="C180" s="170"/>
      <c r="D180" s="171"/>
      <c r="E180" s="125"/>
      <c r="F180" s="125"/>
      <c r="G180" s="125"/>
      <c r="O180" s="27"/>
      <c r="P180" s="21"/>
      <c r="Q180" s="4"/>
    </row>
    <row r="181" spans="1:17">
      <c r="A181" s="14"/>
      <c r="B181" s="170"/>
      <c r="C181" s="170"/>
      <c r="D181" s="171"/>
      <c r="E181" s="125"/>
      <c r="F181" s="125"/>
      <c r="G181" s="125"/>
      <c r="O181" s="27"/>
      <c r="P181" s="21"/>
      <c r="Q181" s="4"/>
    </row>
    <row r="182" spans="1:17">
      <c r="A182" s="14"/>
      <c r="B182" s="170"/>
      <c r="C182" s="170"/>
      <c r="D182" s="171"/>
      <c r="E182" s="125"/>
      <c r="F182" s="125"/>
      <c r="G182" s="125"/>
      <c r="O182" s="27"/>
      <c r="P182" s="21"/>
      <c r="Q182" s="4"/>
    </row>
    <row r="183" spans="1:17">
      <c r="A183" s="14"/>
      <c r="B183" s="170"/>
      <c r="C183" s="170"/>
      <c r="D183" s="171"/>
      <c r="E183" s="125"/>
      <c r="F183" s="125"/>
      <c r="G183" s="125"/>
      <c r="O183" s="27"/>
      <c r="P183" s="21"/>
      <c r="Q183" s="4"/>
    </row>
    <row r="184" spans="1:17">
      <c r="A184" s="14"/>
      <c r="B184" s="170"/>
      <c r="C184" s="170"/>
      <c r="D184" s="171"/>
      <c r="E184" s="125"/>
      <c r="F184" s="125"/>
      <c r="G184" s="125"/>
      <c r="O184" s="27"/>
      <c r="P184" s="21"/>
      <c r="Q184" s="4"/>
    </row>
    <row r="185" spans="1:17">
      <c r="A185" s="14"/>
      <c r="B185" s="170"/>
      <c r="C185" s="170"/>
      <c r="D185" s="171"/>
      <c r="E185" s="125"/>
      <c r="F185" s="125"/>
      <c r="G185" s="125"/>
      <c r="O185" s="27"/>
      <c r="P185" s="21"/>
      <c r="Q185" s="4"/>
    </row>
    <row r="186" spans="1:17">
      <c r="A186" s="14"/>
      <c r="B186" s="170"/>
      <c r="C186" s="170"/>
      <c r="D186" s="171"/>
      <c r="E186" s="125"/>
      <c r="F186" s="125"/>
      <c r="G186" s="125"/>
    </row>
    <row r="187" spans="1:17">
      <c r="A187" s="14"/>
      <c r="B187" s="170"/>
      <c r="C187" s="170"/>
      <c r="D187" s="171"/>
      <c r="E187" s="125"/>
      <c r="F187" s="125"/>
      <c r="G187" s="125"/>
    </row>
    <row r="188" spans="1:17">
      <c r="A188" s="14"/>
      <c r="B188" s="170"/>
      <c r="C188" s="170"/>
      <c r="D188" s="171"/>
      <c r="E188" s="125"/>
      <c r="F188" s="125"/>
      <c r="G188" s="125"/>
    </row>
    <row r="189" spans="1:17">
      <c r="A189" s="14"/>
      <c r="B189" s="170"/>
      <c r="C189" s="170"/>
      <c r="D189" s="171"/>
      <c r="E189" s="125"/>
      <c r="F189" s="125"/>
      <c r="G189" s="125"/>
    </row>
    <row r="190" spans="1:17">
      <c r="A190" s="14"/>
      <c r="B190" s="170"/>
      <c r="C190" s="170"/>
      <c r="D190" s="171"/>
      <c r="E190" s="125"/>
      <c r="F190" s="125"/>
      <c r="G190" s="125"/>
    </row>
    <row r="191" spans="1:17">
      <c r="A191" s="14"/>
      <c r="B191" s="171"/>
      <c r="C191" s="171"/>
      <c r="D191" s="171"/>
      <c r="E191" s="125"/>
      <c r="F191" s="125"/>
      <c r="G191" s="125"/>
    </row>
    <row r="192" spans="1:17">
      <c r="A192" s="14"/>
      <c r="B192" s="171"/>
      <c r="C192" s="171"/>
      <c r="D192" s="171"/>
      <c r="E192" s="125"/>
      <c r="F192" s="125"/>
      <c r="G192" s="125"/>
    </row>
    <row r="193" spans="1:7">
      <c r="A193" s="14"/>
      <c r="B193" s="171"/>
      <c r="C193" s="171"/>
      <c r="D193" s="171"/>
      <c r="E193" s="125"/>
      <c r="F193" s="125"/>
      <c r="G193" s="125"/>
    </row>
    <row r="194" spans="1:7">
      <c r="A194" s="14"/>
      <c r="B194" s="171"/>
      <c r="C194" s="171"/>
      <c r="D194" s="171"/>
      <c r="E194" s="125"/>
      <c r="F194" s="125"/>
      <c r="G194" s="125"/>
    </row>
    <row r="195" spans="1:7">
      <c r="A195" s="14"/>
      <c r="B195" s="171"/>
      <c r="C195" s="171"/>
      <c r="D195" s="171"/>
      <c r="E195" s="125"/>
      <c r="F195" s="125"/>
      <c r="G195" s="125"/>
    </row>
    <row r="196" spans="1:7">
      <c r="A196" s="14"/>
      <c r="B196" s="171"/>
      <c r="C196" s="171"/>
      <c r="D196" s="171"/>
      <c r="E196" s="125"/>
      <c r="F196" s="125"/>
      <c r="G196" s="125"/>
    </row>
    <row r="197" spans="1:7">
      <c r="A197" s="14"/>
      <c r="B197" s="171"/>
      <c r="C197" s="171"/>
      <c r="D197" s="171"/>
      <c r="E197" s="125"/>
      <c r="F197" s="125"/>
      <c r="G197" s="125"/>
    </row>
    <row r="198" spans="1:7">
      <c r="A198" s="14"/>
      <c r="B198" s="171"/>
      <c r="C198" s="171"/>
      <c r="D198" s="171"/>
      <c r="E198" s="125"/>
      <c r="F198" s="125"/>
      <c r="G198" s="125"/>
    </row>
    <row r="199" spans="1:7">
      <c r="A199" s="14"/>
      <c r="B199" s="171"/>
      <c r="C199" s="171"/>
      <c r="D199" s="171"/>
      <c r="E199" s="125"/>
      <c r="F199" s="125"/>
      <c r="G199" s="125"/>
    </row>
    <row r="200" spans="1:7">
      <c r="A200" s="14"/>
      <c r="B200" s="171"/>
      <c r="C200" s="171"/>
      <c r="D200" s="171"/>
      <c r="E200" s="125"/>
      <c r="F200" s="125"/>
      <c r="G200" s="125"/>
    </row>
    <row r="201" spans="1:7">
      <c r="A201" s="14"/>
      <c r="B201" s="171"/>
      <c r="C201" s="171"/>
      <c r="D201" s="171"/>
      <c r="E201" s="125"/>
      <c r="F201" s="125"/>
      <c r="G201" s="125"/>
    </row>
    <row r="202" spans="1:7">
      <c r="A202" s="14"/>
      <c r="B202" s="171"/>
      <c r="C202" s="171"/>
      <c r="D202" s="171"/>
      <c r="E202" s="125"/>
      <c r="F202" s="125"/>
      <c r="G202" s="125"/>
    </row>
    <row r="203" spans="1:7">
      <c r="A203" s="14"/>
      <c r="B203" s="171"/>
      <c r="C203" s="171"/>
      <c r="D203" s="171"/>
      <c r="E203" s="125"/>
      <c r="F203" s="125"/>
      <c r="G203" s="125"/>
    </row>
    <row r="204" spans="1:7">
      <c r="A204" s="14"/>
      <c r="B204" s="171"/>
      <c r="C204" s="171"/>
      <c r="D204" s="171"/>
      <c r="E204" s="125"/>
      <c r="F204" s="125"/>
      <c r="G204" s="125"/>
    </row>
    <row r="205" spans="1:7">
      <c r="A205" s="14"/>
      <c r="B205" s="171"/>
      <c r="C205" s="171"/>
      <c r="D205" s="171"/>
      <c r="E205" s="125"/>
      <c r="F205" s="125"/>
      <c r="G205" s="125"/>
    </row>
    <row r="206" spans="1:7">
      <c r="A206" s="14"/>
      <c r="B206" s="171"/>
      <c r="C206" s="171"/>
      <c r="D206" s="171"/>
      <c r="E206" s="125"/>
      <c r="F206" s="125"/>
      <c r="G206" s="125"/>
    </row>
    <row r="207" spans="1:7">
      <c r="A207" s="14"/>
      <c r="B207" s="171"/>
      <c r="C207" s="171"/>
      <c r="D207" s="171"/>
      <c r="E207" s="125"/>
      <c r="F207" s="125"/>
      <c r="G207" s="125"/>
    </row>
    <row r="208" spans="1:7">
      <c r="A208" s="14"/>
      <c r="B208" s="171"/>
      <c r="C208" s="171"/>
      <c r="D208" s="171"/>
      <c r="E208" s="125"/>
      <c r="F208" s="125"/>
      <c r="G208" s="125"/>
    </row>
    <row r="209" spans="1:7">
      <c r="A209" s="14"/>
      <c r="B209" s="171"/>
      <c r="C209" s="171"/>
      <c r="D209" s="171"/>
      <c r="E209" s="125"/>
      <c r="F209" s="125"/>
      <c r="G209" s="125"/>
    </row>
    <row r="210" spans="1:7">
      <c r="A210" s="14"/>
      <c r="B210" s="171"/>
      <c r="C210" s="171"/>
      <c r="D210" s="171"/>
      <c r="E210" s="125"/>
      <c r="F210" s="125"/>
      <c r="G210" s="125"/>
    </row>
    <row r="211" spans="1:7">
      <c r="A211" s="14"/>
      <c r="B211" s="171"/>
      <c r="C211" s="171"/>
      <c r="D211" s="171"/>
      <c r="E211" s="125"/>
      <c r="F211" s="125"/>
      <c r="G211" s="125"/>
    </row>
    <row r="212" spans="1:7">
      <c r="A212" s="14"/>
      <c r="B212" s="171"/>
      <c r="C212" s="171"/>
      <c r="D212" s="171"/>
      <c r="E212" s="125"/>
      <c r="F212" s="125"/>
      <c r="G212" s="125"/>
    </row>
    <row r="213" spans="1:7">
      <c r="A213" s="14"/>
      <c r="B213" s="171"/>
      <c r="C213" s="171"/>
      <c r="D213" s="171"/>
      <c r="E213" s="125"/>
      <c r="F213" s="125"/>
      <c r="G213" s="125"/>
    </row>
    <row r="214" spans="1:7">
      <c r="A214" s="14"/>
      <c r="B214" s="171"/>
      <c r="C214" s="171"/>
      <c r="D214" s="171"/>
      <c r="E214" s="125"/>
      <c r="F214" s="125"/>
      <c r="G214" s="125"/>
    </row>
    <row r="215" spans="1:7">
      <c r="A215" s="14"/>
      <c r="B215" s="171"/>
      <c r="C215" s="171"/>
      <c r="D215" s="171"/>
      <c r="E215" s="125"/>
      <c r="F215" s="125"/>
      <c r="G215" s="125"/>
    </row>
    <row r="216" spans="1:7">
      <c r="A216" s="14"/>
      <c r="B216" s="171"/>
      <c r="C216" s="171"/>
      <c r="D216" s="171"/>
      <c r="E216" s="125"/>
      <c r="F216" s="125"/>
      <c r="G216" s="125"/>
    </row>
    <row r="217" spans="1:7">
      <c r="A217" s="14"/>
      <c r="B217" s="171"/>
      <c r="C217" s="171"/>
      <c r="D217" s="171"/>
      <c r="E217" s="125"/>
      <c r="F217" s="125"/>
      <c r="G217" s="125"/>
    </row>
    <row r="218" spans="1:7">
      <c r="A218" s="14"/>
      <c r="B218" s="171"/>
      <c r="C218" s="171"/>
      <c r="D218" s="171"/>
      <c r="E218" s="125"/>
      <c r="F218" s="125"/>
      <c r="G218" s="125"/>
    </row>
    <row r="219" spans="1:7">
      <c r="A219" s="14"/>
      <c r="B219" s="171"/>
      <c r="C219" s="171"/>
      <c r="D219" s="171"/>
      <c r="E219" s="125"/>
      <c r="F219" s="125"/>
      <c r="G219" s="125"/>
    </row>
    <row r="220" spans="1:7">
      <c r="A220" s="14"/>
      <c r="B220" s="171"/>
      <c r="C220" s="171"/>
      <c r="D220" s="171"/>
      <c r="E220" s="125"/>
      <c r="F220" s="125"/>
      <c r="G220" s="125"/>
    </row>
    <row r="221" spans="1:7">
      <c r="A221" s="14"/>
      <c r="B221" s="171"/>
      <c r="C221" s="171"/>
      <c r="D221" s="171"/>
      <c r="E221" s="125"/>
      <c r="F221" s="125"/>
      <c r="G221" s="125"/>
    </row>
    <row r="222" spans="1:7">
      <c r="A222" s="14"/>
      <c r="B222" s="171"/>
      <c r="C222" s="171"/>
      <c r="D222" s="171"/>
      <c r="E222" s="125"/>
      <c r="F222" s="125"/>
      <c r="G222" s="125"/>
    </row>
    <row r="223" spans="1:7">
      <c r="A223" s="14"/>
      <c r="B223" s="171"/>
      <c r="C223" s="171"/>
      <c r="D223" s="171"/>
      <c r="E223" s="125"/>
      <c r="F223" s="125"/>
      <c r="G223" s="125"/>
    </row>
    <row r="224" spans="1:7">
      <c r="A224" s="14"/>
      <c r="B224" s="171"/>
      <c r="C224" s="171"/>
      <c r="D224" s="171"/>
      <c r="E224" s="125"/>
      <c r="F224" s="125"/>
      <c r="G224" s="125"/>
    </row>
    <row r="225" spans="1:8">
      <c r="A225" s="14"/>
      <c r="B225" s="171"/>
      <c r="C225" s="171"/>
      <c r="D225" s="171"/>
      <c r="E225" s="125"/>
      <c r="F225" s="125"/>
      <c r="G225" s="125"/>
    </row>
    <row r="226" spans="1:8">
      <c r="A226" s="14"/>
      <c r="B226" s="171"/>
      <c r="C226" s="171"/>
      <c r="D226" s="171"/>
      <c r="E226" s="125"/>
      <c r="F226" s="125"/>
      <c r="G226" s="125"/>
    </row>
    <row r="227" spans="1:8">
      <c r="A227" s="14"/>
      <c r="B227" s="171"/>
      <c r="C227" s="171"/>
      <c r="D227" s="171"/>
      <c r="E227" s="125"/>
      <c r="F227" s="125"/>
      <c r="G227" s="125"/>
    </row>
    <row r="228" spans="1:8">
      <c r="A228" s="14"/>
      <c r="B228" s="171"/>
      <c r="C228" s="171"/>
      <c r="D228" s="171"/>
      <c r="E228" s="125"/>
      <c r="F228" s="125"/>
      <c r="G228" s="125"/>
      <c r="H228" s="115"/>
    </row>
    <row r="229" spans="1:8">
      <c r="A229" s="14"/>
      <c r="B229" s="171"/>
      <c r="C229" s="171"/>
      <c r="D229" s="171"/>
      <c r="E229" s="125"/>
      <c r="F229" s="125"/>
      <c r="G229" s="125"/>
    </row>
    <row r="230" spans="1:8">
      <c r="A230" s="14"/>
      <c r="B230" s="171"/>
      <c r="C230" s="171"/>
      <c r="D230" s="171"/>
      <c r="E230" s="125"/>
      <c r="F230" s="125"/>
      <c r="G230" s="125"/>
    </row>
    <row r="231" spans="1:8">
      <c r="A231" s="14"/>
      <c r="B231" s="171"/>
      <c r="C231" s="171"/>
      <c r="D231" s="171"/>
      <c r="E231" s="125"/>
      <c r="F231" s="125"/>
      <c r="G231" s="125"/>
    </row>
    <row r="232" spans="1:8">
      <c r="A232" s="14"/>
      <c r="B232" s="171"/>
      <c r="C232" s="171"/>
      <c r="D232" s="171"/>
      <c r="E232" s="125"/>
      <c r="F232" s="125"/>
      <c r="G232" s="125"/>
    </row>
    <row r="233" spans="1:8">
      <c r="A233" s="14"/>
      <c r="B233" s="171"/>
      <c r="C233" s="171"/>
      <c r="D233" s="171"/>
      <c r="E233" s="125"/>
      <c r="F233" s="125"/>
      <c r="G233" s="125"/>
    </row>
    <row r="234" spans="1:8">
      <c r="A234" s="14"/>
      <c r="B234" s="171"/>
      <c r="C234" s="171"/>
      <c r="D234" s="171"/>
      <c r="E234" s="125"/>
      <c r="F234" s="125"/>
      <c r="G234" s="125"/>
    </row>
    <row r="235" spans="1:8">
      <c r="A235" s="14"/>
      <c r="B235" s="171"/>
      <c r="C235" s="171"/>
      <c r="D235" s="171"/>
      <c r="E235" s="125"/>
      <c r="F235" s="125"/>
      <c r="G235" s="125"/>
    </row>
    <row r="236" spans="1:8">
      <c r="A236" s="14"/>
      <c r="B236" s="171"/>
      <c r="C236" s="171"/>
      <c r="D236" s="171"/>
      <c r="E236" s="125"/>
      <c r="F236" s="125"/>
      <c r="G236" s="125"/>
    </row>
    <row r="237" spans="1:8">
      <c r="A237" s="14"/>
      <c r="B237" s="171"/>
      <c r="C237" s="171"/>
      <c r="D237" s="171"/>
      <c r="E237" s="125"/>
      <c r="F237" s="125"/>
      <c r="G237" s="125"/>
    </row>
    <row r="238" spans="1:8">
      <c r="A238" s="14"/>
      <c r="B238" s="171"/>
      <c r="C238" s="171"/>
      <c r="D238" s="171"/>
      <c r="E238" s="125"/>
      <c r="F238" s="125"/>
      <c r="G238" s="125"/>
    </row>
    <row r="239" spans="1:8">
      <c r="A239" s="14"/>
      <c r="B239" s="171"/>
      <c r="C239" s="171"/>
      <c r="D239" s="171"/>
      <c r="E239" s="125"/>
      <c r="F239" s="125"/>
      <c r="G239" s="125"/>
    </row>
    <row r="240" spans="1:8">
      <c r="A240" s="14"/>
      <c r="B240" s="171"/>
      <c r="C240" s="171"/>
      <c r="D240" s="171"/>
      <c r="E240" s="125"/>
      <c r="F240" s="125"/>
      <c r="G240" s="125"/>
    </row>
    <row r="241" spans="1:7">
      <c r="A241" s="14"/>
      <c r="B241" s="171"/>
      <c r="C241" s="171"/>
      <c r="D241" s="171"/>
      <c r="E241" s="125"/>
      <c r="F241" s="125"/>
      <c r="G241" s="125"/>
    </row>
    <row r="242" spans="1:7">
      <c r="A242" s="14"/>
      <c r="B242" s="171"/>
      <c r="C242" s="171"/>
      <c r="D242" s="171"/>
      <c r="E242" s="125"/>
      <c r="F242" s="125"/>
      <c r="G242" s="125"/>
    </row>
    <row r="243" spans="1:7">
      <c r="A243" s="14"/>
      <c r="B243" s="171"/>
      <c r="C243" s="171"/>
      <c r="D243" s="171"/>
      <c r="E243" s="125"/>
      <c r="F243" s="125"/>
      <c r="G243" s="125"/>
    </row>
    <row r="244" spans="1:7">
      <c r="A244" s="14"/>
      <c r="B244" s="171"/>
      <c r="C244" s="171"/>
      <c r="D244" s="171"/>
      <c r="E244" s="125"/>
      <c r="F244" s="125"/>
      <c r="G244" s="125"/>
    </row>
    <row r="245" spans="1:7">
      <c r="A245" s="14"/>
      <c r="B245" s="171"/>
      <c r="C245" s="171"/>
      <c r="D245" s="171"/>
      <c r="E245" s="125"/>
      <c r="F245" s="125"/>
      <c r="G245" s="125"/>
    </row>
    <row r="246" spans="1:7">
      <c r="A246" s="14"/>
      <c r="B246" s="171"/>
      <c r="C246" s="171"/>
      <c r="D246" s="171"/>
      <c r="E246" s="125"/>
      <c r="F246" s="125"/>
      <c r="G246" s="125"/>
    </row>
    <row r="247" spans="1:7">
      <c r="A247" s="14"/>
      <c r="B247" s="171"/>
      <c r="C247" s="171"/>
      <c r="D247" s="171"/>
      <c r="E247" s="125"/>
      <c r="F247" s="125"/>
      <c r="G247" s="125"/>
    </row>
    <row r="248" spans="1:7">
      <c r="A248" s="14"/>
      <c r="B248" s="171"/>
      <c r="C248" s="171"/>
      <c r="D248" s="171"/>
      <c r="E248" s="125"/>
      <c r="F248" s="125"/>
      <c r="G248" s="125"/>
    </row>
    <row r="249" spans="1:7">
      <c r="A249" s="14"/>
      <c r="B249" s="171"/>
      <c r="C249" s="171"/>
      <c r="D249" s="171"/>
      <c r="E249" s="125"/>
      <c r="F249" s="125"/>
      <c r="G249" s="125"/>
    </row>
    <row r="250" spans="1:7">
      <c r="A250" s="14"/>
      <c r="B250" s="171"/>
      <c r="C250" s="171"/>
      <c r="D250" s="171"/>
      <c r="E250" s="125"/>
      <c r="F250" s="125"/>
      <c r="G250" s="125"/>
    </row>
    <row r="251" spans="1:7">
      <c r="A251" s="14"/>
      <c r="B251" s="171"/>
      <c r="C251" s="171"/>
      <c r="D251" s="171"/>
      <c r="E251" s="125"/>
      <c r="F251" s="125"/>
      <c r="G251" s="125"/>
    </row>
    <row r="252" spans="1:7">
      <c r="A252" s="27"/>
      <c r="B252" s="171"/>
      <c r="C252" s="171"/>
      <c r="D252" s="171"/>
      <c r="E252" s="125"/>
      <c r="F252" s="125"/>
      <c r="G252" s="125"/>
    </row>
    <row r="253" spans="1:7">
      <c r="A253" s="27"/>
      <c r="B253" s="171"/>
      <c r="C253" s="171"/>
      <c r="D253" s="171"/>
      <c r="E253" s="125"/>
      <c r="F253" s="125"/>
      <c r="G253" s="125"/>
    </row>
    <row r="254" spans="1:7">
      <c r="A254" s="27"/>
      <c r="B254" s="171"/>
      <c r="C254" s="171"/>
      <c r="D254" s="171"/>
      <c r="E254" s="125"/>
      <c r="F254" s="125"/>
      <c r="G254" s="125"/>
    </row>
    <row r="255" spans="1:7">
      <c r="A255" s="27"/>
      <c r="B255" s="171"/>
      <c r="C255" s="171"/>
      <c r="D255" s="171"/>
      <c r="E255" s="125"/>
      <c r="F255" s="125"/>
      <c r="G255" s="125"/>
    </row>
    <row r="256" spans="1:7">
      <c r="A256" s="27"/>
      <c r="B256" s="171"/>
      <c r="C256" s="171"/>
      <c r="D256" s="171"/>
      <c r="E256" s="125"/>
      <c r="F256" s="125"/>
      <c r="G256" s="125"/>
    </row>
    <row r="257" spans="1:10">
      <c r="A257" s="27"/>
      <c r="B257" s="171"/>
      <c r="C257" s="171"/>
      <c r="D257" s="171"/>
      <c r="E257" s="125"/>
      <c r="F257" s="125"/>
      <c r="G257" s="125"/>
    </row>
    <row r="258" spans="1:10">
      <c r="A258" s="27"/>
      <c r="B258" s="171"/>
      <c r="C258" s="171"/>
      <c r="D258" s="171"/>
      <c r="E258" s="125"/>
      <c r="F258" s="125"/>
      <c r="G258" s="125"/>
      <c r="H258" s="132"/>
    </row>
    <row r="259" spans="1:10">
      <c r="A259" s="14"/>
      <c r="B259" s="171"/>
      <c r="C259" s="171"/>
      <c r="D259" s="171"/>
      <c r="E259" s="125"/>
      <c r="F259" s="125"/>
      <c r="G259" s="125"/>
      <c r="H259" s="139" t="s">
        <v>686</v>
      </c>
      <c r="I259" s="36"/>
    </row>
    <row r="260" spans="1:10">
      <c r="A260" s="14"/>
      <c r="B260" s="171"/>
      <c r="C260" s="171"/>
      <c r="D260" s="171"/>
      <c r="E260" s="125"/>
      <c r="F260" s="125"/>
      <c r="G260" s="125"/>
      <c r="H260" s="36" t="s">
        <v>674</v>
      </c>
      <c r="I260" s="36"/>
      <c r="J260" s="36"/>
    </row>
    <row r="261" spans="1:10">
      <c r="A261" s="14"/>
      <c r="B261" s="171"/>
      <c r="C261" s="171"/>
      <c r="D261" s="171"/>
      <c r="E261" s="125"/>
      <c r="F261" s="125"/>
      <c r="G261" s="125"/>
      <c r="H261" s="132" t="s">
        <v>686</v>
      </c>
    </row>
    <row r="262" spans="1:10">
      <c r="A262" s="14"/>
      <c r="B262" s="171"/>
      <c r="C262" s="171"/>
      <c r="D262" s="171"/>
      <c r="E262" s="125"/>
      <c r="F262" s="125"/>
      <c r="G262" s="125"/>
      <c r="H262" s="132" t="s">
        <v>653</v>
      </c>
    </row>
    <row r="263" spans="1:10">
      <c r="A263" s="14"/>
      <c r="B263" s="171"/>
      <c r="C263" s="171"/>
      <c r="D263" s="171"/>
      <c r="E263" s="125"/>
      <c r="F263" s="125"/>
      <c r="G263" s="125"/>
      <c r="H263" s="36" t="s">
        <v>687</v>
      </c>
      <c r="I263" s="36"/>
      <c r="J263" s="36"/>
    </row>
    <row r="264" spans="1:10">
      <c r="A264" s="14"/>
      <c r="B264" s="171"/>
      <c r="C264" s="171"/>
      <c r="D264" s="171"/>
      <c r="E264" s="125"/>
      <c r="F264" s="125"/>
      <c r="G264" s="125"/>
      <c r="H264" s="132" t="s">
        <v>686</v>
      </c>
    </row>
    <row r="265" spans="1:10">
      <c r="A265" s="14"/>
      <c r="B265" s="171"/>
      <c r="C265" s="171"/>
      <c r="D265" s="171"/>
      <c r="E265" s="125"/>
      <c r="F265" s="125"/>
      <c r="G265" s="125"/>
      <c r="H265" s="132" t="s">
        <v>653</v>
      </c>
    </row>
    <row r="266" spans="1:10">
      <c r="A266" s="14"/>
      <c r="B266" s="171"/>
      <c r="C266" s="171"/>
      <c r="D266" s="171"/>
      <c r="E266" s="125"/>
      <c r="F266" s="125"/>
      <c r="G266" s="125"/>
      <c r="H266" s="36" t="s">
        <v>698</v>
      </c>
    </row>
    <row r="267" spans="1:10">
      <c r="A267" s="14"/>
      <c r="B267" s="171"/>
      <c r="C267" s="171"/>
      <c r="D267" s="171"/>
      <c r="E267" s="125"/>
      <c r="F267" s="125"/>
      <c r="G267" s="125"/>
      <c r="H267" s="132" t="s">
        <v>686</v>
      </c>
    </row>
    <row r="268" spans="1:10">
      <c r="A268" s="14"/>
      <c r="B268" s="171"/>
      <c r="C268" s="171"/>
      <c r="D268" s="171"/>
      <c r="E268" s="125"/>
      <c r="F268" s="125"/>
      <c r="G268" s="125"/>
      <c r="H268" s="132" t="s">
        <v>686</v>
      </c>
    </row>
    <row r="269" spans="1:10">
      <c r="A269" s="14"/>
      <c r="B269" s="171"/>
      <c r="C269" s="171"/>
      <c r="D269" s="171"/>
      <c r="E269" s="125"/>
      <c r="F269" s="125"/>
      <c r="G269" s="125"/>
      <c r="H269" s="36" t="s">
        <v>706</v>
      </c>
    </row>
    <row r="270" spans="1:10">
      <c r="A270" s="14"/>
      <c r="B270" s="171"/>
      <c r="C270" s="171"/>
      <c r="D270" s="171"/>
      <c r="E270" s="125"/>
      <c r="F270" s="125"/>
      <c r="G270" s="125"/>
      <c r="H270" s="132" t="s">
        <v>686</v>
      </c>
    </row>
    <row r="271" spans="1:10">
      <c r="A271" s="14"/>
      <c r="B271" s="171"/>
      <c r="C271" s="171"/>
      <c r="D271" s="171"/>
      <c r="E271" s="125"/>
      <c r="F271" s="125"/>
      <c r="G271" s="125"/>
      <c r="H271" s="132" t="s">
        <v>686</v>
      </c>
    </row>
    <row r="272" spans="1:10">
      <c r="B272" s="171"/>
      <c r="C272" s="171"/>
      <c r="D272" s="171"/>
      <c r="E272" s="125"/>
      <c r="F272" s="125"/>
      <c r="G272" s="125"/>
      <c r="H272" s="36"/>
    </row>
    <row r="273" spans="2:7">
      <c r="B273" s="171"/>
      <c r="C273" s="171"/>
      <c r="D273" s="171"/>
      <c r="E273" s="125"/>
      <c r="F273" s="125"/>
      <c r="G273" s="125"/>
    </row>
    <row r="274" spans="2:7">
      <c r="B274" s="171"/>
      <c r="C274" s="171"/>
      <c r="D274" s="171"/>
      <c r="E274" s="125"/>
      <c r="F274" s="125"/>
      <c r="G274" s="125"/>
    </row>
    <row r="275" spans="2:7">
      <c r="B275" s="171"/>
      <c r="C275" s="171"/>
      <c r="D275" s="171"/>
      <c r="E275" s="125"/>
      <c r="F275" s="125"/>
      <c r="G275" s="125"/>
    </row>
    <row r="276" spans="2:7">
      <c r="B276" s="171"/>
      <c r="C276" s="171"/>
      <c r="D276" s="171"/>
      <c r="E276" s="125"/>
      <c r="F276" s="125"/>
      <c r="G276" s="125"/>
    </row>
    <row r="277" spans="2:7">
      <c r="B277" s="171"/>
      <c r="C277" s="171"/>
      <c r="D277" s="171"/>
      <c r="E277" s="125"/>
      <c r="F277" s="125"/>
      <c r="G277" s="125"/>
    </row>
    <row r="278" spans="2:7">
      <c r="B278" s="171"/>
      <c r="C278" s="171"/>
      <c r="D278" s="171"/>
      <c r="E278" s="125"/>
      <c r="F278" s="125"/>
      <c r="G278" s="125"/>
    </row>
    <row r="279" spans="2:7">
      <c r="B279" s="171"/>
      <c r="C279" s="171"/>
      <c r="D279" s="171"/>
      <c r="E279" s="125"/>
      <c r="F279" s="125"/>
      <c r="G279" s="125"/>
    </row>
    <row r="280" spans="2:7">
      <c r="B280" s="171"/>
      <c r="C280" s="171"/>
      <c r="D280" s="171"/>
      <c r="E280" s="125"/>
      <c r="F280" s="125"/>
      <c r="G280" s="125"/>
    </row>
    <row r="281" spans="2:7">
      <c r="B281" s="171"/>
      <c r="C281" s="171"/>
      <c r="D281" s="171"/>
      <c r="E281" s="125"/>
      <c r="F281" s="125"/>
      <c r="G281" s="125"/>
    </row>
    <row r="282" spans="2:7">
      <c r="D282" s="87"/>
    </row>
    <row r="283" spans="2:7">
      <c r="D283" s="87"/>
    </row>
    <row r="284" spans="2:7">
      <c r="D284" s="87"/>
    </row>
    <row r="285" spans="2:7">
      <c r="D285" s="87"/>
    </row>
    <row r="286" spans="2:7">
      <c r="D286" s="87"/>
    </row>
    <row r="287" spans="2:7">
      <c r="D287" s="87"/>
    </row>
    <row r="288" spans="2:7">
      <c r="D288" s="87"/>
    </row>
    <row r="289" spans="4:4">
      <c r="D289" s="87"/>
    </row>
  </sheetData>
  <hyperlinks>
    <hyperlink ref="A3" r:id="rId1" xr:uid="{8636A959-1EC7-42A9-8040-684D3FF09939}"/>
    <hyperlink ref="A93" r:id="rId2" xr:uid="{EBCD0DDD-E753-4083-B95C-46D27E9E71FF}"/>
  </hyperlinks>
  <pageMargins left="0.7" right="0.7" top="0.75" bottom="0.75" header="0.3" footer="0.3"/>
  <pageSetup paperSize="9"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8">
    <tabColor rgb="FF7030A0"/>
  </sheetPr>
  <dimension ref="A1:AI241"/>
  <sheetViews>
    <sheetView zoomScaleNormal="100" workbookViewId="0">
      <pane xSplit="1" ySplit="5" topLeftCell="B213" activePane="bottomRight" state="frozen"/>
      <selection pane="topRight" activeCell="B1" sqref="B1"/>
      <selection pane="bottomLeft" activeCell="A5" sqref="A5"/>
      <selection pane="bottomRight" activeCell="D241" sqref="D241"/>
    </sheetView>
  </sheetViews>
  <sheetFormatPr defaultRowHeight="14.5"/>
  <cols>
    <col min="1" max="1" width="14.1796875" customWidth="1"/>
    <col min="2" max="2" width="15.54296875" style="15" customWidth="1"/>
    <col min="3" max="4" width="17" style="15" customWidth="1"/>
    <col min="5" max="5" width="11.54296875" bestFit="1" customWidth="1"/>
    <col min="24" max="25" width="9.54296875" bestFit="1" customWidth="1"/>
  </cols>
  <sheetData>
    <row r="1" spans="1:25">
      <c r="A1" s="26" t="s">
        <v>776</v>
      </c>
      <c r="E1" s="132" t="s">
        <v>394</v>
      </c>
      <c r="F1" s="132" t="s">
        <v>584</v>
      </c>
    </row>
    <row r="2" spans="1:25" s="113" customFormat="1">
      <c r="A2" s="5" t="s">
        <v>20</v>
      </c>
      <c r="B2" s="15"/>
      <c r="C2" s="15"/>
      <c r="D2" s="15"/>
      <c r="E2" s="115" t="s">
        <v>694</v>
      </c>
      <c r="F2" s="113" t="s">
        <v>437</v>
      </c>
      <c r="K2" s="132" t="s">
        <v>601</v>
      </c>
    </row>
    <row r="3" spans="1:25">
      <c r="B3" s="132" t="s">
        <v>600</v>
      </c>
      <c r="F3" t="s">
        <v>622</v>
      </c>
    </row>
    <row r="4" spans="1:25">
      <c r="B4" s="115" t="s">
        <v>465</v>
      </c>
      <c r="C4" s="115" t="s">
        <v>465</v>
      </c>
      <c r="D4" s="115"/>
    </row>
    <row r="5" spans="1:25">
      <c r="B5" s="26" t="s">
        <v>1</v>
      </c>
      <c r="C5" s="26" t="s">
        <v>2</v>
      </c>
      <c r="D5" s="26" t="s">
        <v>21</v>
      </c>
      <c r="H5" s="25"/>
      <c r="I5" s="25"/>
      <c r="J5" s="25"/>
    </row>
    <row r="6" spans="1:25">
      <c r="A6" s="27">
        <v>37226</v>
      </c>
      <c r="B6" s="150">
        <v>376839.79848034459</v>
      </c>
      <c r="C6" s="150">
        <v>221670.46969432035</v>
      </c>
      <c r="D6" s="150">
        <v>263048.95737059345</v>
      </c>
      <c r="H6" s="25"/>
      <c r="I6" s="25"/>
      <c r="J6" s="25"/>
      <c r="X6" s="90"/>
      <c r="Y6" s="90"/>
    </row>
    <row r="7" spans="1:25">
      <c r="A7" s="27">
        <v>37257</v>
      </c>
      <c r="B7" s="150">
        <v>362061.76716738986</v>
      </c>
      <c r="C7" s="150">
        <v>214281.45403784298</v>
      </c>
      <c r="D7" s="150">
        <v>259354.44954235479</v>
      </c>
      <c r="X7" s="90"/>
      <c r="Y7" s="90"/>
    </row>
    <row r="8" spans="1:25">
      <c r="A8" s="27">
        <v>37288</v>
      </c>
      <c r="B8" s="150">
        <v>384228.81413682189</v>
      </c>
      <c r="C8" s="150">
        <v>224626.07595691129</v>
      </c>
      <c r="D8" s="150">
        <v>274871.3824209572</v>
      </c>
      <c r="H8" s="25"/>
      <c r="I8" s="25"/>
      <c r="X8" s="90"/>
      <c r="Y8" s="90"/>
    </row>
    <row r="9" spans="1:25">
      <c r="A9" s="27">
        <v>37316</v>
      </c>
      <c r="B9" s="150">
        <v>389423.89267487422</v>
      </c>
      <c r="C9" s="150">
        <v>220428.61849521185</v>
      </c>
      <c r="D9" s="150">
        <v>273331.48693406268</v>
      </c>
      <c r="X9" s="90"/>
      <c r="Y9" s="90"/>
    </row>
    <row r="10" spans="1:25">
      <c r="A10" s="27">
        <v>37347</v>
      </c>
      <c r="B10" s="150">
        <v>389423.89267487422</v>
      </c>
      <c r="C10" s="150">
        <v>223367.66674181467</v>
      </c>
      <c r="D10" s="150">
        <v>277740.05930396693</v>
      </c>
      <c r="X10" s="90"/>
      <c r="Y10" s="90"/>
    </row>
    <row r="11" spans="1:25">
      <c r="A11" s="27">
        <v>37377</v>
      </c>
      <c r="B11" s="150">
        <v>395301.98916807992</v>
      </c>
      <c r="C11" s="150">
        <v>220428.61849521185</v>
      </c>
      <c r="D11" s="150">
        <v>274801.01105736411</v>
      </c>
      <c r="X11" s="90"/>
      <c r="Y11" s="90"/>
    </row>
    <row r="12" spans="1:25">
      <c r="A12" s="27">
        <v>37408</v>
      </c>
      <c r="B12" s="150">
        <v>382555.70083815145</v>
      </c>
      <c r="C12" s="150">
        <v>215278.49324732478</v>
      </c>
      <c r="D12" s="150">
        <v>266188.94773148943</v>
      </c>
      <c r="X12" s="90"/>
      <c r="Y12" s="90"/>
    </row>
    <row r="13" spans="1:25">
      <c r="A13" s="27">
        <v>37438</v>
      </c>
      <c r="B13" s="150">
        <v>378191.94759665162</v>
      </c>
      <c r="C13" s="150">
        <v>218187.66207499133</v>
      </c>
      <c r="D13" s="150">
        <v>269098.11655915598</v>
      </c>
      <c r="X13" s="90"/>
      <c r="Y13" s="90"/>
    </row>
    <row r="14" spans="1:25">
      <c r="A14" s="27">
        <v>37469</v>
      </c>
      <c r="B14" s="150">
        <v>385464.869665818</v>
      </c>
      <c r="C14" s="150">
        <v>215278.49324732478</v>
      </c>
      <c r="D14" s="150">
        <v>269098.11655915598</v>
      </c>
      <c r="X14" s="90"/>
      <c r="Y14" s="90"/>
    </row>
    <row r="15" spans="1:25">
      <c r="A15" s="27">
        <v>37500</v>
      </c>
      <c r="B15" s="150">
        <v>398170.73828331596</v>
      </c>
      <c r="C15" s="150">
        <v>216460.09226674814</v>
      </c>
      <c r="D15" s="150">
        <v>267860.3148451398</v>
      </c>
      <c r="X15" s="90"/>
      <c r="Y15" s="90"/>
    </row>
    <row r="16" spans="1:25">
      <c r="A16" s="27">
        <v>37530</v>
      </c>
      <c r="B16" s="150">
        <v>405410.2062521035</v>
      </c>
      <c r="C16" s="150">
        <v>220079.8262511419</v>
      </c>
      <c r="D16" s="150">
        <v>271480.04882953363</v>
      </c>
      <c r="X16" s="90"/>
      <c r="Y16" s="90"/>
    </row>
    <row r="17" spans="1:25">
      <c r="A17" s="27">
        <v>37561</v>
      </c>
      <c r="B17" s="150">
        <v>410477.83383025479</v>
      </c>
      <c r="C17" s="150">
        <v>231662.97500120202</v>
      </c>
      <c r="D17" s="150">
        <v>285958.98476710875</v>
      </c>
      <c r="X17" s="90"/>
      <c r="Y17" s="90"/>
    </row>
    <row r="18" spans="1:25">
      <c r="A18" s="27">
        <v>37591</v>
      </c>
      <c r="B18" s="150">
        <v>388429.88183753123</v>
      </c>
      <c r="C18" s="150">
        <v>230180.67071853703</v>
      </c>
      <c r="D18" s="150">
        <v>275497.49026624899</v>
      </c>
      <c r="X18" s="90"/>
      <c r="Y18" s="90"/>
    </row>
    <row r="19" spans="1:25">
      <c r="A19" s="27">
        <v>37622</v>
      </c>
      <c r="B19" s="150">
        <v>392745.76941350382</v>
      </c>
      <c r="C19" s="150">
        <v>225864.78314256447</v>
      </c>
      <c r="D19" s="150">
        <v>277655.43405423529</v>
      </c>
      <c r="X19" s="90"/>
      <c r="Y19" s="90"/>
    </row>
    <row r="20" spans="1:25">
      <c r="A20" s="27">
        <v>37653</v>
      </c>
      <c r="B20" s="150">
        <v>405693.43214142154</v>
      </c>
      <c r="C20" s="150">
        <v>228742.04152654618</v>
      </c>
      <c r="D20" s="150">
        <v>279813.37784222158</v>
      </c>
      <c r="F20" s="113" t="s">
        <v>433</v>
      </c>
      <c r="O20" s="113" t="s">
        <v>433</v>
      </c>
      <c r="X20" s="90"/>
      <c r="Y20" s="90"/>
    </row>
    <row r="21" spans="1:25">
      <c r="A21" s="27">
        <v>37681</v>
      </c>
      <c r="B21" s="150">
        <v>403928.81850686372</v>
      </c>
      <c r="C21" s="150">
        <v>233642.29033576575</v>
      </c>
      <c r="D21" s="150">
        <v>286677.65685370029</v>
      </c>
      <c r="F21" s="132" t="s">
        <v>623</v>
      </c>
      <c r="X21" s="90"/>
      <c r="Y21" s="90"/>
    </row>
    <row r="22" spans="1:25">
      <c r="A22" s="27">
        <v>37712</v>
      </c>
      <c r="B22" s="150">
        <v>415682.60243786545</v>
      </c>
      <c r="C22" s="150">
        <v>233642.29033576575</v>
      </c>
      <c r="D22" s="150">
        <v>289544.43342223729</v>
      </c>
      <c r="O22" s="132" t="s">
        <v>623</v>
      </c>
      <c r="X22" s="90"/>
      <c r="Y22" s="90"/>
    </row>
    <row r="23" spans="1:25">
      <c r="A23" s="27">
        <v>37742</v>
      </c>
      <c r="B23" s="150">
        <v>422849.54385920794</v>
      </c>
      <c r="C23" s="150">
        <v>239375.84347283974</v>
      </c>
      <c r="D23" s="150">
        <v>301011.53969638533</v>
      </c>
      <c r="X23" s="90"/>
      <c r="Y23" s="90"/>
    </row>
    <row r="24" spans="1:25">
      <c r="A24" s="27">
        <v>37773</v>
      </c>
      <c r="B24" s="150">
        <v>415682.60243786545</v>
      </c>
      <c r="C24" s="150">
        <v>236509.06690430274</v>
      </c>
      <c r="D24" s="150">
        <v>301011.53969638533</v>
      </c>
      <c r="X24" s="90"/>
      <c r="Y24" s="90"/>
    </row>
    <row r="25" spans="1:25">
      <c r="A25" s="27">
        <v>37803</v>
      </c>
      <c r="B25" s="150">
        <v>430088.15469476389</v>
      </c>
      <c r="C25" s="150">
        <v>240809.23175710827</v>
      </c>
      <c r="D25" s="150">
        <v>303161.62212278805</v>
      </c>
      <c r="X25" s="90"/>
      <c r="Y25" s="90"/>
    </row>
    <row r="26" spans="1:25">
      <c r="A26" s="27">
        <v>37834</v>
      </c>
      <c r="B26" s="150">
        <v>457250.86268165195</v>
      </c>
      <c r="C26" s="150">
        <v>243676.00832564526</v>
      </c>
      <c r="D26" s="150">
        <v>308178.48111772782</v>
      </c>
      <c r="X26" s="90"/>
      <c r="Y26" s="90"/>
    </row>
    <row r="27" spans="1:25">
      <c r="A27" s="27">
        <v>37865</v>
      </c>
      <c r="B27" s="150">
        <v>460172.21995099151</v>
      </c>
      <c r="C27" s="150">
        <v>242714.09182531366</v>
      </c>
      <c r="D27" s="150">
        <v>306781.47996732767</v>
      </c>
      <c r="X27" s="90"/>
      <c r="Y27" s="90"/>
    </row>
    <row r="28" spans="1:25">
      <c r="A28" s="27">
        <v>37895</v>
      </c>
      <c r="B28" s="150">
        <v>470873.89948473551</v>
      </c>
      <c r="C28" s="150">
        <v>260407.53532110373</v>
      </c>
      <c r="D28" s="150">
        <v>321763.83131456928</v>
      </c>
      <c r="X28" s="90"/>
      <c r="Y28" s="90"/>
    </row>
    <row r="29" spans="1:25">
      <c r="A29" s="27">
        <v>37926</v>
      </c>
      <c r="B29" s="150">
        <v>463739.44646223949</v>
      </c>
      <c r="C29" s="150">
        <v>263974.76183235174</v>
      </c>
      <c r="D29" s="150">
        <v>332465.51084831322</v>
      </c>
      <c r="X29" s="90"/>
      <c r="Y29" s="90"/>
    </row>
    <row r="30" spans="1:25">
      <c r="A30" s="27">
        <v>37956</v>
      </c>
      <c r="B30" s="150">
        <v>460400.18857174646</v>
      </c>
      <c r="C30" s="150">
        <v>266323.80138919485</v>
      </c>
      <c r="D30" s="150">
        <v>322988.43998264062</v>
      </c>
      <c r="X30" s="90"/>
      <c r="Y30" s="90"/>
    </row>
    <row r="31" spans="1:25">
      <c r="A31" s="27">
        <v>37987</v>
      </c>
      <c r="B31" s="150">
        <v>444817.41295854887</v>
      </c>
      <c r="C31" s="150">
        <v>267740.417354031</v>
      </c>
      <c r="D31" s="150">
        <v>324405.05594747671</v>
      </c>
      <c r="X31" s="90"/>
      <c r="Y31" s="90"/>
    </row>
    <row r="32" spans="1:25">
      <c r="A32" s="27">
        <v>38018</v>
      </c>
      <c r="B32" s="150">
        <v>446234.02892338502</v>
      </c>
      <c r="C32" s="150">
        <v>271990.26524853945</v>
      </c>
      <c r="D32" s="150">
        <v>325821.67191231286</v>
      </c>
      <c r="X32" s="90"/>
      <c r="Y32" s="90"/>
    </row>
    <row r="33" spans="1:25">
      <c r="A33" s="27">
        <v>38047</v>
      </c>
      <c r="B33" s="150">
        <v>450985.09208699362</v>
      </c>
      <c r="C33" s="150">
        <v>279483.71903982706</v>
      </c>
      <c r="D33" s="150">
        <v>338768.14429069945</v>
      </c>
      <c r="X33" s="90"/>
      <c r="Y33" s="90"/>
    </row>
    <row r="34" spans="1:25">
      <c r="A34" s="27">
        <v>38078</v>
      </c>
      <c r="B34" s="150">
        <v>471452.33413789002</v>
      </c>
      <c r="C34" s="150">
        <v>279483.71903982706</v>
      </c>
      <c r="D34" s="150">
        <v>340250.25492197124</v>
      </c>
      <c r="X34" s="90"/>
      <c r="Y34" s="90"/>
    </row>
    <row r="35" spans="1:25">
      <c r="A35" s="27">
        <v>38108</v>
      </c>
      <c r="B35" s="150">
        <v>479921.53774515755</v>
      </c>
      <c r="C35" s="150">
        <v>282306.7869089162</v>
      </c>
      <c r="D35" s="150">
        <v>348648.88183251151</v>
      </c>
      <c r="X35" s="90"/>
      <c r="Y35" s="90"/>
    </row>
    <row r="36" spans="1:25">
      <c r="A36" s="27">
        <v>38139</v>
      </c>
      <c r="B36" s="150">
        <v>445536.27405829396</v>
      </c>
      <c r="C36" s="150">
        <v>279322.27707989019</v>
      </c>
      <c r="D36" s="150">
        <v>333807.36322633788</v>
      </c>
      <c r="X36" s="90"/>
      <c r="Y36" s="90"/>
    </row>
    <row r="37" spans="1:25">
      <c r="A37" s="27">
        <v>38169</v>
      </c>
      <c r="B37" s="150">
        <v>468985.55164030945</v>
      </c>
      <c r="C37" s="150">
        <v>282770.70025371597</v>
      </c>
      <c r="D37" s="150">
        <v>342083.57884351985</v>
      </c>
      <c r="X37" s="90"/>
      <c r="Y37" s="90"/>
    </row>
    <row r="38" spans="1:25">
      <c r="A38" s="27">
        <v>38200</v>
      </c>
      <c r="B38" s="150">
        <v>465537.12846648367</v>
      </c>
      <c r="C38" s="150">
        <v>288288.1773318373</v>
      </c>
      <c r="D38" s="150">
        <v>341393.89420875465</v>
      </c>
      <c r="X38" s="90"/>
      <c r="Y38" s="90"/>
    </row>
    <row r="39" spans="1:25">
      <c r="A39" s="27">
        <v>38231</v>
      </c>
      <c r="B39" s="150">
        <v>471740.63161897444</v>
      </c>
      <c r="C39" s="150">
        <v>292228.70985246205</v>
      </c>
      <c r="D39" s="150">
        <v>347891.32125293097</v>
      </c>
      <c r="X39" s="90"/>
      <c r="Y39" s="90"/>
    </row>
    <row r="40" spans="1:25">
      <c r="A40" s="27">
        <v>38261</v>
      </c>
      <c r="B40" s="150">
        <v>477306.89275902131</v>
      </c>
      <c r="C40" s="150">
        <v>306144.3627025793</v>
      </c>
      <c r="D40" s="150">
        <v>351370.23446546029</v>
      </c>
      <c r="X40" s="90"/>
      <c r="Y40" s="90"/>
    </row>
    <row r="41" spans="1:25">
      <c r="A41" s="27">
        <v>38292</v>
      </c>
      <c r="B41" s="150">
        <v>491222.54560913856</v>
      </c>
      <c r="C41" s="150">
        <v>308927.49327260273</v>
      </c>
      <c r="D41" s="150">
        <v>361806.97410304821</v>
      </c>
      <c r="X41" s="90"/>
      <c r="Y41" s="90"/>
    </row>
    <row r="42" spans="1:25">
      <c r="A42" s="27">
        <v>38322</v>
      </c>
      <c r="B42" s="150">
        <v>482779.24433561269</v>
      </c>
      <c r="C42" s="150">
        <v>311047.77027908759</v>
      </c>
      <c r="D42" s="150">
        <v>358636.01007788372</v>
      </c>
      <c r="F42" s="113" t="s">
        <v>433</v>
      </c>
      <c r="X42" s="90"/>
      <c r="Y42" s="90"/>
    </row>
    <row r="43" spans="1:25">
      <c r="A43" s="27">
        <v>38353</v>
      </c>
      <c r="B43" s="150">
        <v>468985.55164030945</v>
      </c>
      <c r="C43" s="150">
        <v>322082.72443533019</v>
      </c>
      <c r="D43" s="150">
        <v>365532.85642553528</v>
      </c>
      <c r="F43" t="s">
        <v>677</v>
      </c>
      <c r="O43" s="113" t="s">
        <v>433</v>
      </c>
      <c r="X43" s="90"/>
      <c r="Y43" s="90"/>
    </row>
    <row r="44" spans="1:25">
      <c r="A44" s="27">
        <v>38384</v>
      </c>
      <c r="B44" s="150">
        <v>486917.35214420361</v>
      </c>
      <c r="C44" s="150">
        <v>324151.77833962563</v>
      </c>
      <c r="D44" s="150">
        <v>372429.7027731869</v>
      </c>
      <c r="F44" s="132" t="s">
        <v>623</v>
      </c>
      <c r="O44" s="132" t="s">
        <v>623</v>
      </c>
      <c r="X44" s="90"/>
      <c r="Y44" s="90"/>
    </row>
    <row r="45" spans="1:25">
      <c r="A45" s="27">
        <v>38412</v>
      </c>
      <c r="B45" s="150">
        <v>515006.65416244231</v>
      </c>
      <c r="C45" s="150">
        <v>332350.96081949607</v>
      </c>
      <c r="D45" s="150">
        <v>385224.97731350682</v>
      </c>
      <c r="H45" s="101" t="s">
        <v>449</v>
      </c>
      <c r="I45" s="101" t="s">
        <v>449</v>
      </c>
      <c r="J45" s="101" t="s">
        <v>449</v>
      </c>
      <c r="K45" s="101" t="s">
        <v>449</v>
      </c>
      <c r="L45" s="101" t="s">
        <v>449</v>
      </c>
      <c r="M45" s="101" t="s">
        <v>449</v>
      </c>
      <c r="N45" s="101" t="s">
        <v>450</v>
      </c>
      <c r="O45" s="101" t="s">
        <v>450</v>
      </c>
      <c r="P45" s="101" t="s">
        <v>450</v>
      </c>
      <c r="Q45" s="101" t="s">
        <v>450</v>
      </c>
      <c r="R45" s="101" t="s">
        <v>450</v>
      </c>
      <c r="S45" s="101" t="s">
        <v>450</v>
      </c>
      <c r="T45" s="101" t="s">
        <v>450</v>
      </c>
      <c r="X45" s="90"/>
      <c r="Y45" s="90"/>
    </row>
    <row r="46" spans="1:25">
      <c r="A46" s="27">
        <v>38443</v>
      </c>
      <c r="B46" s="150">
        <v>506766.54769584321</v>
      </c>
      <c r="C46" s="150">
        <v>319990.80111959745</v>
      </c>
      <c r="D46" s="150">
        <v>374924.84423025796</v>
      </c>
      <c r="X46" s="90"/>
      <c r="Y46" s="90"/>
    </row>
    <row r="47" spans="1:25">
      <c r="A47" s="27">
        <v>38473</v>
      </c>
      <c r="B47" s="150">
        <v>508139.89877360972</v>
      </c>
      <c r="C47" s="150">
        <v>328230.90758619655</v>
      </c>
      <c r="D47" s="150">
        <v>377671.54638579104</v>
      </c>
      <c r="K47" s="194" t="s">
        <v>774</v>
      </c>
      <c r="X47" s="90"/>
      <c r="Y47" s="90"/>
    </row>
    <row r="48" spans="1:25">
      <c r="A48" s="27">
        <v>38504</v>
      </c>
      <c r="B48" s="150">
        <v>496936.87090396858</v>
      </c>
      <c r="C48" s="150">
        <v>333560.36540129397</v>
      </c>
      <c r="D48" s="150">
        <v>384615.52337087976</v>
      </c>
      <c r="K48" s="194" t="s">
        <v>774</v>
      </c>
      <c r="X48" s="90"/>
      <c r="Y48" s="90"/>
    </row>
    <row r="49" spans="1:25">
      <c r="A49" s="27">
        <v>38534</v>
      </c>
      <c r="B49" s="150">
        <v>502382.75442072435</v>
      </c>
      <c r="C49" s="150">
        <v>333560.36540129397</v>
      </c>
      <c r="D49" s="150">
        <v>385296.25881047425</v>
      </c>
      <c r="K49" s="194" t="s">
        <v>774</v>
      </c>
      <c r="X49" s="90"/>
      <c r="Y49" s="90"/>
    </row>
    <row r="50" spans="1:25">
      <c r="A50" s="27">
        <v>38565</v>
      </c>
      <c r="B50" s="150">
        <v>506467.16705829126</v>
      </c>
      <c r="C50" s="150">
        <v>340367.71979723871</v>
      </c>
      <c r="D50" s="150">
        <v>389721.03916783835</v>
      </c>
      <c r="K50" s="194" t="s">
        <v>774</v>
      </c>
      <c r="X50" s="90"/>
      <c r="Y50" s="90"/>
    </row>
    <row r="51" spans="1:25">
      <c r="A51" s="27">
        <v>38596</v>
      </c>
      <c r="B51" s="150">
        <v>511605.58434589178</v>
      </c>
      <c r="C51" s="150">
        <v>339948.44749299384</v>
      </c>
      <c r="D51" s="150">
        <v>390435.84068502265</v>
      </c>
      <c r="K51" s="194" t="s">
        <v>774</v>
      </c>
      <c r="X51" s="90"/>
      <c r="Y51" s="90"/>
    </row>
    <row r="52" spans="1:25">
      <c r="A52" s="27">
        <v>38626</v>
      </c>
      <c r="B52" s="150">
        <v>511605.58434589178</v>
      </c>
      <c r="C52" s="150">
        <v>343314.27370579581</v>
      </c>
      <c r="D52" s="150">
        <v>399186.98883830768</v>
      </c>
      <c r="K52" s="194" t="s">
        <v>774</v>
      </c>
      <c r="X52" s="90"/>
      <c r="Y52" s="90"/>
    </row>
    <row r="53" spans="1:25">
      <c r="A53" s="27">
        <v>38657</v>
      </c>
      <c r="B53" s="150">
        <v>527761.55016734102</v>
      </c>
      <c r="C53" s="150">
        <v>352738.58710164117</v>
      </c>
      <c r="D53" s="150">
        <v>403899.14553623035</v>
      </c>
      <c r="K53" s="194" t="s">
        <v>774</v>
      </c>
      <c r="X53" s="90"/>
      <c r="Y53" s="90"/>
    </row>
    <row r="54" spans="1:25">
      <c r="A54" s="27">
        <v>38687</v>
      </c>
      <c r="B54" s="150">
        <v>514814.12836722645</v>
      </c>
      <c r="C54" s="150">
        <v>351678.22275475471</v>
      </c>
      <c r="D54" s="150">
        <v>401153.86626017647</v>
      </c>
      <c r="K54" s="194" t="s">
        <v>774</v>
      </c>
      <c r="X54" s="90"/>
      <c r="Y54" s="90"/>
    </row>
    <row r="55" spans="1:25">
      <c r="A55" s="27">
        <v>38718</v>
      </c>
      <c r="B55" s="150">
        <v>506791.05104202294</v>
      </c>
      <c r="C55" s="150">
        <v>346329.50453795237</v>
      </c>
      <c r="D55" s="150">
        <v>391793.60938077234</v>
      </c>
      <c r="K55" s="194" t="s">
        <v>774</v>
      </c>
      <c r="X55" s="90"/>
      <c r="Y55" s="90"/>
    </row>
    <row r="56" spans="1:25">
      <c r="A56" s="27">
        <v>38749</v>
      </c>
      <c r="B56" s="150">
        <v>514814.12836722645</v>
      </c>
      <c r="C56" s="150">
        <v>354352.58186315588</v>
      </c>
      <c r="D56" s="150">
        <v>394467.96848917351</v>
      </c>
      <c r="K56" s="194" t="s">
        <v>774</v>
      </c>
      <c r="X56" s="90"/>
      <c r="Y56" s="90"/>
    </row>
    <row r="57" spans="1:25">
      <c r="A57" s="27">
        <v>38777</v>
      </c>
      <c r="B57" s="150">
        <v>515758.28608258202</v>
      </c>
      <c r="C57" s="150">
        <v>352257.59229867073</v>
      </c>
      <c r="D57" s="150">
        <v>398782.1799607593</v>
      </c>
      <c r="K57" s="194" t="s">
        <v>774</v>
      </c>
      <c r="X57" s="90"/>
      <c r="Y57" s="90"/>
    </row>
    <row r="58" spans="1:25">
      <c r="A58" s="27">
        <v>38808</v>
      </c>
      <c r="B58" s="150">
        <v>518416.83394898707</v>
      </c>
      <c r="C58" s="150">
        <v>358903.96196468337</v>
      </c>
      <c r="D58" s="150">
        <v>409416.37142637954</v>
      </c>
      <c r="K58" s="194" t="s">
        <v>774</v>
      </c>
      <c r="X58" s="90"/>
      <c r="Y58" s="90"/>
    </row>
    <row r="59" spans="1:25">
      <c r="A59" s="27">
        <v>38838</v>
      </c>
      <c r="B59" s="150">
        <v>531709.57328101236</v>
      </c>
      <c r="C59" s="150">
        <v>356245.41409827827</v>
      </c>
      <c r="D59" s="150">
        <v>402770.0017603669</v>
      </c>
      <c r="K59" s="194" t="s">
        <v>774</v>
      </c>
      <c r="X59" s="90"/>
      <c r="Y59" s="90"/>
    </row>
    <row r="60" spans="1:25">
      <c r="A60" s="27">
        <v>38869</v>
      </c>
      <c r="B60" s="150">
        <v>525056.5680997608</v>
      </c>
      <c r="C60" s="150">
        <v>352219.99206692184</v>
      </c>
      <c r="D60" s="150">
        <v>405904.08007712179</v>
      </c>
      <c r="K60" s="194" t="s">
        <v>774</v>
      </c>
      <c r="X60" s="90"/>
      <c r="Y60" s="90"/>
    </row>
    <row r="61" spans="1:25">
      <c r="A61" s="27">
        <v>38899</v>
      </c>
      <c r="B61" s="150">
        <v>513926.94009764615</v>
      </c>
      <c r="C61" s="150">
        <v>356148.09606766817</v>
      </c>
      <c r="D61" s="150">
        <v>412450.92007836571</v>
      </c>
      <c r="K61" s="194" t="s">
        <v>774</v>
      </c>
      <c r="X61" s="90"/>
      <c r="Y61" s="90"/>
    </row>
    <row r="62" spans="1:25">
      <c r="A62" s="27">
        <v>38930</v>
      </c>
      <c r="B62" s="150">
        <v>517200.36009826808</v>
      </c>
      <c r="C62" s="150">
        <v>354838.72806741938</v>
      </c>
      <c r="D62" s="150">
        <v>405904.08007712179</v>
      </c>
      <c r="K62" s="194" t="s">
        <v>774</v>
      </c>
      <c r="X62" s="90"/>
      <c r="Y62" s="90"/>
    </row>
    <row r="63" spans="1:25">
      <c r="A63" s="27">
        <v>38961</v>
      </c>
      <c r="B63" s="150">
        <v>520106.45478529652</v>
      </c>
      <c r="C63" s="150">
        <v>357573.18766489136</v>
      </c>
      <c r="D63" s="150">
        <v>406983.30086949456</v>
      </c>
      <c r="K63" s="194" t="s">
        <v>774</v>
      </c>
      <c r="X63" s="90"/>
      <c r="Y63" s="90"/>
    </row>
    <row r="64" spans="1:25">
      <c r="A64" s="27">
        <v>38991</v>
      </c>
      <c r="B64" s="150">
        <v>539610.44683974516</v>
      </c>
      <c r="C64" s="150">
        <v>369275.58289756055</v>
      </c>
      <c r="D64" s="150">
        <v>422586.49451305345</v>
      </c>
      <c r="K64" s="194" t="s">
        <v>774</v>
      </c>
      <c r="X64" s="90"/>
      <c r="Y64" s="90"/>
    </row>
    <row r="65" spans="1:25">
      <c r="A65" s="27">
        <v>39022</v>
      </c>
      <c r="B65" s="150">
        <v>552613.10820937762</v>
      </c>
      <c r="C65" s="150">
        <v>377077.17971934</v>
      </c>
      <c r="D65" s="150">
        <v>429087.82519786962</v>
      </c>
      <c r="K65" s="194" t="s">
        <v>774</v>
      </c>
      <c r="X65" s="90"/>
      <c r="Y65" s="90"/>
    </row>
    <row r="66" spans="1:25">
      <c r="A66" s="27">
        <v>39052</v>
      </c>
      <c r="B66" s="150">
        <v>553712.83553770313</v>
      </c>
      <c r="C66" s="150">
        <v>377827.5818963151</v>
      </c>
      <c r="D66" s="150">
        <v>429941.73112339299</v>
      </c>
      <c r="K66" s="194" t="s">
        <v>774</v>
      </c>
      <c r="X66" s="90"/>
      <c r="Y66" s="90"/>
    </row>
    <row r="67" spans="1:25">
      <c r="A67" s="27">
        <v>39083</v>
      </c>
      <c r="B67" s="150">
        <v>546547.1400189799</v>
      </c>
      <c r="C67" s="150">
        <v>373919.02070428425</v>
      </c>
      <c r="D67" s="150">
        <v>424078.88933534676</v>
      </c>
      <c r="K67" s="194" t="s">
        <v>774</v>
      </c>
      <c r="X67" s="90"/>
      <c r="Y67" s="90"/>
    </row>
    <row r="68" spans="1:25">
      <c r="A68" s="27">
        <v>39114</v>
      </c>
      <c r="B68" s="150">
        <v>566741.37284447264</v>
      </c>
      <c r="C68" s="150">
        <v>384341.8505496998</v>
      </c>
      <c r="D68" s="150">
        <v>436455.99977677775</v>
      </c>
      <c r="K68" s="194" t="s">
        <v>774</v>
      </c>
      <c r="X68" s="90"/>
      <c r="Y68" s="90"/>
    </row>
    <row r="69" spans="1:25">
      <c r="A69" s="27">
        <v>39142</v>
      </c>
      <c r="B69" s="150">
        <v>571714.14653918194</v>
      </c>
      <c r="C69" s="150">
        <v>388921.18812189245</v>
      </c>
      <c r="D69" s="150">
        <v>443370.15445895743</v>
      </c>
      <c r="K69" s="194" t="s">
        <v>774</v>
      </c>
      <c r="X69" s="90"/>
      <c r="Y69" s="90"/>
    </row>
    <row r="70" spans="1:25">
      <c r="A70" s="27">
        <v>39173</v>
      </c>
      <c r="B70" s="150">
        <v>585974.59010365128</v>
      </c>
      <c r="C70" s="150">
        <v>388921.18812189245</v>
      </c>
      <c r="D70" s="150">
        <v>448555.77030058263</v>
      </c>
      <c r="K70" s="194" t="s">
        <v>774</v>
      </c>
      <c r="X70" s="90"/>
      <c r="Y70" s="90"/>
    </row>
    <row r="71" spans="1:25">
      <c r="A71" s="27">
        <v>39203</v>
      </c>
      <c r="B71" s="150">
        <v>582085.37822243245</v>
      </c>
      <c r="C71" s="150">
        <v>395403.20792392403</v>
      </c>
      <c r="D71" s="150">
        <v>452753.52632437827</v>
      </c>
      <c r="K71" s="194" t="s">
        <v>774</v>
      </c>
      <c r="X71" s="90"/>
      <c r="Y71" s="90"/>
    </row>
    <row r="72" spans="1:25">
      <c r="A72" s="27">
        <v>39234</v>
      </c>
      <c r="B72" s="150">
        <v>577662.35284263408</v>
      </c>
      <c r="C72" s="150">
        <v>391526.70581556315</v>
      </c>
      <c r="D72" s="150">
        <v>446725.55286497041</v>
      </c>
      <c r="K72" s="194" t="s">
        <v>774</v>
      </c>
      <c r="X72" s="90"/>
      <c r="Y72" s="90"/>
    </row>
    <row r="73" spans="1:25">
      <c r="A73" s="27">
        <v>39264</v>
      </c>
      <c r="B73" s="150">
        <v>575094.96460777801</v>
      </c>
      <c r="C73" s="150">
        <v>391526.70581556315</v>
      </c>
      <c r="D73" s="150">
        <v>442874.47051268618</v>
      </c>
      <c r="K73" s="194" t="s">
        <v>774</v>
      </c>
      <c r="X73" s="90"/>
      <c r="Y73" s="90"/>
    </row>
    <row r="74" spans="1:25">
      <c r="A74" s="27">
        <v>39295</v>
      </c>
      <c r="B74" s="150">
        <v>577662.35284263408</v>
      </c>
      <c r="C74" s="150">
        <v>391526.70581556315</v>
      </c>
      <c r="D74" s="150">
        <v>446725.55286497041</v>
      </c>
      <c r="K74" s="194" t="s">
        <v>774</v>
      </c>
      <c r="X74" s="90"/>
      <c r="Y74" s="90"/>
    </row>
    <row r="75" spans="1:25">
      <c r="A75" s="27">
        <v>39326</v>
      </c>
      <c r="B75" s="150">
        <v>563347.59824004397</v>
      </c>
      <c r="C75" s="150">
        <v>396003.98062225309</v>
      </c>
      <c r="D75" s="150">
        <v>447101.26844447927</v>
      </c>
      <c r="K75" s="194" t="s">
        <v>774</v>
      </c>
      <c r="X75" s="90"/>
      <c r="Y75" s="90"/>
    </row>
    <row r="76" spans="1:25">
      <c r="A76" s="27">
        <v>39356</v>
      </c>
      <c r="B76" s="150">
        <v>569734.75921782223</v>
      </c>
      <c r="C76" s="150">
        <v>394726.54842669744</v>
      </c>
      <c r="D76" s="150">
        <v>443268.97185781231</v>
      </c>
      <c r="K76" s="194" t="s">
        <v>774</v>
      </c>
      <c r="X76" s="90"/>
      <c r="Y76" s="90"/>
    </row>
    <row r="77" spans="1:25">
      <c r="A77" s="27">
        <v>39387</v>
      </c>
      <c r="B77" s="150">
        <v>574844.48800004483</v>
      </c>
      <c r="C77" s="150">
        <v>402391.14160003135</v>
      </c>
      <c r="D77" s="150">
        <v>453488.42942225758</v>
      </c>
      <c r="K77" s="194" t="s">
        <v>774</v>
      </c>
      <c r="X77" s="90"/>
      <c r="Y77" s="90"/>
    </row>
    <row r="78" spans="1:25">
      <c r="A78" s="27">
        <v>39417</v>
      </c>
      <c r="B78" s="150">
        <v>587132.22723644925</v>
      </c>
      <c r="C78" s="150">
        <v>391421.48482429946</v>
      </c>
      <c r="D78" s="150">
        <v>435614.23311091395</v>
      </c>
      <c r="K78" s="194" t="s">
        <v>774</v>
      </c>
      <c r="X78" s="90"/>
      <c r="Y78" s="90"/>
    </row>
    <row r="79" spans="1:25">
      <c r="A79" s="27">
        <v>39448</v>
      </c>
      <c r="B79" s="150">
        <v>542939.47894983471</v>
      </c>
      <c r="C79" s="150">
        <v>390158.83487325336</v>
      </c>
      <c r="D79" s="150">
        <v>429300.98335568327</v>
      </c>
      <c r="K79" s="194" t="s">
        <v>774</v>
      </c>
      <c r="X79" s="90"/>
      <c r="Y79" s="90"/>
    </row>
    <row r="80" spans="1:25">
      <c r="A80" s="27">
        <v>39479</v>
      </c>
      <c r="B80" s="150">
        <v>542939.47894983471</v>
      </c>
      <c r="C80" s="150">
        <v>391421.48482429946</v>
      </c>
      <c r="D80" s="150">
        <v>424881.70852702187</v>
      </c>
      <c r="K80" s="194" t="s">
        <v>774</v>
      </c>
      <c r="X80" s="90"/>
      <c r="Y80" s="90"/>
    </row>
    <row r="81" spans="1:25">
      <c r="A81" s="27">
        <v>39508</v>
      </c>
      <c r="B81" s="150">
        <v>551840.91973580571</v>
      </c>
      <c r="C81" s="150">
        <v>385034.45990657352</v>
      </c>
      <c r="D81" s="150">
        <v>437710.18406317319</v>
      </c>
      <c r="K81" s="194" t="s">
        <v>774</v>
      </c>
      <c r="X81" s="90"/>
      <c r="Y81" s="90"/>
    </row>
    <row r="82" spans="1:25">
      <c r="A82" s="27">
        <v>39539</v>
      </c>
      <c r="B82" s="150">
        <v>570653.67836316279</v>
      </c>
      <c r="C82" s="150">
        <v>382526.0920895926</v>
      </c>
      <c r="D82" s="150">
        <v>432693.44842921133</v>
      </c>
      <c r="K82" s="194" t="s">
        <v>774</v>
      </c>
      <c r="X82" s="90"/>
      <c r="Y82" s="90"/>
    </row>
    <row r="83" spans="1:25">
      <c r="A83" s="27">
        <v>39569</v>
      </c>
      <c r="B83" s="150">
        <v>564382.75882071035</v>
      </c>
      <c r="C83" s="150">
        <v>382526.0920895926</v>
      </c>
      <c r="D83" s="150">
        <v>433947.6323377018</v>
      </c>
      <c r="K83" s="113" t="s">
        <v>774</v>
      </c>
      <c r="X83" s="90"/>
      <c r="Y83" s="90"/>
    </row>
    <row r="84" spans="1:25">
      <c r="A84" s="27">
        <v>39600</v>
      </c>
      <c r="B84" s="150">
        <v>530658.09610471188</v>
      </c>
      <c r="C84" s="150">
        <v>364056.13569974416</v>
      </c>
      <c r="D84" s="150">
        <v>413419.67952343827</v>
      </c>
      <c r="K84" s="194" t="s">
        <v>774</v>
      </c>
      <c r="X84" s="90"/>
      <c r="Y84" s="90"/>
    </row>
    <row r="85" spans="1:25">
      <c r="A85" s="27">
        <v>39630</v>
      </c>
      <c r="B85" s="150">
        <v>518317.21014878829</v>
      </c>
      <c r="C85" s="150">
        <v>370226.5786777059</v>
      </c>
      <c r="D85" s="150">
        <v>419590.12250140007</v>
      </c>
      <c r="K85" s="194" t="s">
        <v>774</v>
      </c>
      <c r="X85" s="90"/>
      <c r="Y85" s="90"/>
    </row>
    <row r="86" spans="1:25">
      <c r="A86" s="27">
        <v>39661</v>
      </c>
      <c r="B86" s="150">
        <v>528189.91891352716</v>
      </c>
      <c r="C86" s="150">
        <v>364056.13569974416</v>
      </c>
      <c r="D86" s="150">
        <v>407249.23654547654</v>
      </c>
      <c r="K86" s="194" t="s">
        <v>774</v>
      </c>
      <c r="X86" s="90"/>
      <c r="Y86" s="90"/>
    </row>
    <row r="87" spans="1:25">
      <c r="A87" s="27">
        <v>39692</v>
      </c>
      <c r="B87" s="150">
        <v>516087.94423794106</v>
      </c>
      <c r="C87" s="150">
        <v>358647.68798631948</v>
      </c>
      <c r="D87" s="150">
        <v>401199.10859486583</v>
      </c>
      <c r="K87" s="194" t="s">
        <v>774</v>
      </c>
      <c r="X87" s="90"/>
      <c r="Y87" s="90"/>
    </row>
    <row r="88" spans="1:25">
      <c r="A88" s="27">
        <v>39722</v>
      </c>
      <c r="B88" s="150">
        <v>528853.37042050494</v>
      </c>
      <c r="C88" s="150">
        <v>361687.07517264422</v>
      </c>
      <c r="D88" s="150">
        <v>407277.88296751532</v>
      </c>
      <c r="K88" s="194" t="s">
        <v>774</v>
      </c>
      <c r="X88" s="90"/>
      <c r="Y88" s="90"/>
    </row>
    <row r="89" spans="1:25">
      <c r="A89" s="27">
        <v>39753</v>
      </c>
      <c r="B89" s="150">
        <v>522774.59604785551</v>
      </c>
      <c r="C89" s="150">
        <v>364726.46235896897</v>
      </c>
      <c r="D89" s="150">
        <v>410925.14759110502</v>
      </c>
      <c r="K89" s="194" t="s">
        <v>774</v>
      </c>
      <c r="X89" s="90"/>
      <c r="Y89" s="90"/>
    </row>
    <row r="90" spans="1:25">
      <c r="A90" s="27">
        <v>39783</v>
      </c>
      <c r="B90" s="150">
        <v>537427.16447789792</v>
      </c>
      <c r="C90" s="150">
        <v>357877.63452732749</v>
      </c>
      <c r="D90" s="150">
        <v>403070.37335842347</v>
      </c>
      <c r="K90" s="194" t="s">
        <v>774</v>
      </c>
      <c r="X90" s="90"/>
      <c r="Y90" s="90"/>
    </row>
    <row r="91" spans="1:25">
      <c r="A91" s="27">
        <v>39814</v>
      </c>
      <c r="B91" s="150">
        <v>517884.35849688348</v>
      </c>
      <c r="C91" s="150">
        <v>341999.10466775321</v>
      </c>
      <c r="D91" s="150">
        <v>390856.11962028942</v>
      </c>
      <c r="K91" s="194" t="s">
        <v>774</v>
      </c>
      <c r="X91" s="90"/>
      <c r="Y91" s="90"/>
    </row>
    <row r="92" spans="1:25">
      <c r="A92" s="27">
        <v>39845</v>
      </c>
      <c r="B92" s="150">
        <v>523747.20029118779</v>
      </c>
      <c r="C92" s="150">
        <v>363374.04870948783</v>
      </c>
      <c r="D92" s="150">
        <v>403070.37335842347</v>
      </c>
      <c r="K92" s="194" t="s">
        <v>774</v>
      </c>
      <c r="X92" s="90"/>
      <c r="Y92" s="90"/>
    </row>
    <row r="93" spans="1:25">
      <c r="A93" s="27">
        <v>39873</v>
      </c>
      <c r="B93" s="150">
        <v>535927.36716168257</v>
      </c>
      <c r="C93" s="150">
        <v>359558.54269574705</v>
      </c>
      <c r="D93" s="150">
        <v>410228.03922739701</v>
      </c>
      <c r="K93" s="194" t="s">
        <v>774</v>
      </c>
      <c r="X93" s="90"/>
      <c r="Y93" s="90"/>
    </row>
    <row r="94" spans="1:25">
      <c r="A94" s="27">
        <v>39904</v>
      </c>
      <c r="B94" s="150">
        <v>534709.35041813331</v>
      </c>
      <c r="C94" s="150">
        <v>359314.93934703717</v>
      </c>
      <c r="D94" s="150">
        <v>414125.69280675473</v>
      </c>
      <c r="K94" s="194" t="s">
        <v>774</v>
      </c>
      <c r="X94" s="90"/>
      <c r="Y94" s="90"/>
    </row>
    <row r="95" spans="1:25">
      <c r="A95" s="27">
        <v>39934</v>
      </c>
      <c r="B95" s="150">
        <v>548107.53459717531</v>
      </c>
      <c r="C95" s="150">
        <v>359314.93934703717</v>
      </c>
      <c r="D95" s="150">
        <v>411689.65931965614</v>
      </c>
      <c r="K95" s="194" t="s">
        <v>774</v>
      </c>
      <c r="X95" s="90"/>
      <c r="Y95" s="90"/>
    </row>
    <row r="96" spans="1:25">
      <c r="A96" s="27">
        <v>39965</v>
      </c>
      <c r="B96" s="150">
        <v>531741.49100229249</v>
      </c>
      <c r="C96" s="150">
        <v>357320.5919035906</v>
      </c>
      <c r="D96" s="150">
        <v>411827.1228719349</v>
      </c>
      <c r="K96" s="194" t="s">
        <v>774</v>
      </c>
      <c r="X96" s="90"/>
      <c r="Y96" s="90"/>
    </row>
    <row r="97" spans="1:25">
      <c r="A97" s="27">
        <v>39995</v>
      </c>
      <c r="B97" s="150">
        <v>539009.0284647384</v>
      </c>
      <c r="C97" s="150">
        <v>360348.73251294304</v>
      </c>
      <c r="D97" s="150">
        <v>411827.1228719349</v>
      </c>
      <c r="K97" s="194" t="s">
        <v>774</v>
      </c>
      <c r="X97" s="90"/>
      <c r="Y97" s="90"/>
    </row>
    <row r="98" spans="1:25">
      <c r="A98" s="27">
        <v>40026</v>
      </c>
      <c r="B98" s="150">
        <v>553544.10338963021</v>
      </c>
      <c r="C98" s="150">
        <v>357320.5919035906</v>
      </c>
      <c r="D98" s="150">
        <v>419094.66033438081</v>
      </c>
      <c r="K98" s="194" t="s">
        <v>774</v>
      </c>
      <c r="X98" s="90"/>
      <c r="Y98" s="90"/>
    </row>
    <row r="99" spans="1:25">
      <c r="A99" s="27">
        <v>40057</v>
      </c>
      <c r="B99" s="150">
        <v>550054.13713700115</v>
      </c>
      <c r="C99" s="150">
        <v>364709.80831909855</v>
      </c>
      <c r="D99" s="150">
        <v>417180.18992251507</v>
      </c>
      <c r="K99" s="194" t="s">
        <v>774</v>
      </c>
      <c r="X99" s="90"/>
      <c r="Y99" s="90"/>
    </row>
    <row r="100" spans="1:25">
      <c r="A100" s="27">
        <v>40087</v>
      </c>
      <c r="B100" s="150">
        <v>547662.59741031844</v>
      </c>
      <c r="C100" s="150">
        <v>375471.73708917032</v>
      </c>
      <c r="D100" s="150">
        <v>426889.84121284651</v>
      </c>
      <c r="K100" s="194" t="s">
        <v>774</v>
      </c>
      <c r="X100" s="90"/>
      <c r="Y100" s="90"/>
    </row>
    <row r="101" spans="1:25">
      <c r="A101" s="27">
        <v>40118</v>
      </c>
      <c r="B101" s="150">
        <v>567990.68508712074</v>
      </c>
      <c r="C101" s="150">
        <v>370688.65763580508</v>
      </c>
      <c r="D101" s="150">
        <v>424498.30148616392</v>
      </c>
      <c r="K101" s="194" t="s">
        <v>774</v>
      </c>
      <c r="X101" s="90"/>
      <c r="Y101" s="90"/>
    </row>
    <row r="102" spans="1:25">
      <c r="A102" s="27">
        <v>40148</v>
      </c>
      <c r="B102" s="150">
        <v>569030.00906895648</v>
      </c>
      <c r="C102" s="150">
        <v>371366.95328710845</v>
      </c>
      <c r="D102" s="150">
        <v>431264.84897857753</v>
      </c>
      <c r="K102" s="194" t="s">
        <v>774</v>
      </c>
      <c r="X102" s="90"/>
      <c r="Y102" s="90"/>
    </row>
    <row r="103" spans="1:25">
      <c r="A103" s="27">
        <v>40179</v>
      </c>
      <c r="B103" s="150">
        <v>539081.06122322194</v>
      </c>
      <c r="C103" s="150">
        <v>371965.93224402313</v>
      </c>
      <c r="D103" s="150">
        <v>419285.26984028373</v>
      </c>
      <c r="K103" s="194" t="s">
        <v>774</v>
      </c>
      <c r="X103" s="90"/>
      <c r="Y103" s="90"/>
    </row>
    <row r="104" spans="1:25">
      <c r="A104" s="27">
        <v>40210</v>
      </c>
      <c r="B104" s="150">
        <v>551060.64036151581</v>
      </c>
      <c r="C104" s="150">
        <v>371307.055391417</v>
      </c>
      <c r="D104" s="150">
        <v>419285.26984028373</v>
      </c>
      <c r="K104" s="194" t="s">
        <v>774</v>
      </c>
      <c r="X104" s="90"/>
      <c r="Y104" s="90"/>
    </row>
    <row r="105" spans="1:25">
      <c r="A105" s="27">
        <v>40238</v>
      </c>
      <c r="B105" s="150">
        <v>569342.32974591653</v>
      </c>
      <c r="C105" s="150">
        <v>370012.83484535455</v>
      </c>
      <c r="D105" s="150">
        <v>429692.32433654077</v>
      </c>
      <c r="K105" s="194" t="s">
        <v>774</v>
      </c>
      <c r="X105" s="90"/>
      <c r="Y105" s="90"/>
    </row>
    <row r="106" spans="1:25">
      <c r="A106" s="27">
        <v>40269</v>
      </c>
      <c r="B106" s="150">
        <v>560987.20121715043</v>
      </c>
      <c r="C106" s="150">
        <v>370012.83484535455</v>
      </c>
      <c r="D106" s="150">
        <v>423724.37538742216</v>
      </c>
      <c r="K106" s="194" t="s">
        <v>774</v>
      </c>
      <c r="X106" s="90"/>
      <c r="Y106" s="90"/>
    </row>
    <row r="107" spans="1:25">
      <c r="A107" s="27">
        <v>40299</v>
      </c>
      <c r="B107" s="150">
        <v>549051.30331891321</v>
      </c>
      <c r="C107" s="150">
        <v>358076.93694711733</v>
      </c>
      <c r="D107" s="150">
        <v>417756.42643830355</v>
      </c>
      <c r="K107" s="194" t="s">
        <v>774</v>
      </c>
      <c r="X107" s="90"/>
      <c r="Y107" s="90"/>
    </row>
    <row r="108" spans="1:25">
      <c r="A108" s="27">
        <v>40330</v>
      </c>
      <c r="B108" s="150">
        <v>533755.10827151267</v>
      </c>
      <c r="C108" s="150">
        <v>369339.47224144847</v>
      </c>
      <c r="D108" s="150">
        <v>419379.01364190277</v>
      </c>
      <c r="K108" s="194" t="s">
        <v>774</v>
      </c>
      <c r="X108" s="90"/>
      <c r="Y108" s="90"/>
    </row>
    <row r="109" spans="1:25">
      <c r="A109" s="27">
        <v>40360</v>
      </c>
      <c r="B109" s="150">
        <v>536137.94357629609</v>
      </c>
      <c r="C109" s="150">
        <v>363382.38397948962</v>
      </c>
      <c r="D109" s="150">
        <v>416996.17833711923</v>
      </c>
      <c r="K109" s="194" t="s">
        <v>774</v>
      </c>
      <c r="X109" s="90"/>
      <c r="Y109" s="90"/>
    </row>
    <row r="110" spans="1:25">
      <c r="A110" s="27">
        <v>40391</v>
      </c>
      <c r="B110" s="150">
        <v>532563.69061912084</v>
      </c>
      <c r="C110" s="150">
        <v>363382.38397948962</v>
      </c>
      <c r="D110" s="150">
        <v>416996.17833711923</v>
      </c>
      <c r="K110" s="194" t="s">
        <v>774</v>
      </c>
      <c r="X110" s="90"/>
      <c r="Y110" s="90"/>
    </row>
    <row r="111" spans="1:25">
      <c r="A111" s="27">
        <v>40422</v>
      </c>
      <c r="B111" s="150">
        <v>530347.07482872019</v>
      </c>
      <c r="C111" s="150">
        <v>353564.71655248012</v>
      </c>
      <c r="D111" s="150">
        <v>412492.16931122681</v>
      </c>
      <c r="K111" s="194" t="s">
        <v>774</v>
      </c>
      <c r="X111" s="90"/>
      <c r="Y111" s="90"/>
    </row>
    <row r="112" spans="1:25">
      <c r="A112" s="27">
        <v>40452</v>
      </c>
      <c r="B112" s="150">
        <v>548025.31065634417</v>
      </c>
      <c r="C112" s="150">
        <v>365350.20710422948</v>
      </c>
      <c r="D112" s="150">
        <v>417074.36803774699</v>
      </c>
      <c r="K112" s="194" t="s">
        <v>774</v>
      </c>
      <c r="X112" s="90"/>
      <c r="Y112" s="90"/>
    </row>
    <row r="113" spans="1:25">
      <c r="A113" s="27">
        <v>40483</v>
      </c>
      <c r="B113" s="150">
        <v>565703.54648396827</v>
      </c>
      <c r="C113" s="150">
        <v>360636.01088352973</v>
      </c>
      <c r="D113" s="150">
        <v>423099.11080780125</v>
      </c>
      <c r="K113" s="194" t="s">
        <v>774</v>
      </c>
      <c r="X113" s="90"/>
      <c r="Y113" s="90"/>
    </row>
    <row r="114" spans="1:25">
      <c r="A114" s="27">
        <v>40513</v>
      </c>
      <c r="B114" s="150">
        <v>527432.31663475221</v>
      </c>
      <c r="C114" s="150">
        <v>353540.87599753041</v>
      </c>
      <c r="D114" s="150">
        <v>405362.82850531174</v>
      </c>
      <c r="K114" s="194" t="s">
        <v>774</v>
      </c>
      <c r="X114" s="90"/>
      <c r="Y114" s="90"/>
    </row>
    <row r="115" spans="1:25">
      <c r="A115" s="27">
        <v>40544</v>
      </c>
      <c r="B115" s="150">
        <v>518219.5250778133</v>
      </c>
      <c r="C115" s="150">
        <v>344328.08444059151</v>
      </c>
      <c r="D115" s="150">
        <v>391543.64116990339</v>
      </c>
      <c r="K115" s="194" t="s">
        <v>774</v>
      </c>
      <c r="X115" s="90"/>
      <c r="Y115" s="90"/>
    </row>
    <row r="116" spans="1:25">
      <c r="A116" s="27">
        <v>40575</v>
      </c>
      <c r="B116" s="150">
        <v>536132.64666133642</v>
      </c>
      <c r="C116" s="150">
        <v>347782.88127444359</v>
      </c>
      <c r="D116" s="150">
        <v>399604.83378222492</v>
      </c>
      <c r="K116" s="194" t="s">
        <v>774</v>
      </c>
      <c r="X116" s="90"/>
      <c r="Y116" s="90"/>
    </row>
    <row r="117" spans="1:25">
      <c r="A117" s="27">
        <v>40603</v>
      </c>
      <c r="B117" s="150">
        <v>543284.89016139228</v>
      </c>
      <c r="C117" s="150">
        <v>342766.49221538944</v>
      </c>
      <c r="D117" s="150">
        <v>417032.56552872382</v>
      </c>
      <c r="K117" s="194" t="s">
        <v>774</v>
      </c>
      <c r="X117" s="90"/>
      <c r="Y117" s="90"/>
    </row>
    <row r="118" spans="1:25">
      <c r="A118" s="27">
        <v>40634</v>
      </c>
      <c r="B118" s="150">
        <v>548426.38754462311</v>
      </c>
      <c r="C118" s="150">
        <v>351335.6545207742</v>
      </c>
      <c r="D118" s="150">
        <v>411319.79065846733</v>
      </c>
      <c r="K118" s="194" t="s">
        <v>774</v>
      </c>
      <c r="X118" s="90"/>
      <c r="Y118" s="90"/>
    </row>
    <row r="119" spans="1:25">
      <c r="A119" s="27">
        <v>40664</v>
      </c>
      <c r="B119" s="150">
        <v>533573.17288195621</v>
      </c>
      <c r="C119" s="150">
        <v>341623.93724133814</v>
      </c>
      <c r="D119" s="150">
        <v>401036.79589200567</v>
      </c>
      <c r="K119" s="194" t="s">
        <v>774</v>
      </c>
      <c r="X119" s="90"/>
      <c r="Y119" s="90"/>
    </row>
    <row r="120" spans="1:25">
      <c r="A120" s="27">
        <v>40695</v>
      </c>
      <c r="B120" s="150">
        <v>525105.23061582923</v>
      </c>
      <c r="C120" s="150">
        <v>339507.69220851024</v>
      </c>
      <c r="D120" s="150">
        <v>404014.15372812725</v>
      </c>
      <c r="K120" s="194" t="s">
        <v>774</v>
      </c>
      <c r="X120" s="90"/>
      <c r="Y120" s="90"/>
    </row>
    <row r="121" spans="1:25">
      <c r="A121" s="27">
        <v>40725</v>
      </c>
      <c r="B121" s="150">
        <v>528500.30753791437</v>
      </c>
      <c r="C121" s="150">
        <v>333849.23067170178</v>
      </c>
      <c r="D121" s="150">
        <v>390433.84603978682</v>
      </c>
      <c r="K121" s="194" t="s">
        <v>774</v>
      </c>
      <c r="X121" s="90"/>
      <c r="Y121" s="90"/>
    </row>
    <row r="122" spans="1:25">
      <c r="A122" s="27">
        <v>40756</v>
      </c>
      <c r="B122" s="150">
        <v>517749.23061797814</v>
      </c>
      <c r="C122" s="150">
        <v>344034.46143795707</v>
      </c>
      <c r="D122" s="150">
        <v>401750.7691134038</v>
      </c>
      <c r="K122" s="194" t="s">
        <v>774</v>
      </c>
      <c r="X122" s="90"/>
      <c r="Y122" s="90"/>
    </row>
    <row r="123" spans="1:25">
      <c r="A123" s="27">
        <v>40787</v>
      </c>
      <c r="B123" s="150">
        <v>540874.90542127448</v>
      </c>
      <c r="C123" s="150">
        <v>335793.17044904124</v>
      </c>
      <c r="D123" s="150">
        <v>394387.95186967932</v>
      </c>
      <c r="K123" s="194" t="s">
        <v>774</v>
      </c>
      <c r="X123" s="90"/>
      <c r="Y123" s="90"/>
    </row>
    <row r="124" spans="1:25">
      <c r="A124" s="27">
        <v>40817</v>
      </c>
      <c r="B124" s="150">
        <v>529606.67822499794</v>
      </c>
      <c r="C124" s="150">
        <v>349315.04308457312</v>
      </c>
      <c r="D124" s="150">
        <v>403965.9449865144</v>
      </c>
      <c r="K124" s="194" t="s">
        <v>774</v>
      </c>
      <c r="X124" s="90"/>
      <c r="Y124" s="90"/>
    </row>
    <row r="125" spans="1:25">
      <c r="A125" s="27">
        <v>40848</v>
      </c>
      <c r="B125" s="150">
        <v>552143.13261755102</v>
      </c>
      <c r="C125" s="150">
        <v>349315.04308457312</v>
      </c>
      <c r="D125" s="150">
        <v>413543.93810334947</v>
      </c>
      <c r="K125" s="194" t="s">
        <v>774</v>
      </c>
      <c r="X125" s="90"/>
      <c r="Y125" s="90"/>
    </row>
    <row r="126" spans="1:25">
      <c r="A126" s="27">
        <v>40878</v>
      </c>
      <c r="B126" s="150">
        <v>552015.07588697027</v>
      </c>
      <c r="C126" s="150">
        <v>350521.65818304132</v>
      </c>
      <c r="D126" s="150">
        <v>401403.83437090216</v>
      </c>
      <c r="K126" s="194" t="s">
        <v>774</v>
      </c>
      <c r="X126" s="90"/>
      <c r="Y126" s="90"/>
    </row>
    <row r="127" spans="1:25">
      <c r="A127" s="27">
        <v>40909</v>
      </c>
      <c r="B127" s="150">
        <v>531436.06240654655</v>
      </c>
      <c r="C127" s="150">
        <v>344868.08305105678</v>
      </c>
      <c r="D127" s="150">
        <v>400273.11934450525</v>
      </c>
      <c r="K127" s="194" t="s">
        <v>774</v>
      </c>
      <c r="X127" s="90"/>
      <c r="Y127" s="90"/>
    </row>
    <row r="128" spans="1:25">
      <c r="A128" s="27">
        <v>40940</v>
      </c>
      <c r="B128" s="150">
        <v>531436.06240654655</v>
      </c>
      <c r="C128" s="150">
        <v>350634.729685681</v>
      </c>
      <c r="D128" s="150">
        <v>399809.52618368249</v>
      </c>
      <c r="K128" s="194" t="s">
        <v>774</v>
      </c>
      <c r="X128" s="90"/>
      <c r="Y128" s="90"/>
    </row>
    <row r="129" spans="1:25">
      <c r="A129" s="27">
        <v>40969</v>
      </c>
      <c r="B129" s="150">
        <v>561318.41208758147</v>
      </c>
      <c r="C129" s="150">
        <v>350964.61837940966</v>
      </c>
      <c r="D129" s="150">
        <v>419582.70081897371</v>
      </c>
      <c r="K129" s="194" t="s">
        <v>774</v>
      </c>
      <c r="X129" s="90"/>
      <c r="Y129" s="90"/>
    </row>
    <row r="130" spans="1:25">
      <c r="A130" s="27">
        <v>41000</v>
      </c>
      <c r="B130" s="150">
        <v>557943.75229547173</v>
      </c>
      <c r="C130" s="150">
        <v>348714.84518466983</v>
      </c>
      <c r="D130" s="150">
        <v>410583.60804001451</v>
      </c>
      <c r="K130" s="194" t="s">
        <v>774</v>
      </c>
      <c r="X130" s="90"/>
      <c r="Y130" s="90"/>
    </row>
    <row r="131" spans="1:25">
      <c r="A131" s="27">
        <v>41030</v>
      </c>
      <c r="B131" s="150">
        <v>568067.73167180084</v>
      </c>
      <c r="C131" s="150">
        <v>348714.84518466983</v>
      </c>
      <c r="D131" s="150">
        <v>414801.9327801516</v>
      </c>
      <c r="K131" s="194" t="s">
        <v>774</v>
      </c>
      <c r="X131" s="90"/>
      <c r="Y131" s="90"/>
    </row>
    <row r="132" spans="1:25">
      <c r="A132" s="27">
        <v>41061</v>
      </c>
      <c r="B132" s="150">
        <v>568924.88029285613</v>
      </c>
      <c r="C132" s="150">
        <v>347520.61653356731</v>
      </c>
      <c r="D132" s="150">
        <v>414782.67134651582</v>
      </c>
      <c r="K132" s="194" t="s">
        <v>774</v>
      </c>
      <c r="X132" s="90"/>
      <c r="Y132" s="90"/>
    </row>
    <row r="133" spans="1:25">
      <c r="A133" s="27">
        <v>41091</v>
      </c>
      <c r="B133" s="150">
        <v>566122.29467564996</v>
      </c>
      <c r="C133" s="150">
        <v>336310.27406474255</v>
      </c>
      <c r="D133" s="150">
        <v>406935.43161833851</v>
      </c>
      <c r="K133" s="194" t="s">
        <v>774</v>
      </c>
      <c r="X133" s="90"/>
      <c r="Y133" s="90"/>
    </row>
    <row r="134" spans="1:25">
      <c r="A134" s="27">
        <v>41122</v>
      </c>
      <c r="B134" s="150">
        <v>577332.63714447478</v>
      </c>
      <c r="C134" s="150">
        <v>344157.51379291987</v>
      </c>
      <c r="D134" s="150">
        <v>414782.67134651582</v>
      </c>
      <c r="K134" s="194" t="s">
        <v>774</v>
      </c>
      <c r="X134" s="90"/>
      <c r="Y134" s="90"/>
    </row>
    <row r="135" spans="1:25">
      <c r="A135" s="27">
        <v>41153</v>
      </c>
      <c r="B135" s="150">
        <v>581444.37252399698</v>
      </c>
      <c r="C135" s="150">
        <v>346630.29900469049</v>
      </c>
      <c r="D135" s="150">
        <v>414838.1965507748</v>
      </c>
      <c r="K135" s="194" t="s">
        <v>774</v>
      </c>
      <c r="X135" s="90"/>
      <c r="Y135" s="90"/>
    </row>
    <row r="136" spans="1:25">
      <c r="A136" s="27">
        <v>41183</v>
      </c>
      <c r="B136" s="150">
        <v>592625.99507253536</v>
      </c>
      <c r="C136" s="150">
        <v>346630.29900469049</v>
      </c>
      <c r="D136" s="150">
        <v>424901.65684445936</v>
      </c>
      <c r="K136" s="194" t="s">
        <v>774</v>
      </c>
      <c r="X136" s="90"/>
      <c r="Y136" s="90"/>
    </row>
    <row r="137" spans="1:25">
      <c r="A137" s="27">
        <v>41214</v>
      </c>
      <c r="B137" s="150">
        <v>609398.42889534298</v>
      </c>
      <c r="C137" s="150">
        <v>357811.92155322892</v>
      </c>
      <c r="D137" s="150">
        <v>427818.94216737302</v>
      </c>
      <c r="K137" s="194" t="s">
        <v>774</v>
      </c>
      <c r="X137" s="90"/>
      <c r="Y137" s="90"/>
    </row>
    <row r="138" spans="1:25">
      <c r="A138" s="27">
        <v>41244</v>
      </c>
      <c r="B138" s="150">
        <v>607640.83828904678</v>
      </c>
      <c r="C138" s="150">
        <v>358424.08894469118</v>
      </c>
      <c r="D138" s="150">
        <v>436829.35840134235</v>
      </c>
      <c r="K138" s="194" t="s">
        <v>774</v>
      </c>
      <c r="X138" s="90"/>
      <c r="Y138" s="90"/>
    </row>
    <row r="139" spans="1:25">
      <c r="A139" s="27">
        <v>41275</v>
      </c>
      <c r="B139" s="150">
        <v>571238.39175560151</v>
      </c>
      <c r="C139" s="150">
        <v>352823.71255493036</v>
      </c>
      <c r="D139" s="150">
        <v>414427.85284229915</v>
      </c>
      <c r="K139" s="194" t="s">
        <v>774</v>
      </c>
      <c r="X139" s="90"/>
      <c r="Y139" s="90"/>
    </row>
    <row r="140" spans="1:25">
      <c r="A140" s="27">
        <v>41306</v>
      </c>
      <c r="B140" s="150">
        <v>610441.02648392715</v>
      </c>
      <c r="C140" s="150">
        <v>366824.65352933237</v>
      </c>
      <c r="D140" s="150">
        <v>427868.7561777251</v>
      </c>
      <c r="K140" s="194" t="s">
        <v>774</v>
      </c>
      <c r="X140" s="90"/>
      <c r="Y140" s="90"/>
    </row>
    <row r="141" spans="1:25">
      <c r="A141" s="27">
        <v>41334</v>
      </c>
      <c r="B141" s="150">
        <v>630147.29155651375</v>
      </c>
      <c r="C141" s="150">
        <v>361358.80082178843</v>
      </c>
      <c r="D141" s="150">
        <v>444449.01891198358</v>
      </c>
      <c r="K141" s="194" t="s">
        <v>774</v>
      </c>
      <c r="X141" s="90"/>
      <c r="Y141" s="90"/>
    </row>
    <row r="142" spans="1:25">
      <c r="A142" s="27">
        <v>41365</v>
      </c>
      <c r="B142" s="150">
        <v>624570.76685247384</v>
      </c>
      <c r="C142" s="150">
        <v>356897.58105855645</v>
      </c>
      <c r="D142" s="150">
        <v>437199.53679673164</v>
      </c>
      <c r="K142" s="194" t="s">
        <v>774</v>
      </c>
      <c r="X142" s="90"/>
      <c r="Y142" s="90"/>
    </row>
    <row r="143" spans="1:25">
      <c r="A143" s="27">
        <v>41395</v>
      </c>
      <c r="B143" s="150">
        <v>633493.2063789377</v>
      </c>
      <c r="C143" s="150">
        <v>357455.23352896044</v>
      </c>
      <c r="D143" s="150">
        <v>434968.92691511568</v>
      </c>
      <c r="K143" s="194" t="s">
        <v>774</v>
      </c>
      <c r="X143" s="90"/>
      <c r="Y143" s="90"/>
    </row>
    <row r="144" spans="1:25">
      <c r="A144" s="27">
        <v>41426</v>
      </c>
      <c r="B144" s="150">
        <v>623508.57126103004</v>
      </c>
      <c r="C144" s="150">
        <v>361857.65296399064</v>
      </c>
      <c r="D144" s="150">
        <v>439796.22437161935</v>
      </c>
      <c r="K144" s="194" t="s">
        <v>774</v>
      </c>
      <c r="X144" s="90"/>
      <c r="Y144" s="90"/>
    </row>
    <row r="145" spans="1:25">
      <c r="A145" s="27">
        <v>41456</v>
      </c>
      <c r="B145" s="150">
        <v>620168.34677213163</v>
      </c>
      <c r="C145" s="150">
        <v>350723.57133432938</v>
      </c>
      <c r="D145" s="150">
        <v>428662.14274195815</v>
      </c>
      <c r="K145" s="194" t="s">
        <v>774</v>
      </c>
      <c r="X145" s="90"/>
      <c r="Y145" s="90"/>
    </row>
    <row r="146" spans="1:25">
      <c r="A146" s="27">
        <v>41487</v>
      </c>
      <c r="B146" s="150">
        <v>634642.6528906913</v>
      </c>
      <c r="C146" s="150">
        <v>356290.61214916001</v>
      </c>
      <c r="D146" s="150">
        <v>434229.18355678878</v>
      </c>
      <c r="K146" s="194" t="s">
        <v>774</v>
      </c>
      <c r="X146" s="90"/>
      <c r="Y146" s="90"/>
    </row>
    <row r="147" spans="1:25">
      <c r="A147" s="27">
        <v>41518</v>
      </c>
      <c r="B147" s="150">
        <v>639792.28325089219</v>
      </c>
      <c r="C147" s="150">
        <v>352988.84593152674</v>
      </c>
      <c r="D147" s="150">
        <v>441236.05741440837</v>
      </c>
      <c r="K147" s="194" t="s">
        <v>774</v>
      </c>
      <c r="X147" s="90"/>
      <c r="Y147" s="90"/>
    </row>
    <row r="148" spans="1:25">
      <c r="A148" s="27">
        <v>41548</v>
      </c>
      <c r="B148" s="150">
        <v>650823.18468625238</v>
      </c>
      <c r="C148" s="150">
        <v>364019.74736688694</v>
      </c>
      <c r="D148" s="150">
        <v>448957.68841916055</v>
      </c>
      <c r="K148" s="194" t="s">
        <v>774</v>
      </c>
      <c r="X148" s="90"/>
      <c r="Y148" s="90"/>
    </row>
    <row r="149" spans="1:25">
      <c r="A149" s="27">
        <v>41579</v>
      </c>
      <c r="B149" s="150">
        <v>691085.9749253171</v>
      </c>
      <c r="C149" s="150">
        <v>375050.64880224713</v>
      </c>
      <c r="D149" s="150">
        <v>468813.31100280891</v>
      </c>
      <c r="K149" s="194" t="s">
        <v>774</v>
      </c>
      <c r="X149" s="90"/>
      <c r="Y149" s="90"/>
    </row>
    <row r="150" spans="1:25">
      <c r="A150" s="27">
        <v>41609</v>
      </c>
      <c r="B150" s="150">
        <v>671216.42421756429</v>
      </c>
      <c r="C150" s="150">
        <v>385756.56564227835</v>
      </c>
      <c r="D150" s="150">
        <v>470071.92927551916</v>
      </c>
      <c r="K150" s="194" t="s">
        <v>774</v>
      </c>
      <c r="X150" s="90"/>
      <c r="Y150" s="90"/>
    </row>
    <row r="151" spans="1:25">
      <c r="A151" s="27">
        <v>41640</v>
      </c>
      <c r="B151" s="150">
        <v>628232.12118885329</v>
      </c>
      <c r="C151" s="150">
        <v>369224.14140046638</v>
      </c>
      <c r="D151" s="150">
        <v>440864.64644831809</v>
      </c>
      <c r="K151" s="194" t="s">
        <v>774</v>
      </c>
      <c r="X151" s="90"/>
      <c r="Y151" s="90"/>
    </row>
    <row r="152" spans="1:25">
      <c r="A152" s="27">
        <v>41671</v>
      </c>
      <c r="B152" s="150">
        <v>672318.58583368512</v>
      </c>
      <c r="C152" s="150">
        <v>383686.70612720348</v>
      </c>
      <c r="D152" s="150">
        <v>457397.07069013</v>
      </c>
      <c r="K152" s="194" t="s">
        <v>774</v>
      </c>
      <c r="X152" s="90"/>
      <c r="Y152" s="90"/>
    </row>
    <row r="153" spans="1:25">
      <c r="A153" s="27">
        <v>41699</v>
      </c>
      <c r="B153" s="150">
        <v>708508.69105999987</v>
      </c>
      <c r="C153" s="150">
        <v>380068.22807249607</v>
      </c>
      <c r="D153" s="150">
        <v>483323.75824248052</v>
      </c>
      <c r="K153" s="194" t="s">
        <v>774</v>
      </c>
      <c r="X153" s="90"/>
      <c r="Y153" s="90"/>
    </row>
    <row r="154" spans="1:25">
      <c r="A154" s="27">
        <v>41730</v>
      </c>
      <c r="B154" s="150">
        <v>681047.11388713168</v>
      </c>
      <c r="C154" s="150">
        <v>382814.38578978286</v>
      </c>
      <c r="D154" s="150">
        <v>472339.12737333326</v>
      </c>
      <c r="K154" s="194" t="s">
        <v>774</v>
      </c>
      <c r="X154" s="90"/>
      <c r="Y154" s="90"/>
    </row>
    <row r="155" spans="1:25">
      <c r="A155" s="27">
        <v>41760</v>
      </c>
      <c r="B155" s="150">
        <v>692031.74475627893</v>
      </c>
      <c r="C155" s="150">
        <v>373477.44955100771</v>
      </c>
      <c r="D155" s="150">
        <v>472339.12737333326</v>
      </c>
      <c r="K155" s="194" t="s">
        <v>774</v>
      </c>
      <c r="X155" s="90"/>
      <c r="Y155" s="90"/>
    </row>
    <row r="156" spans="1:25">
      <c r="A156" s="27">
        <v>41791</v>
      </c>
      <c r="B156" s="150">
        <v>662901.79063188855</v>
      </c>
      <c r="C156" s="150">
        <v>369800.58568307833</v>
      </c>
      <c r="D156" s="150">
        <v>465674.81160091347</v>
      </c>
      <c r="K156" s="194" t="s">
        <v>774</v>
      </c>
    </row>
    <row r="157" spans="1:25">
      <c r="A157" s="27">
        <v>41821</v>
      </c>
      <c r="B157" s="150">
        <v>679337.37221780315</v>
      </c>
      <c r="C157" s="150">
        <v>364869.91120730393</v>
      </c>
      <c r="D157" s="150">
        <v>455813.46264936472</v>
      </c>
      <c r="K157" s="194" t="s">
        <v>774</v>
      </c>
    </row>
    <row r="158" spans="1:25">
      <c r="A158" s="27">
        <v>41852</v>
      </c>
      <c r="B158" s="150">
        <v>680213.93656905193</v>
      </c>
      <c r="C158" s="150">
        <v>372539.84928073076</v>
      </c>
      <c r="D158" s="150">
        <v>460196.2844056086</v>
      </c>
      <c r="K158" s="194" t="s">
        <v>774</v>
      </c>
    </row>
    <row r="159" spans="1:25">
      <c r="A159" s="27">
        <v>41883</v>
      </c>
      <c r="B159" s="150">
        <v>677071.02550928481</v>
      </c>
      <c r="C159" s="150">
        <v>366928.81382438657</v>
      </c>
      <c r="D159" s="150">
        <v>458661.01728048327</v>
      </c>
      <c r="K159" s="194" t="s">
        <v>774</v>
      </c>
    </row>
    <row r="160" spans="1:25">
      <c r="A160" s="27">
        <v>41913</v>
      </c>
      <c r="B160" s="150">
        <v>709832.52674360503</v>
      </c>
      <c r="C160" s="150">
        <v>374791.57412062347</v>
      </c>
      <c r="D160" s="150">
        <v>469581.51769192331</v>
      </c>
      <c r="K160" s="194" t="s">
        <v>774</v>
      </c>
    </row>
    <row r="161" spans="1:19">
      <c r="A161" s="27">
        <v>41944</v>
      </c>
      <c r="B161" s="150">
        <v>738225.8278133492</v>
      </c>
      <c r="C161" s="150">
        <v>387677.76460612274</v>
      </c>
      <c r="D161" s="150">
        <v>499066.86880281154</v>
      </c>
      <c r="K161" s="194" t="s">
        <v>774</v>
      </c>
    </row>
    <row r="162" spans="1:19">
      <c r="A162" s="27">
        <v>41974</v>
      </c>
      <c r="B162" s="150">
        <v>749304.16050116019</v>
      </c>
      <c r="C162" s="150">
        <v>386137.76446264167</v>
      </c>
      <c r="D162" s="150">
        <v>496619.10783580545</v>
      </c>
      <c r="K162" s="194" t="s">
        <v>774</v>
      </c>
    </row>
    <row r="163" spans="1:19">
      <c r="A163" s="27">
        <v>42005</v>
      </c>
      <c r="B163" s="150">
        <v>738365.41363253014</v>
      </c>
      <c r="C163" s="150">
        <v>374105.14290714858</v>
      </c>
      <c r="D163" s="150">
        <v>464896.74191677821</v>
      </c>
      <c r="K163" s="194" t="s">
        <v>774</v>
      </c>
    </row>
    <row r="164" spans="1:19">
      <c r="A164" s="27">
        <v>42036</v>
      </c>
      <c r="B164" s="150">
        <v>751491.90987488627</v>
      </c>
      <c r="C164" s="150">
        <v>382856.14040205267</v>
      </c>
      <c r="D164" s="150">
        <v>470366.11535109329</v>
      </c>
      <c r="K164" s="194" t="s">
        <v>774</v>
      </c>
    </row>
    <row r="165" spans="1:19">
      <c r="A165" s="27">
        <v>42064</v>
      </c>
      <c r="B165" s="150">
        <v>799864.97051451018</v>
      </c>
      <c r="C165" s="150">
        <v>383496.90367134049</v>
      </c>
      <c r="D165" s="150">
        <v>520460.08355396212</v>
      </c>
      <c r="K165" s="194" t="s">
        <v>774</v>
      </c>
    </row>
    <row r="166" spans="1:19">
      <c r="A166" s="27">
        <v>42095</v>
      </c>
      <c r="B166" s="150">
        <v>796577.85419732728</v>
      </c>
      <c r="C166" s="150">
        <v>388975.43086664536</v>
      </c>
      <c r="D166" s="150">
        <v>495258.8584555597</v>
      </c>
      <c r="K166" s="194" t="s">
        <v>774</v>
      </c>
    </row>
    <row r="167" spans="1:19">
      <c r="A167" s="27">
        <v>42125</v>
      </c>
      <c r="B167" s="150">
        <v>832736.13368633937</v>
      </c>
      <c r="C167" s="150">
        <v>381305.49279321852</v>
      </c>
      <c r="D167" s="150">
        <v>504024.50196804752</v>
      </c>
      <c r="E167" s="125">
        <v>42171</v>
      </c>
      <c r="K167" s="194" t="s">
        <v>774</v>
      </c>
    </row>
    <row r="168" spans="1:19">
      <c r="A168" s="27">
        <v>42156</v>
      </c>
      <c r="B168" s="150">
        <v>840177.80015963374</v>
      </c>
      <c r="C168" s="150">
        <v>370987.60007048765</v>
      </c>
      <c r="D168" s="150">
        <v>491013.00009329244</v>
      </c>
      <c r="E168" s="125">
        <v>42201</v>
      </c>
      <c r="K168" s="194" t="s">
        <v>774</v>
      </c>
    </row>
    <row r="169" spans="1:19">
      <c r="A169" s="27">
        <v>42186</v>
      </c>
      <c r="B169" s="150">
        <v>818355.00015548745</v>
      </c>
      <c r="C169" s="150">
        <v>384081.28007297544</v>
      </c>
      <c r="D169" s="150">
        <v>506288.96009619493</v>
      </c>
      <c r="E169" s="125">
        <v>42241</v>
      </c>
      <c r="F169" s="113" t="s">
        <v>418</v>
      </c>
      <c r="K169" s="194" t="s">
        <v>774</v>
      </c>
    </row>
    <row r="170" spans="1:19">
      <c r="A170" s="27">
        <v>42217</v>
      </c>
      <c r="B170" s="150">
        <v>818355.00015548745</v>
      </c>
      <c r="C170" s="150">
        <v>379716.72007214616</v>
      </c>
      <c r="D170" s="150">
        <v>507380.10009640222</v>
      </c>
      <c r="E170" s="125">
        <v>42261</v>
      </c>
      <c r="K170" s="194" t="s">
        <v>774</v>
      </c>
    </row>
    <row r="171" spans="1:19">
      <c r="A171" s="27">
        <v>42248</v>
      </c>
      <c r="B171" s="150">
        <v>849349.17601624457</v>
      </c>
      <c r="C171" s="150">
        <v>396942.95678095939</v>
      </c>
      <c r="D171" s="150">
        <v>522014.78864536429</v>
      </c>
      <c r="E171" s="125">
        <v>42296</v>
      </c>
      <c r="F171" s="113" t="s">
        <v>420</v>
      </c>
      <c r="K171" s="194" t="s">
        <v>774</v>
      </c>
    </row>
    <row r="172" spans="1:19">
      <c r="A172" s="27">
        <v>42278</v>
      </c>
      <c r="B172" s="150">
        <v>826511.36206446344</v>
      </c>
      <c r="C172" s="150">
        <v>402380.53153138352</v>
      </c>
      <c r="D172" s="150">
        <v>497538.08966380527</v>
      </c>
      <c r="E172" s="125">
        <v>42328</v>
      </c>
      <c r="K172" s="194" t="s">
        <v>774</v>
      </c>
    </row>
    <row r="173" spans="1:19">
      <c r="A173" s="27">
        <v>42309</v>
      </c>
      <c r="B173" s="150">
        <v>853699.23581658385</v>
      </c>
      <c r="C173" s="150">
        <v>407818.10628180759</v>
      </c>
      <c r="D173" s="150">
        <v>495906.81723867805</v>
      </c>
      <c r="E173" s="125">
        <v>42352</v>
      </c>
      <c r="K173" s="194" t="s">
        <v>774</v>
      </c>
    </row>
    <row r="174" spans="1:19">
      <c r="A174" s="27">
        <v>42339</v>
      </c>
      <c r="B174" s="150">
        <v>850324.12671771843</v>
      </c>
      <c r="C174" s="150">
        <v>415325.40893667482</v>
      </c>
      <c r="D174" s="150">
        <v>502762.33713386953</v>
      </c>
      <c r="E174" s="125">
        <v>42391</v>
      </c>
      <c r="F174" s="113" t="s">
        <v>428</v>
      </c>
      <c r="K174" s="194" t="s">
        <v>774</v>
      </c>
    </row>
    <row r="175" spans="1:19">
      <c r="A175" s="27">
        <v>42370</v>
      </c>
      <c r="B175" s="150">
        <v>814256.39383637568</v>
      </c>
      <c r="C175" s="150">
        <v>398930.98489970085</v>
      </c>
      <c r="D175" s="150">
        <v>486367.91309689556</v>
      </c>
      <c r="E175" s="125">
        <v>42424</v>
      </c>
      <c r="F175" s="113"/>
      <c r="G175" s="113"/>
      <c r="I175" s="113"/>
      <c r="J175" s="113"/>
      <c r="K175" s="194" t="s">
        <v>774</v>
      </c>
      <c r="Q175" s="164"/>
      <c r="R175" s="164"/>
      <c r="S175" s="164"/>
    </row>
    <row r="176" spans="1:19">
      <c r="A176" s="27">
        <v>42401</v>
      </c>
      <c r="B176" s="150">
        <v>841580.433897999</v>
      </c>
      <c r="C176" s="150">
        <v>420790.2169489995</v>
      </c>
      <c r="D176" s="150">
        <v>491832.72110922023</v>
      </c>
      <c r="E176" s="125">
        <v>42452</v>
      </c>
      <c r="F176" s="113"/>
      <c r="G176" s="113"/>
      <c r="I176" s="113"/>
      <c r="J176" s="113"/>
      <c r="K176" s="194" t="s">
        <v>774</v>
      </c>
      <c r="Q176" s="164"/>
      <c r="R176" s="164"/>
      <c r="S176" s="164"/>
    </row>
    <row r="177" spans="1:19">
      <c r="A177" s="27">
        <v>42430</v>
      </c>
      <c r="B177" s="150">
        <v>911101.90017310937</v>
      </c>
      <c r="C177" s="150">
        <v>420088.90007981687</v>
      </c>
      <c r="D177" s="150">
        <v>537932.02010220708</v>
      </c>
      <c r="E177" s="125">
        <v>42529</v>
      </c>
      <c r="F177" s="113" t="s">
        <v>434</v>
      </c>
      <c r="G177" s="113"/>
      <c r="I177" s="113"/>
      <c r="J177" s="113"/>
      <c r="K177" s="194" t="s">
        <v>774</v>
      </c>
      <c r="Q177" s="164"/>
      <c r="R177" s="164"/>
      <c r="S177" s="164"/>
    </row>
    <row r="178" spans="1:19">
      <c r="A178" s="27">
        <v>42461</v>
      </c>
      <c r="B178" s="150">
        <v>905646.20017207274</v>
      </c>
      <c r="C178" s="150">
        <v>417361.05007929861</v>
      </c>
      <c r="D178" s="150">
        <v>533567.4601013778</v>
      </c>
      <c r="E178" s="125">
        <v>42529</v>
      </c>
      <c r="F178" s="113" t="s">
        <v>470</v>
      </c>
      <c r="G178" s="113"/>
      <c r="I178" s="113"/>
      <c r="J178" s="113"/>
      <c r="K178" s="194" t="s">
        <v>774</v>
      </c>
      <c r="Q178" s="164"/>
      <c r="R178" s="164"/>
      <c r="S178" s="164"/>
    </row>
    <row r="179" spans="1:19">
      <c r="A179" s="27">
        <v>42491</v>
      </c>
      <c r="B179" s="150">
        <v>899099.36017082888</v>
      </c>
      <c r="C179" s="150">
        <v>421725.6100801279</v>
      </c>
      <c r="D179" s="150">
        <v>552116.84010490216</v>
      </c>
      <c r="E179" s="125">
        <v>42541</v>
      </c>
      <c r="F179" s="113"/>
      <c r="G179" s="113"/>
      <c r="I179" s="113"/>
      <c r="J179" s="113"/>
      <c r="K179" s="194" t="s">
        <v>774</v>
      </c>
      <c r="Q179" s="164"/>
      <c r="R179" s="164"/>
      <c r="S179" s="164"/>
    </row>
    <row r="180" spans="1:19">
      <c r="A180" s="27">
        <v>42522</v>
      </c>
      <c r="B180" s="150">
        <v>901888.33159394294</v>
      </c>
      <c r="C180" s="150">
        <v>420519.01726127218</v>
      </c>
      <c r="D180" s="150">
        <v>543306.22385177284</v>
      </c>
      <c r="E180" s="125">
        <v>42572</v>
      </c>
      <c r="F180" s="113" t="s">
        <v>469</v>
      </c>
      <c r="G180" s="113"/>
      <c r="H180" s="113"/>
      <c r="I180" s="113"/>
      <c r="J180" s="113"/>
      <c r="K180" s="194" t="s">
        <v>774</v>
      </c>
      <c r="Q180" s="164"/>
      <c r="R180" s="164"/>
      <c r="S180" s="164"/>
    </row>
    <row r="181" spans="1:19">
      <c r="A181" s="27">
        <v>42552</v>
      </c>
      <c r="B181" s="150">
        <v>912754.45607097843</v>
      </c>
      <c r="C181" s="150">
        <v>425952.07949978992</v>
      </c>
      <c r="D181" s="150">
        <v>544392.83629947645</v>
      </c>
      <c r="E181" s="125">
        <v>42612</v>
      </c>
      <c r="F181" s="113"/>
      <c r="G181" s="113"/>
      <c r="H181" s="113"/>
      <c r="I181" s="113"/>
      <c r="J181" s="113"/>
      <c r="K181" s="194" t="s">
        <v>774</v>
      </c>
      <c r="Q181" s="164"/>
      <c r="R181" s="164"/>
      <c r="S181" s="164"/>
    </row>
    <row r="182" spans="1:19">
      <c r="A182" s="27">
        <v>42583</v>
      </c>
      <c r="B182" s="150">
        <v>923620.58054801379</v>
      </c>
      <c r="C182" s="150">
        <v>419432.40481356863</v>
      </c>
      <c r="D182" s="150">
        <v>532440.09937473736</v>
      </c>
      <c r="E182" s="125">
        <v>42628</v>
      </c>
      <c r="F182" s="113"/>
      <c r="G182" s="125"/>
      <c r="H182" s="113"/>
      <c r="I182" s="113"/>
      <c r="J182" s="113"/>
      <c r="K182" s="194" t="s">
        <v>774</v>
      </c>
      <c r="Q182" s="164"/>
      <c r="R182" s="164"/>
      <c r="S182" s="164"/>
    </row>
    <row r="183" spans="1:19">
      <c r="A183" s="27">
        <v>42614</v>
      </c>
      <c r="B183" s="150">
        <v>915149.67774635612</v>
      </c>
      <c r="C183" s="150">
        <v>438622.03489618248</v>
      </c>
      <c r="D183" s="150">
        <v>562086.01508918207</v>
      </c>
      <c r="E183" s="125">
        <v>42676</v>
      </c>
      <c r="F183" s="113" t="s">
        <v>468</v>
      </c>
      <c r="G183" s="125"/>
      <c r="H183" s="113"/>
      <c r="I183" s="113"/>
      <c r="J183" s="113"/>
      <c r="K183" s="194" t="s">
        <v>774</v>
      </c>
      <c r="Q183" s="164"/>
      <c r="R183" s="164"/>
      <c r="S183" s="164"/>
    </row>
    <row r="184" spans="1:19">
      <c r="A184" s="27">
        <v>42644</v>
      </c>
      <c r="B184" s="150">
        <v>951430.75964517612</v>
      </c>
      <c r="C184" s="150">
        <v>439163.54358123953</v>
      </c>
      <c r="D184" s="150">
        <v>552338.85875815572</v>
      </c>
      <c r="E184" s="125">
        <v>42703</v>
      </c>
      <c r="F184" s="113" t="s">
        <v>479</v>
      </c>
      <c r="G184" s="113"/>
      <c r="H184" s="113"/>
      <c r="I184" s="113"/>
      <c r="J184" s="113"/>
      <c r="K184" s="194" t="s">
        <v>774</v>
      </c>
      <c r="L184" s="156"/>
      <c r="Q184" s="164"/>
      <c r="R184" s="164"/>
      <c r="S184" s="164"/>
    </row>
    <row r="185" spans="1:19">
      <c r="A185" s="27">
        <v>42675</v>
      </c>
      <c r="B185" s="150">
        <v>947640.19884977699</v>
      </c>
      <c r="C185" s="150">
        <v>449452.20859732281</v>
      </c>
      <c r="D185" s="150">
        <v>563169.03245929605</v>
      </c>
      <c r="E185" s="125">
        <v>42725</v>
      </c>
      <c r="F185" s="115"/>
      <c r="H185" s="115"/>
      <c r="I185" s="115" t="s">
        <v>465</v>
      </c>
      <c r="K185" s="194" t="s">
        <v>774</v>
      </c>
      <c r="Q185" s="164"/>
      <c r="R185" s="164"/>
      <c r="S185" s="164"/>
    </row>
    <row r="186" spans="1:19">
      <c r="A186" s="27">
        <v>42705</v>
      </c>
      <c r="B186" s="150">
        <v>922166.09534528072</v>
      </c>
      <c r="C186" s="150">
        <v>455150.98507100408</v>
      </c>
      <c r="D186" s="150">
        <v>560849.55506379646</v>
      </c>
      <c r="E186" s="125">
        <v>42768</v>
      </c>
      <c r="F186" s="36" t="s">
        <v>566</v>
      </c>
      <c r="H186" s="115"/>
      <c r="I186" s="115"/>
      <c r="K186" s="194" t="s">
        <v>774</v>
      </c>
      <c r="Q186" s="164"/>
      <c r="R186" s="164"/>
      <c r="S186" s="164"/>
    </row>
    <row r="187" spans="1:19">
      <c r="A187" s="27">
        <v>42736</v>
      </c>
      <c r="B187" s="150">
        <v>895202.17442875204</v>
      </c>
      <c r="C187" s="150">
        <v>429265.62099113653</v>
      </c>
      <c r="D187" s="150">
        <v>523639.34419898695</v>
      </c>
      <c r="E187" s="125">
        <v>42793</v>
      </c>
      <c r="F187" s="115"/>
      <c r="H187" s="115"/>
      <c r="I187" s="115" t="s">
        <v>465</v>
      </c>
      <c r="K187" s="194" t="s">
        <v>774</v>
      </c>
      <c r="Q187" s="164"/>
      <c r="R187" s="164"/>
      <c r="S187" s="164"/>
    </row>
    <row r="188" spans="1:19">
      <c r="A188" s="27">
        <v>42767</v>
      </c>
      <c r="B188" s="150">
        <v>891966.50391876861</v>
      </c>
      <c r="C188" s="150">
        <v>447601.08721437602</v>
      </c>
      <c r="D188" s="150">
        <v>534964.19098392897</v>
      </c>
      <c r="E188" s="125">
        <v>42809</v>
      </c>
      <c r="F188" s="115"/>
      <c r="H188" s="115"/>
      <c r="I188" s="115" t="s">
        <v>465</v>
      </c>
      <c r="K188" s="194" t="s">
        <v>774</v>
      </c>
      <c r="Q188" s="164"/>
      <c r="R188" s="164"/>
      <c r="S188" s="164"/>
    </row>
    <row r="189" spans="1:19">
      <c r="A189" s="27">
        <v>42795</v>
      </c>
      <c r="B189" s="150">
        <v>961200</v>
      </c>
      <c r="C189" s="150">
        <v>462444</v>
      </c>
      <c r="D189" s="150">
        <v>587400</v>
      </c>
      <c r="E189" s="125">
        <v>42852</v>
      </c>
      <c r="F189" s="36" t="s">
        <v>581</v>
      </c>
      <c r="I189" s="115" t="s">
        <v>465</v>
      </c>
      <c r="K189" s="194" t="s">
        <v>774</v>
      </c>
      <c r="Q189" s="164"/>
      <c r="R189" s="164"/>
      <c r="S189" s="164"/>
    </row>
    <row r="190" spans="1:19">
      <c r="A190" s="27">
        <v>42826</v>
      </c>
      <c r="B190" s="150">
        <v>913140</v>
      </c>
      <c r="C190" s="150">
        <v>464580</v>
      </c>
      <c r="D190" s="150">
        <v>576720</v>
      </c>
      <c r="E190" s="125">
        <v>42871</v>
      </c>
      <c r="F190" s="115"/>
      <c r="H190" s="132" t="s">
        <v>584</v>
      </c>
      <c r="I190" s="115"/>
      <c r="J190" s="132"/>
      <c r="K190" s="194" t="s">
        <v>774</v>
      </c>
      <c r="Q190" s="164"/>
      <c r="R190" s="164"/>
      <c r="S190" s="164"/>
    </row>
    <row r="191" spans="1:19">
      <c r="A191" s="27">
        <v>42856</v>
      </c>
      <c r="B191" s="150">
        <v>921470.4</v>
      </c>
      <c r="C191" s="150">
        <v>459240</v>
      </c>
      <c r="D191" s="150">
        <v>571380</v>
      </c>
      <c r="E191" s="125">
        <v>42901</v>
      </c>
      <c r="I191" s="115" t="s">
        <v>465</v>
      </c>
      <c r="K191" s="194" t="s">
        <v>774</v>
      </c>
      <c r="Q191" s="164"/>
      <c r="R191" s="164"/>
      <c r="S191" s="164"/>
    </row>
    <row r="192" spans="1:19">
      <c r="A192" s="27">
        <v>42887</v>
      </c>
      <c r="B192" s="150">
        <v>914208</v>
      </c>
      <c r="C192" s="150">
        <v>459240</v>
      </c>
      <c r="D192" s="150">
        <v>566040</v>
      </c>
      <c r="E192" s="125">
        <v>42934</v>
      </c>
      <c r="F192" s="36" t="s">
        <v>594</v>
      </c>
      <c r="I192" s="113"/>
      <c r="J192" s="113"/>
      <c r="K192" s="194" t="s">
        <v>774</v>
      </c>
      <c r="L192" s="156"/>
      <c r="Q192" s="164"/>
      <c r="R192" s="164"/>
      <c r="S192" s="164"/>
    </row>
    <row r="193" spans="1:19">
      <c r="A193" s="27">
        <v>42917</v>
      </c>
      <c r="B193" s="150">
        <v>892848</v>
      </c>
      <c r="C193" s="150">
        <v>447492</v>
      </c>
      <c r="D193" s="150">
        <v>553224</v>
      </c>
      <c r="E193" s="125">
        <v>42961</v>
      </c>
      <c r="G193" s="132" t="s">
        <v>600</v>
      </c>
      <c r="K193" s="194" t="s">
        <v>774</v>
      </c>
      <c r="Q193" s="164"/>
      <c r="R193" s="164"/>
      <c r="S193" s="164"/>
    </row>
    <row r="194" spans="1:19">
      <c r="A194" s="27">
        <v>42948</v>
      </c>
      <c r="B194" s="150">
        <v>897120</v>
      </c>
      <c r="C194" s="150">
        <v>457638</v>
      </c>
      <c r="D194" s="150">
        <v>566040</v>
      </c>
      <c r="E194" s="125">
        <v>42993</v>
      </c>
      <c r="G194" s="115" t="s">
        <v>465</v>
      </c>
      <c r="K194" s="194" t="s">
        <v>774</v>
      </c>
      <c r="L194" s="156"/>
      <c r="Q194" s="164"/>
      <c r="R194" s="164"/>
      <c r="S194" s="164"/>
    </row>
    <row r="195" spans="1:19">
      <c r="A195" s="27">
        <v>42979</v>
      </c>
      <c r="B195" s="150">
        <v>903378.89620361966</v>
      </c>
      <c r="C195" s="150">
        <v>457003.44160888996</v>
      </c>
      <c r="D195" s="150">
        <v>557969.31824341218</v>
      </c>
      <c r="E195" s="125">
        <v>43028</v>
      </c>
      <c r="F195" s="36" t="s">
        <v>611</v>
      </c>
      <c r="G195" s="132"/>
      <c r="K195" s="194" t="s">
        <v>774</v>
      </c>
      <c r="Q195" s="164"/>
      <c r="R195" s="164"/>
      <c r="S195" s="164"/>
    </row>
    <row r="196" spans="1:19">
      <c r="A196" s="27">
        <v>43009</v>
      </c>
      <c r="B196" s="150">
        <v>903378.89620361966</v>
      </c>
      <c r="C196" s="150">
        <v>467631.42862305022</v>
      </c>
      <c r="D196" s="150">
        <v>563283.31175049231</v>
      </c>
      <c r="E196" s="125">
        <v>43055</v>
      </c>
      <c r="G196" s="132" t="s">
        <v>600</v>
      </c>
      <c r="K196" s="194" t="s">
        <v>774</v>
      </c>
      <c r="Q196" s="164"/>
      <c r="R196" s="164"/>
      <c r="S196" s="164"/>
    </row>
    <row r="197" spans="1:19">
      <c r="A197" s="27">
        <v>43040</v>
      </c>
      <c r="B197" s="150">
        <v>935262.85724610044</v>
      </c>
      <c r="C197" s="150">
        <v>478259.41563721042</v>
      </c>
      <c r="D197" s="150">
        <v>573911.29876465246</v>
      </c>
      <c r="E197" s="125">
        <v>43133</v>
      </c>
      <c r="G197" s="115" t="s">
        <v>465</v>
      </c>
      <c r="K197" s="194" t="s">
        <v>774</v>
      </c>
      <c r="Q197" s="164"/>
      <c r="R197" s="164"/>
      <c r="S197" s="164"/>
    </row>
    <row r="198" spans="1:19">
      <c r="A198" s="27">
        <v>43070</v>
      </c>
      <c r="B198" s="150">
        <v>913001.98807157064</v>
      </c>
      <c r="C198" s="150">
        <v>478795.22862823063</v>
      </c>
      <c r="D198" s="150">
        <v>585754.47316103382</v>
      </c>
      <c r="E198" s="125">
        <v>43133</v>
      </c>
      <c r="F198" s="36" t="s">
        <v>619</v>
      </c>
      <c r="G198" s="132"/>
      <c r="K198" s="194" t="s">
        <v>774</v>
      </c>
      <c r="Q198" s="164"/>
      <c r="R198" s="164"/>
      <c r="S198" s="164"/>
    </row>
    <row r="199" spans="1:19">
      <c r="A199" s="27">
        <v>43101</v>
      </c>
      <c r="B199" s="150">
        <v>870536.77932405565</v>
      </c>
      <c r="C199" s="150">
        <v>456500.99403578532</v>
      </c>
      <c r="D199" s="150">
        <v>552047.71371769381</v>
      </c>
      <c r="E199" s="125">
        <v>43146</v>
      </c>
      <c r="G199" s="132" t="s">
        <v>600</v>
      </c>
      <c r="K199" s="194" t="s">
        <v>774</v>
      </c>
      <c r="Q199" s="164"/>
      <c r="R199" s="164"/>
      <c r="S199" s="164"/>
    </row>
    <row r="200" spans="1:19">
      <c r="A200" s="27">
        <v>43132</v>
      </c>
      <c r="B200" s="150">
        <v>907693.83697813121</v>
      </c>
      <c r="C200" s="150">
        <v>477733.59840954276</v>
      </c>
      <c r="D200" s="150">
        <v>562664.01590457256</v>
      </c>
      <c r="E200" s="125">
        <v>43173</v>
      </c>
      <c r="G200" s="115" t="s">
        <v>465</v>
      </c>
      <c r="K200" s="194" t="s">
        <v>774</v>
      </c>
    </row>
    <row r="201" spans="1:19">
      <c r="A201" s="27">
        <v>43160</v>
      </c>
      <c r="B201" s="150">
        <v>929614.24332344218</v>
      </c>
      <c r="C201" s="150">
        <v>485934.71810089023</v>
      </c>
      <c r="D201" s="150">
        <v>591572.70029673597</v>
      </c>
      <c r="E201" s="125">
        <v>43214</v>
      </c>
      <c r="F201" s="36" t="s">
        <v>628</v>
      </c>
      <c r="G201" s="132"/>
      <c r="K201" s="194" t="s">
        <v>774</v>
      </c>
    </row>
    <row r="202" spans="1:19">
      <c r="A202" s="27">
        <v>43191</v>
      </c>
      <c r="B202" s="150">
        <v>897922.84866468853</v>
      </c>
      <c r="C202" s="150">
        <v>485934.71810089023</v>
      </c>
      <c r="D202" s="150">
        <v>581008.90207715135</v>
      </c>
      <c r="E202" s="125">
        <v>43231</v>
      </c>
      <c r="G202" s="132" t="s">
        <v>600</v>
      </c>
      <c r="K202" s="194" t="s">
        <v>774</v>
      </c>
    </row>
    <row r="203" spans="1:19">
      <c r="A203" s="27">
        <v>43221</v>
      </c>
      <c r="B203" s="150">
        <v>897922.84866468853</v>
      </c>
      <c r="C203" s="150">
        <v>480652.81899109797</v>
      </c>
      <c r="D203" s="150">
        <v>591572.70029673597</v>
      </c>
      <c r="E203" s="125">
        <v>43269</v>
      </c>
      <c r="G203" s="115" t="s">
        <v>465</v>
      </c>
      <c r="K203" s="194" t="s">
        <v>774</v>
      </c>
    </row>
    <row r="204" spans="1:19">
      <c r="A204" s="27">
        <v>43252</v>
      </c>
      <c r="B204" s="150">
        <v>894384.23645320185</v>
      </c>
      <c r="C204" s="150">
        <v>484019.70443349751</v>
      </c>
      <c r="D204" s="150">
        <v>589241.37931034481</v>
      </c>
      <c r="E204" s="125">
        <v>43298</v>
      </c>
      <c r="F204" s="36" t="s">
        <v>640</v>
      </c>
      <c r="G204" s="132"/>
      <c r="K204" s="194" t="s">
        <v>774</v>
      </c>
    </row>
    <row r="205" spans="1:19">
      <c r="A205" s="27">
        <v>43282</v>
      </c>
      <c r="B205" s="150">
        <v>873339.90147783246</v>
      </c>
      <c r="C205" s="150">
        <v>480863.05418719206</v>
      </c>
      <c r="D205" s="150">
        <v>578719.21182266006</v>
      </c>
      <c r="E205" s="125">
        <v>43327</v>
      </c>
      <c r="G205" s="115" t="s">
        <v>465</v>
      </c>
      <c r="K205" s="194" t="s">
        <v>774</v>
      </c>
    </row>
    <row r="206" spans="1:19">
      <c r="A206" s="27">
        <v>43313</v>
      </c>
      <c r="B206" s="150">
        <v>894384.23645320185</v>
      </c>
      <c r="C206" s="150">
        <v>478758.62068965513</v>
      </c>
      <c r="D206" s="150">
        <v>578719.21182266006</v>
      </c>
      <c r="E206" s="125">
        <v>43360</v>
      </c>
      <c r="G206" s="132" t="s">
        <v>600</v>
      </c>
      <c r="K206" s="194" t="s">
        <v>774</v>
      </c>
    </row>
    <row r="207" spans="1:19">
      <c r="A207" s="27">
        <v>43344</v>
      </c>
      <c r="B207" s="150">
        <v>882351.5625</v>
      </c>
      <c r="C207" s="150">
        <v>488109.375</v>
      </c>
      <c r="D207" s="150">
        <v>584062.5</v>
      </c>
      <c r="E207" s="125">
        <v>43399</v>
      </c>
      <c r="F207" s="36" t="s">
        <v>641</v>
      </c>
      <c r="G207" s="115"/>
      <c r="K207" s="194" t="s">
        <v>774</v>
      </c>
    </row>
    <row r="208" spans="1:19">
      <c r="A208" s="27">
        <v>43374</v>
      </c>
      <c r="B208" s="150">
        <v>897996.09375</v>
      </c>
      <c r="C208" s="150">
        <v>499582.03125</v>
      </c>
      <c r="D208" s="150">
        <v>585626.953125</v>
      </c>
      <c r="E208" s="125">
        <v>43418</v>
      </c>
      <c r="F208" s="132" t="s">
        <v>651</v>
      </c>
      <c r="K208" s="194" t="s">
        <v>774</v>
      </c>
    </row>
    <row r="209" spans="1:35">
      <c r="A209" s="27">
        <v>43405</v>
      </c>
      <c r="B209" s="150">
        <v>896953.125</v>
      </c>
      <c r="C209" s="150">
        <v>505839.84375</v>
      </c>
      <c r="D209" s="150">
        <v>604921.875</v>
      </c>
      <c r="E209" s="125">
        <v>43451</v>
      </c>
      <c r="G209" s="115" t="s">
        <v>465</v>
      </c>
      <c r="K209" s="194" t="s">
        <v>774</v>
      </c>
    </row>
    <row r="210" spans="1:35">
      <c r="A210" s="27">
        <v>43435</v>
      </c>
      <c r="B210" s="150">
        <v>896078.04878048785</v>
      </c>
      <c r="C210" s="150">
        <v>500136.58536585368</v>
      </c>
      <c r="D210" s="150">
        <v>583492.68292682932</v>
      </c>
      <c r="E210" s="125">
        <v>43490</v>
      </c>
      <c r="F210" s="36" t="s">
        <v>652</v>
      </c>
      <c r="G210" s="132"/>
      <c r="K210" s="194" t="s">
        <v>774</v>
      </c>
    </row>
    <row r="211" spans="1:35">
      <c r="A211" s="27">
        <v>43466</v>
      </c>
      <c r="B211" s="150">
        <v>838770.73170731706</v>
      </c>
      <c r="C211" s="150">
        <v>489717.07317073172</v>
      </c>
      <c r="D211" s="150">
        <v>573073.17073170736</v>
      </c>
      <c r="E211" s="125">
        <v>43510</v>
      </c>
      <c r="F211" s="132" t="s">
        <v>651</v>
      </c>
      <c r="G211" s="132"/>
      <c r="K211" s="194" t="s">
        <v>774</v>
      </c>
    </row>
    <row r="212" spans="1:35">
      <c r="A212" s="27">
        <v>43497</v>
      </c>
      <c r="B212" s="150">
        <v>886700.48780487804</v>
      </c>
      <c r="C212" s="150">
        <v>512640</v>
      </c>
      <c r="D212" s="150">
        <v>583492.68292682932</v>
      </c>
      <c r="E212" s="125">
        <v>43538</v>
      </c>
      <c r="G212" s="115" t="s">
        <v>465</v>
      </c>
      <c r="K212" s="194" t="s">
        <v>774</v>
      </c>
    </row>
    <row r="213" spans="1:35">
      <c r="A213" s="27">
        <v>43525</v>
      </c>
      <c r="B213" s="150">
        <v>890000</v>
      </c>
      <c r="C213" s="150">
        <v>510058.47953216376</v>
      </c>
      <c r="D213" s="150">
        <v>608947.3684210527</v>
      </c>
      <c r="E213" s="125">
        <v>43584</v>
      </c>
      <c r="F213" s="36" t="s">
        <v>660</v>
      </c>
      <c r="G213" s="139"/>
      <c r="H213" s="36"/>
      <c r="I213" s="36"/>
      <c r="J213" s="36"/>
      <c r="K213" s="194" t="s">
        <v>774</v>
      </c>
    </row>
    <row r="214" spans="1:35">
      <c r="A214" s="27">
        <v>43556</v>
      </c>
      <c r="B214" s="150">
        <v>881672.51461988303</v>
      </c>
      <c r="C214" s="150">
        <v>507976.60818713455</v>
      </c>
      <c r="D214" s="150">
        <v>603742.69005847955</v>
      </c>
      <c r="E214" s="125">
        <v>43620</v>
      </c>
      <c r="G214" s="115" t="s">
        <v>465</v>
      </c>
      <c r="K214" s="194" t="s">
        <v>774</v>
      </c>
    </row>
    <row r="215" spans="1:35">
      <c r="A215" s="27">
        <v>43586</v>
      </c>
      <c r="B215" s="150">
        <v>884795.32163742697</v>
      </c>
      <c r="C215" s="150">
        <v>509017.54385964916</v>
      </c>
      <c r="D215" s="150">
        <v>603742.69005847955</v>
      </c>
      <c r="E215" s="125">
        <v>43630</v>
      </c>
      <c r="G215" s="132" t="s">
        <v>600</v>
      </c>
      <c r="K215" s="194" t="s">
        <v>774</v>
      </c>
    </row>
    <row r="216" spans="1:35">
      <c r="A216" s="27">
        <v>43617</v>
      </c>
      <c r="B216" s="150">
        <v>879651.16279069777</v>
      </c>
      <c r="C216" s="150">
        <v>501918.60465116281</v>
      </c>
      <c r="D216" s="150">
        <v>605406.97674418613</v>
      </c>
      <c r="E216" s="125">
        <v>43676</v>
      </c>
      <c r="F216" s="36" t="s">
        <v>674</v>
      </c>
      <c r="G216" s="139"/>
      <c r="H216" s="36"/>
      <c r="I216" s="36"/>
      <c r="J216" s="36"/>
      <c r="K216" s="194" t="s">
        <v>774</v>
      </c>
    </row>
    <row r="217" spans="1:35">
      <c r="A217" s="27">
        <v>43647</v>
      </c>
      <c r="B217" s="150">
        <v>853779.06976744195</v>
      </c>
      <c r="C217" s="150">
        <v>501918.60465116281</v>
      </c>
      <c r="D217" s="150">
        <v>595058.13953488378</v>
      </c>
      <c r="E217" s="125">
        <v>43691</v>
      </c>
      <c r="G217" s="132" t="s">
        <v>600</v>
      </c>
      <c r="K217" s="194" t="s">
        <v>774</v>
      </c>
      <c r="O217" s="73">
        <f t="shared" ref="O217:O238" si="0">(+D217-C217)/(B217-D217)</f>
        <v>0.36000000000000015</v>
      </c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</row>
    <row r="218" spans="1:35">
      <c r="A218" s="27">
        <v>43678</v>
      </c>
      <c r="B218" s="150">
        <v>847569.76744186052</v>
      </c>
      <c r="C218" s="150">
        <v>516406.97674418607</v>
      </c>
      <c r="D218" s="150">
        <v>600232.5581395349</v>
      </c>
      <c r="E218" s="125">
        <v>43721</v>
      </c>
      <c r="G218" s="115" t="s">
        <v>465</v>
      </c>
      <c r="K218" s="194" t="s">
        <v>774</v>
      </c>
      <c r="O218" s="73">
        <f t="shared" si="0"/>
        <v>0.33891213389121327</v>
      </c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</row>
    <row r="219" spans="1:35">
      <c r="A219" s="27">
        <v>43709</v>
      </c>
      <c r="B219" s="150">
        <v>871668.91241578443</v>
      </c>
      <c r="C219" s="150">
        <v>513955.72666025022</v>
      </c>
      <c r="D219" s="150">
        <v>613617.90952839272</v>
      </c>
      <c r="E219" s="125">
        <v>43753</v>
      </c>
      <c r="F219" s="36" t="s">
        <v>687</v>
      </c>
      <c r="G219" s="36"/>
      <c r="H219" s="36"/>
      <c r="I219" s="36"/>
      <c r="J219" s="36"/>
      <c r="K219" s="194" t="s">
        <v>774</v>
      </c>
      <c r="O219" s="73">
        <f t="shared" si="0"/>
        <v>0.38621118210353583</v>
      </c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</row>
    <row r="220" spans="1:35">
      <c r="A220" s="27">
        <v>43739</v>
      </c>
      <c r="B220" s="150">
        <v>887087.58421559189</v>
      </c>
      <c r="C220" s="150">
        <v>534513.95572666021</v>
      </c>
      <c r="D220" s="150">
        <v>621886.42925890279</v>
      </c>
      <c r="E220" s="125">
        <v>43787</v>
      </c>
      <c r="G220" s="132" t="s">
        <v>701</v>
      </c>
      <c r="K220" s="194" t="s">
        <v>774</v>
      </c>
      <c r="O220" s="73">
        <f t="shared" si="0"/>
        <v>0.32945736434108547</v>
      </c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</row>
    <row r="221" spans="1:35">
      <c r="A221" s="27">
        <v>43770</v>
      </c>
      <c r="B221" s="150">
        <v>909701.63618864294</v>
      </c>
      <c r="C221" s="150">
        <v>549932.62752646778</v>
      </c>
      <c r="D221" s="150">
        <v>649640.03849855636</v>
      </c>
      <c r="E221" s="125">
        <v>43812</v>
      </c>
      <c r="G221" s="115" t="s">
        <v>465</v>
      </c>
      <c r="K221" s="194" t="s">
        <v>774</v>
      </c>
      <c r="O221" s="73">
        <f t="shared" si="0"/>
        <v>0.38339920948616618</v>
      </c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</row>
    <row r="222" spans="1:35">
      <c r="A222" s="27">
        <v>43800</v>
      </c>
      <c r="B222" s="150">
        <v>906367.81609195401</v>
      </c>
      <c r="C222" s="150">
        <v>547298.85057471262</v>
      </c>
      <c r="D222" s="150">
        <v>642436.7816091954</v>
      </c>
      <c r="E222" s="125">
        <v>43858</v>
      </c>
      <c r="F222" s="36" t="s">
        <v>698</v>
      </c>
      <c r="G222" s="36"/>
      <c r="H222" s="36"/>
      <c r="I222" s="36"/>
      <c r="J222" s="36"/>
      <c r="K222" s="194" t="s">
        <v>774</v>
      </c>
      <c r="O222" s="73">
        <f t="shared" si="0"/>
        <v>0.36046511627906985</v>
      </c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</row>
    <row r="223" spans="1:35">
      <c r="A223" s="27">
        <v>43831</v>
      </c>
      <c r="B223" s="150">
        <v>890000</v>
      </c>
      <c r="C223" s="150">
        <v>537068.96551724139</v>
      </c>
      <c r="D223" s="150">
        <v>626068.96551724139</v>
      </c>
      <c r="E223" s="125">
        <v>43879</v>
      </c>
      <c r="G223" s="132" t="s">
        <v>701</v>
      </c>
      <c r="K223" s="194" t="s">
        <v>774</v>
      </c>
      <c r="O223" s="73">
        <f t="shared" si="0"/>
        <v>0.33720930232558138</v>
      </c>
      <c r="Q223" s="195">
        <v>1359</v>
      </c>
      <c r="R223" s="195">
        <v>3443</v>
      </c>
      <c r="S223" s="195">
        <v>4802</v>
      </c>
      <c r="U223" s="73">
        <f>+Q223/S223</f>
        <v>0.28300708038317368</v>
      </c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</row>
    <row r="224" spans="1:35">
      <c r="A224" s="27">
        <v>43862</v>
      </c>
      <c r="B224" s="150">
        <v>905344.82758620684</v>
      </c>
      <c r="C224" s="150">
        <v>562643.67816091958</v>
      </c>
      <c r="D224" s="150">
        <v>649597.70114942524</v>
      </c>
      <c r="E224" s="125">
        <v>43902</v>
      </c>
      <c r="G224" s="115" t="s">
        <v>465</v>
      </c>
      <c r="K224" s="194" t="s">
        <v>774</v>
      </c>
      <c r="O224" s="73">
        <f t="shared" si="0"/>
        <v>0.33999999999999969</v>
      </c>
      <c r="Q224" s="195">
        <v>2061</v>
      </c>
      <c r="R224" s="195">
        <v>4890</v>
      </c>
      <c r="S224" s="195">
        <v>6951</v>
      </c>
      <c r="U224" s="73">
        <f t="shared" ref="U224:U239" si="1">+Q224/S224</f>
        <v>0.29650410012947775</v>
      </c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</row>
    <row r="225" spans="1:35">
      <c r="A225" s="27">
        <v>43891</v>
      </c>
      <c r="B225" s="150">
        <v>959372.62357414444</v>
      </c>
      <c r="C225" s="150">
        <v>558365.01901140681</v>
      </c>
      <c r="D225" s="150">
        <v>675114.06844106456</v>
      </c>
      <c r="E225" s="125">
        <v>43954</v>
      </c>
      <c r="F225" s="36" t="s">
        <v>706</v>
      </c>
      <c r="G225" s="36"/>
      <c r="H225" s="36"/>
      <c r="I225" s="36"/>
      <c r="J225" s="36"/>
      <c r="K225" s="194" t="s">
        <v>774</v>
      </c>
      <c r="O225" s="73">
        <f t="shared" si="0"/>
        <v>0.41071428571428553</v>
      </c>
      <c r="Q225" s="195">
        <v>2583</v>
      </c>
      <c r="R225" s="195">
        <v>4825</v>
      </c>
      <c r="S225" s="195">
        <v>7408</v>
      </c>
      <c r="U225" s="73">
        <f t="shared" si="1"/>
        <v>0.3486771058315335</v>
      </c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</row>
    <row r="226" spans="1:35">
      <c r="A226" s="27">
        <v>43922</v>
      </c>
      <c r="B226" s="150">
        <v>939068.44106463867</v>
      </c>
      <c r="C226" s="150">
        <v>524863.11787072243</v>
      </c>
      <c r="D226" s="150">
        <v>690342.2053231938</v>
      </c>
      <c r="E226" s="125">
        <v>43966</v>
      </c>
      <c r="G226" s="132" t="s">
        <v>701</v>
      </c>
      <c r="K226" s="194" t="s">
        <v>774</v>
      </c>
      <c r="O226" s="73">
        <f t="shared" si="0"/>
        <v>0.66530612244897913</v>
      </c>
      <c r="Q226" s="195">
        <v>569</v>
      </c>
      <c r="R226" s="195">
        <v>820</v>
      </c>
      <c r="S226" s="195">
        <v>1389</v>
      </c>
      <c r="U226" s="73">
        <f t="shared" si="1"/>
        <v>0.40964722822174227</v>
      </c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</row>
    <row r="227" spans="1:35">
      <c r="A227" s="27">
        <v>43952</v>
      </c>
      <c r="B227" s="150">
        <v>918764.25855513301</v>
      </c>
      <c r="C227" s="150">
        <v>538060.83650190104</v>
      </c>
      <c r="D227" s="150">
        <v>629429.65779467672</v>
      </c>
      <c r="E227" s="125">
        <v>43997</v>
      </c>
      <c r="G227" s="115" t="s">
        <v>465</v>
      </c>
      <c r="K227" s="194" t="s">
        <v>774</v>
      </c>
      <c r="O227" s="73">
        <f t="shared" si="0"/>
        <v>0.31578947368421056</v>
      </c>
      <c r="Q227" s="195">
        <v>1185</v>
      </c>
      <c r="R227" s="195">
        <v>2976</v>
      </c>
      <c r="S227" s="195">
        <v>4161</v>
      </c>
      <c r="U227" s="73">
        <f t="shared" si="1"/>
        <v>0.28478731074260993</v>
      </c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</row>
    <row r="228" spans="1:35">
      <c r="A228" s="27">
        <v>43983</v>
      </c>
      <c r="B228" s="150">
        <v>939472.77936962747</v>
      </c>
      <c r="C228" s="150">
        <v>550830.94555873924</v>
      </c>
      <c r="D228" s="150">
        <v>650796.56160458445</v>
      </c>
      <c r="E228" s="125">
        <v>44032</v>
      </c>
      <c r="F228" s="36" t="s">
        <v>737</v>
      </c>
      <c r="G228" s="36"/>
      <c r="H228" s="36"/>
      <c r="I228" s="36"/>
      <c r="J228" s="36"/>
      <c r="K228" s="194" t="s">
        <v>774</v>
      </c>
      <c r="O228" s="73">
        <f t="shared" si="0"/>
        <v>0.34628975265017642</v>
      </c>
      <c r="Q228" s="195">
        <v>2117</v>
      </c>
      <c r="R228" s="195">
        <v>4739</v>
      </c>
      <c r="S228" s="195">
        <v>6856</v>
      </c>
      <c r="U228" s="73">
        <f t="shared" si="1"/>
        <v>0.3087806301050175</v>
      </c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</row>
    <row r="229" spans="1:35">
      <c r="A229" s="27">
        <v>44013</v>
      </c>
      <c r="B229" s="150">
        <v>936511.55300859595</v>
      </c>
      <c r="C229" s="150">
        <v>568681.94842406875</v>
      </c>
      <c r="D229" s="150">
        <v>672217.76504297997</v>
      </c>
      <c r="E229" s="125">
        <v>44057</v>
      </c>
      <c r="G229" s="132" t="s">
        <v>701</v>
      </c>
      <c r="K229" s="194" t="s">
        <v>774</v>
      </c>
      <c r="O229" s="73">
        <f t="shared" si="0"/>
        <v>0.39174517651690322</v>
      </c>
      <c r="Q229" s="195">
        <v>2687</v>
      </c>
      <c r="R229" s="195">
        <v>5417</v>
      </c>
      <c r="S229" s="195">
        <v>8104</v>
      </c>
      <c r="U229" s="73">
        <f t="shared" si="1"/>
        <v>0.33156465942744323</v>
      </c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</row>
    <row r="230" spans="1:35">
      <c r="A230" s="27">
        <v>44044</v>
      </c>
      <c r="B230" s="150">
        <v>968544.41260744981</v>
      </c>
      <c r="C230" s="150">
        <v>581432.66475644696</v>
      </c>
      <c r="D230" s="150">
        <v>688538.68194842408</v>
      </c>
      <c r="E230" s="125">
        <v>44091</v>
      </c>
      <c r="G230" s="115" t="s">
        <v>465</v>
      </c>
      <c r="K230" s="194" t="s">
        <v>774</v>
      </c>
      <c r="O230" s="73">
        <f t="shared" si="0"/>
        <v>0.38251366120218605</v>
      </c>
      <c r="Q230" s="195">
        <v>2665</v>
      </c>
      <c r="R230" s="195">
        <v>5118</v>
      </c>
      <c r="S230" s="195">
        <v>7783</v>
      </c>
      <c r="U230" s="73">
        <f t="shared" si="1"/>
        <v>0.34241295130412436</v>
      </c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</row>
    <row r="231" spans="1:35">
      <c r="A231" s="27">
        <v>44075</v>
      </c>
      <c r="B231" s="150">
        <v>967685.00948766596</v>
      </c>
      <c r="C231" s="150">
        <v>592770.39848197333</v>
      </c>
      <c r="D231" s="150">
        <v>698151.80265654647</v>
      </c>
      <c r="E231" s="125">
        <v>44133</v>
      </c>
      <c r="F231" s="36" t="s">
        <v>752</v>
      </c>
      <c r="K231" s="194" t="s">
        <v>774</v>
      </c>
      <c r="O231" s="73">
        <f t="shared" si="0"/>
        <v>0.39097744360902292</v>
      </c>
      <c r="Q231" s="195">
        <v>2975</v>
      </c>
      <c r="R231" s="195">
        <v>5643</v>
      </c>
      <c r="S231" s="195">
        <v>8618</v>
      </c>
      <c r="U231" s="73">
        <f t="shared" si="1"/>
        <v>0.34520770480389884</v>
      </c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</row>
    <row r="232" spans="1:35">
      <c r="A232" s="27">
        <v>44105</v>
      </c>
      <c r="B232" s="150">
        <v>1013282.7324478177</v>
      </c>
      <c r="C232" s="150">
        <v>607970.65275142307</v>
      </c>
      <c r="D232" s="150">
        <v>734629.98102466785</v>
      </c>
      <c r="E232" s="125">
        <v>44151</v>
      </c>
      <c r="G232" s="132" t="s">
        <v>701</v>
      </c>
      <c r="K232" s="194" t="s">
        <v>774</v>
      </c>
      <c r="O232" s="73">
        <f t="shared" si="0"/>
        <v>0.45454181818181832</v>
      </c>
      <c r="Q232" s="195">
        <v>3210</v>
      </c>
      <c r="R232" s="195">
        <v>5926</v>
      </c>
      <c r="S232" s="195">
        <v>9136</v>
      </c>
      <c r="U232" s="73">
        <f t="shared" si="1"/>
        <v>0.35135726795096323</v>
      </c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</row>
    <row r="233" spans="1:35">
      <c r="A233" s="27">
        <v>44136</v>
      </c>
      <c r="B233" s="150">
        <v>1043681.2144212523</v>
      </c>
      <c r="C233" s="150">
        <v>622763.56736242876</v>
      </c>
      <c r="D233" s="150">
        <v>754895.63567362423</v>
      </c>
      <c r="E233" s="125">
        <v>44216</v>
      </c>
      <c r="G233" s="115" t="s">
        <v>465</v>
      </c>
      <c r="K233" s="194" t="s">
        <v>774</v>
      </c>
      <c r="O233" s="73">
        <f t="shared" si="0"/>
        <v>0.45754385964912297</v>
      </c>
      <c r="Q233" s="195">
        <v>3821</v>
      </c>
      <c r="R233" s="195">
        <v>6326</v>
      </c>
      <c r="S233" s="195">
        <v>10147</v>
      </c>
      <c r="U233" s="73">
        <f t="shared" si="1"/>
        <v>0.37656450182319895</v>
      </c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</row>
    <row r="234" spans="1:35">
      <c r="A234" s="27">
        <v>44166</v>
      </c>
      <c r="B234" s="150">
        <v>1033711.0481586403</v>
      </c>
      <c r="C234" s="150">
        <v>635354.10764872527</v>
      </c>
      <c r="D234" s="150">
        <v>751331.44475920685</v>
      </c>
      <c r="E234" s="125">
        <v>44216</v>
      </c>
      <c r="F234" s="36" t="s">
        <v>758</v>
      </c>
      <c r="O234" s="73">
        <f t="shared" si="0"/>
        <v>0.41071428571428564</v>
      </c>
      <c r="Q234" s="195">
        <v>3219</v>
      </c>
      <c r="R234" s="195">
        <v>5716</v>
      </c>
      <c r="S234" s="195">
        <v>9538</v>
      </c>
      <c r="U234" s="73">
        <f t="shared" si="1"/>
        <v>0.33749213671629275</v>
      </c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</row>
    <row r="235" spans="1:35">
      <c r="A235" s="27">
        <v>44197</v>
      </c>
      <c r="B235" s="150">
        <v>1003456.0906515581</v>
      </c>
      <c r="C235" s="150">
        <v>607116.14730878186</v>
      </c>
      <c r="D235" s="150">
        <v>736506.51558073657</v>
      </c>
      <c r="E235" s="125">
        <v>44244</v>
      </c>
      <c r="G235" s="132" t="s">
        <v>701</v>
      </c>
      <c r="O235" s="73">
        <f t="shared" si="0"/>
        <v>0.48469965999244435</v>
      </c>
      <c r="Q235" s="195">
        <v>1929</v>
      </c>
      <c r="R235" s="195">
        <v>3173</v>
      </c>
      <c r="S235" s="195">
        <v>5102</v>
      </c>
      <c r="U235" s="73">
        <f t="shared" si="1"/>
        <v>0.37808702469619759</v>
      </c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</row>
    <row r="236" spans="1:35">
      <c r="A236" s="27">
        <v>44228</v>
      </c>
      <c r="B236" s="150">
        <v>1109348.4419263457</v>
      </c>
      <c r="C236" s="150">
        <v>656532.57790368272</v>
      </c>
      <c r="D236" s="150">
        <v>786628.895184136</v>
      </c>
      <c r="E236" s="125">
        <v>44274</v>
      </c>
      <c r="G236" s="115" t="s">
        <v>465</v>
      </c>
      <c r="O236" s="73">
        <f t="shared" si="0"/>
        <v>0.40312500000000001</v>
      </c>
      <c r="Q236" s="195">
        <v>2874</v>
      </c>
      <c r="R236" s="195">
        <v>5398</v>
      </c>
      <c r="S236" s="195">
        <v>8272</v>
      </c>
      <c r="U236" s="73">
        <f t="shared" si="1"/>
        <v>0.34743713733075438</v>
      </c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</row>
    <row r="237" spans="1:35">
      <c r="A237" s="27">
        <v>44256</v>
      </c>
      <c r="B237" s="150">
        <v>1120000</v>
      </c>
      <c r="C237" s="150">
        <v>680000</v>
      </c>
      <c r="D237" s="150">
        <v>825000</v>
      </c>
      <c r="E237" s="125">
        <v>44301</v>
      </c>
      <c r="F237" s="36" t="s">
        <v>775</v>
      </c>
      <c r="G237" s="132"/>
      <c r="O237" s="73">
        <f t="shared" si="0"/>
        <v>0.49152542372881358</v>
      </c>
      <c r="Q237" s="195">
        <v>3970</v>
      </c>
      <c r="R237" s="195">
        <v>6052</v>
      </c>
      <c r="S237" s="195">
        <v>10022</v>
      </c>
      <c r="U237" s="73">
        <f t="shared" si="1"/>
        <v>0.39612851726202353</v>
      </c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</row>
    <row r="238" spans="1:35">
      <c r="A238" s="27">
        <v>44287</v>
      </c>
      <c r="B238" s="150">
        <v>1120000</v>
      </c>
      <c r="C238" s="150">
        <v>686000</v>
      </c>
      <c r="D238" s="150">
        <v>805000</v>
      </c>
      <c r="E238" s="125">
        <v>44329</v>
      </c>
      <c r="F238" s="194"/>
      <c r="G238" s="115" t="s">
        <v>465</v>
      </c>
      <c r="O238" s="73">
        <f t="shared" si="0"/>
        <v>0.37777777777777777</v>
      </c>
      <c r="Q238" s="195">
        <v>2667</v>
      </c>
      <c r="R238" s="195">
        <v>4786</v>
      </c>
      <c r="S238" s="195">
        <v>7453</v>
      </c>
      <c r="U238" s="73">
        <f t="shared" si="1"/>
        <v>0.35784247953844089</v>
      </c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</row>
    <row r="239" spans="1:35">
      <c r="A239" s="27">
        <v>44317</v>
      </c>
      <c r="B239" s="150">
        <v>1148000</v>
      </c>
      <c r="C239" s="150">
        <v>678500</v>
      </c>
      <c r="D239" s="150">
        <v>820000</v>
      </c>
      <c r="E239" s="125">
        <v>44362</v>
      </c>
      <c r="G239" s="132" t="s">
        <v>701</v>
      </c>
      <c r="O239" s="73">
        <f>(+D239-C239)/(B239-D239)</f>
        <v>0.43140243902439024</v>
      </c>
      <c r="Q239" s="195">
        <v>2766</v>
      </c>
      <c r="R239" s="195">
        <v>4784</v>
      </c>
      <c r="S239" s="195">
        <v>7550</v>
      </c>
      <c r="U239" s="73">
        <f t="shared" si="1"/>
        <v>0.36635761589403976</v>
      </c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</row>
    <row r="240" spans="1:35">
      <c r="A240" s="27"/>
      <c r="B240" s="197"/>
      <c r="C240" s="197"/>
      <c r="D240" s="197"/>
      <c r="E240" s="125">
        <v>44391</v>
      </c>
      <c r="F240" s="36"/>
    </row>
    <row r="241" spans="1:11">
      <c r="A241" s="27" t="s">
        <v>770</v>
      </c>
      <c r="B241" s="197">
        <f>+B239/B227-1</f>
        <v>0.24950441782026611</v>
      </c>
      <c r="C241" s="197">
        <f>+C239/C227-1</f>
        <v>0.26100982262737649</v>
      </c>
      <c r="D241" s="197">
        <f>+D239/D227-1</f>
        <v>0.30276670291168317</v>
      </c>
      <c r="E241" s="125"/>
      <c r="G241" s="199" t="s">
        <v>789</v>
      </c>
      <c r="H241" s="36"/>
      <c r="I241" s="36"/>
      <c r="J241" s="36"/>
      <c r="K241" s="36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9"/>
  <dimension ref="A1:L242"/>
  <sheetViews>
    <sheetView zoomScale="115" zoomScaleNormal="115" workbookViewId="0">
      <pane xSplit="1" ySplit="5" topLeftCell="B209" activePane="bottomRight" state="frozen"/>
      <selection pane="topRight" activeCell="B1" sqref="B1"/>
      <selection pane="bottomLeft" activeCell="A5" sqref="A5"/>
      <selection pane="bottomRight" activeCell="E240" sqref="E240"/>
    </sheetView>
  </sheetViews>
  <sheetFormatPr defaultRowHeight="14.5"/>
  <cols>
    <col min="2" max="2" width="14.81640625" customWidth="1"/>
    <col min="3" max="3" width="15.453125" customWidth="1"/>
    <col min="4" max="4" width="15.453125" style="113" customWidth="1"/>
    <col min="5" max="5" width="11.54296875" customWidth="1"/>
  </cols>
  <sheetData>
    <row r="1" spans="1:12" s="25" customFormat="1">
      <c r="A1" s="26" t="s">
        <v>415</v>
      </c>
      <c r="D1" s="113"/>
      <c r="F1" s="132" t="s">
        <v>416</v>
      </c>
    </row>
    <row r="2" spans="1:12" s="25" customFormat="1">
      <c r="A2" s="5" t="s">
        <v>20</v>
      </c>
      <c r="D2" s="113"/>
      <c r="F2" s="132" t="s">
        <v>620</v>
      </c>
    </row>
    <row r="3" spans="1:12" s="113" customFormat="1">
      <c r="A3" s="146"/>
      <c r="B3" s="132" t="s">
        <v>621</v>
      </c>
      <c r="F3" s="132" t="s">
        <v>582</v>
      </c>
    </row>
    <row r="4" spans="1:12" s="25" customFormat="1">
      <c r="B4" s="115" t="s">
        <v>465</v>
      </c>
      <c r="C4" s="115" t="s">
        <v>465</v>
      </c>
      <c r="D4" s="115"/>
      <c r="L4" s="132" t="s">
        <v>600</v>
      </c>
    </row>
    <row r="5" spans="1:12" s="25" customFormat="1">
      <c r="B5" s="26" t="s">
        <v>1</v>
      </c>
      <c r="C5" s="26" t="s">
        <v>2</v>
      </c>
      <c r="D5" s="26" t="s">
        <v>21</v>
      </c>
    </row>
    <row r="6" spans="1:12">
      <c r="A6" s="27">
        <v>37226</v>
      </c>
      <c r="B6" s="75">
        <v>23848</v>
      </c>
      <c r="C6" s="75">
        <v>51886</v>
      </c>
      <c r="D6" s="87">
        <v>75734</v>
      </c>
      <c r="I6">
        <f>COUNTA($A:$A)</f>
        <v>236</v>
      </c>
      <c r="J6">
        <f>COUNTA($B:$B)</f>
        <v>237</v>
      </c>
    </row>
    <row r="7" spans="1:12">
      <c r="A7" s="27">
        <v>37257</v>
      </c>
      <c r="B7" s="75">
        <v>24629</v>
      </c>
      <c r="C7" s="75">
        <v>53102</v>
      </c>
      <c r="D7" s="87">
        <v>77731</v>
      </c>
      <c r="I7">
        <f>COUNT($A:$A)</f>
        <v>234</v>
      </c>
      <c r="J7">
        <f>COUNT($B:$B)</f>
        <v>234</v>
      </c>
    </row>
    <row r="8" spans="1:12">
      <c r="A8" s="27">
        <v>37288</v>
      </c>
      <c r="B8" s="75">
        <v>25737</v>
      </c>
      <c r="C8" s="75">
        <v>54416</v>
      </c>
      <c r="D8" s="87">
        <v>80153</v>
      </c>
      <c r="I8" s="25" t="s">
        <v>25</v>
      </c>
      <c r="J8" s="25" t="s">
        <v>26</v>
      </c>
    </row>
    <row r="9" spans="1:12">
      <c r="A9" s="27">
        <v>37316</v>
      </c>
      <c r="B9" s="75">
        <v>27299</v>
      </c>
      <c r="C9" s="75">
        <v>55870</v>
      </c>
      <c r="D9" s="87">
        <v>83169</v>
      </c>
    </row>
    <row r="10" spans="1:12">
      <c r="A10" s="27">
        <v>37347</v>
      </c>
      <c r="B10" s="75">
        <v>28265</v>
      </c>
      <c r="C10" s="75">
        <v>57588</v>
      </c>
      <c r="D10" s="87">
        <v>85853</v>
      </c>
    </row>
    <row r="11" spans="1:12">
      <c r="A11" s="27">
        <v>37377</v>
      </c>
      <c r="B11" s="75">
        <v>29400</v>
      </c>
      <c r="C11" s="75">
        <v>59081</v>
      </c>
      <c r="D11" s="87">
        <v>88481</v>
      </c>
    </row>
    <row r="12" spans="1:12">
      <c r="A12" s="27">
        <v>37408</v>
      </c>
      <c r="B12" s="75">
        <v>29975</v>
      </c>
      <c r="C12" s="75">
        <v>59885</v>
      </c>
      <c r="D12" s="87">
        <v>89860</v>
      </c>
    </row>
    <row r="13" spans="1:12">
      <c r="A13" s="27">
        <v>37438</v>
      </c>
      <c r="B13" s="75">
        <v>30796</v>
      </c>
      <c r="C13" s="75">
        <v>60776</v>
      </c>
      <c r="D13" s="87">
        <v>91572</v>
      </c>
    </row>
    <row r="14" spans="1:12">
      <c r="A14" s="27">
        <v>37469</v>
      </c>
      <c r="B14" s="75">
        <v>31238</v>
      </c>
      <c r="C14" s="75">
        <v>61466</v>
      </c>
      <c r="D14" s="87">
        <v>92704</v>
      </c>
    </row>
    <row r="15" spans="1:12">
      <c r="A15" s="27">
        <v>37500</v>
      </c>
      <c r="B15" s="75">
        <v>32124</v>
      </c>
      <c r="C15" s="75">
        <v>62970</v>
      </c>
      <c r="D15" s="87">
        <v>95094</v>
      </c>
    </row>
    <row r="16" spans="1:12">
      <c r="A16" s="27">
        <v>37530</v>
      </c>
      <c r="B16" s="75">
        <v>33278</v>
      </c>
      <c r="C16" s="75">
        <v>64604</v>
      </c>
      <c r="D16" s="87">
        <v>97882</v>
      </c>
    </row>
    <row r="17" spans="1:9">
      <c r="A17" s="27">
        <v>37561</v>
      </c>
      <c r="B17" s="75">
        <v>34001</v>
      </c>
      <c r="C17" s="75">
        <v>65841</v>
      </c>
      <c r="D17" s="87">
        <v>99842</v>
      </c>
    </row>
    <row r="18" spans="1:9">
      <c r="A18" s="27">
        <v>37591</v>
      </c>
      <c r="B18" s="75">
        <v>34534</v>
      </c>
      <c r="C18" s="75">
        <v>67007</v>
      </c>
      <c r="D18" s="87">
        <v>101541</v>
      </c>
    </row>
    <row r="19" spans="1:9">
      <c r="A19" s="27">
        <v>37622</v>
      </c>
      <c r="B19" s="75">
        <v>35077</v>
      </c>
      <c r="C19" s="75">
        <v>67887</v>
      </c>
      <c r="D19" s="87">
        <v>102964</v>
      </c>
    </row>
    <row r="20" spans="1:9">
      <c r="A20" s="27">
        <v>37653</v>
      </c>
      <c r="B20" s="75">
        <v>35074</v>
      </c>
      <c r="C20" s="75">
        <v>68856</v>
      </c>
      <c r="D20" s="87">
        <v>103930</v>
      </c>
    </row>
    <row r="21" spans="1:9">
      <c r="A21" s="27">
        <v>37681</v>
      </c>
      <c r="B21" s="75">
        <v>35172</v>
      </c>
      <c r="C21" s="75">
        <v>69855</v>
      </c>
      <c r="D21" s="87">
        <v>105027</v>
      </c>
    </row>
    <row r="22" spans="1:9">
      <c r="A22" s="27">
        <v>37712</v>
      </c>
      <c r="B22" s="75">
        <v>34822</v>
      </c>
      <c r="C22" s="75">
        <v>70076</v>
      </c>
      <c r="D22" s="87">
        <v>104898</v>
      </c>
    </row>
    <row r="23" spans="1:9">
      <c r="A23" s="27">
        <v>37742</v>
      </c>
      <c r="B23" s="75">
        <v>35602</v>
      </c>
      <c r="C23" s="75">
        <v>71571</v>
      </c>
      <c r="D23" s="87">
        <v>107173</v>
      </c>
      <c r="H23" s="113" t="s">
        <v>585</v>
      </c>
    </row>
    <row r="24" spans="1:9">
      <c r="A24" s="27">
        <v>37773</v>
      </c>
      <c r="B24" s="75">
        <v>36478</v>
      </c>
      <c r="C24" s="75">
        <v>73007</v>
      </c>
      <c r="D24" s="87">
        <v>109485</v>
      </c>
      <c r="H24" s="113" t="s">
        <v>585</v>
      </c>
      <c r="I24" s="113"/>
    </row>
    <row r="25" spans="1:9">
      <c r="A25" s="27">
        <v>37803</v>
      </c>
      <c r="B25" s="75">
        <v>37194</v>
      </c>
      <c r="C25" s="75">
        <v>74651</v>
      </c>
      <c r="D25" s="87">
        <v>111845</v>
      </c>
      <c r="H25" s="113" t="s">
        <v>585</v>
      </c>
    </row>
    <row r="26" spans="1:9">
      <c r="A26" s="27">
        <v>37834</v>
      </c>
      <c r="B26" s="75">
        <v>37935</v>
      </c>
      <c r="C26" s="75">
        <v>76096</v>
      </c>
      <c r="D26" s="87">
        <v>114031</v>
      </c>
      <c r="H26" s="113" t="s">
        <v>585</v>
      </c>
    </row>
    <row r="27" spans="1:9">
      <c r="A27" s="27">
        <v>37865</v>
      </c>
      <c r="B27" s="75">
        <v>38669</v>
      </c>
      <c r="C27" s="75">
        <v>78108</v>
      </c>
      <c r="D27" s="87">
        <v>116777</v>
      </c>
      <c r="H27" s="113" t="s">
        <v>585</v>
      </c>
    </row>
    <row r="28" spans="1:9">
      <c r="A28" s="27">
        <v>37895</v>
      </c>
      <c r="B28" s="75">
        <v>38979</v>
      </c>
      <c r="C28" s="75">
        <v>79288</v>
      </c>
      <c r="D28" s="87">
        <v>118267</v>
      </c>
    </row>
    <row r="29" spans="1:9">
      <c r="A29" s="27">
        <v>37926</v>
      </c>
      <c r="B29" s="75">
        <v>39384</v>
      </c>
      <c r="C29" s="75">
        <v>79835</v>
      </c>
      <c r="D29" s="87">
        <v>119219</v>
      </c>
    </row>
    <row r="30" spans="1:9">
      <c r="A30" s="27">
        <v>37956</v>
      </c>
      <c r="B30" s="75">
        <v>39560</v>
      </c>
      <c r="C30" s="75">
        <v>80548</v>
      </c>
      <c r="D30" s="87">
        <v>120108</v>
      </c>
    </row>
    <row r="31" spans="1:9">
      <c r="A31" s="27">
        <v>37987</v>
      </c>
      <c r="B31" s="75">
        <v>39482</v>
      </c>
      <c r="C31" s="75">
        <v>80851</v>
      </c>
      <c r="D31" s="87">
        <v>120333</v>
      </c>
    </row>
    <row r="32" spans="1:9">
      <c r="A32" s="27">
        <v>38018</v>
      </c>
      <c r="B32" s="75">
        <v>39792</v>
      </c>
      <c r="C32" s="75">
        <v>80757</v>
      </c>
      <c r="D32" s="87">
        <v>120549</v>
      </c>
    </row>
    <row r="33" spans="1:9">
      <c r="A33" s="27">
        <v>38047</v>
      </c>
      <c r="B33" s="75">
        <v>39986</v>
      </c>
      <c r="C33" s="75">
        <v>81196</v>
      </c>
      <c r="D33" s="87">
        <v>121182</v>
      </c>
    </row>
    <row r="34" spans="1:9">
      <c r="A34" s="27">
        <v>38078</v>
      </c>
      <c r="B34" s="75">
        <v>40209</v>
      </c>
      <c r="C34" s="75">
        <v>81568</v>
      </c>
      <c r="D34" s="87">
        <v>121777</v>
      </c>
    </row>
    <row r="35" spans="1:9">
      <c r="A35" s="27">
        <v>38108</v>
      </c>
      <c r="B35" s="75">
        <v>39384</v>
      </c>
      <c r="C35" s="75">
        <v>80465</v>
      </c>
      <c r="D35" s="87">
        <v>119849</v>
      </c>
    </row>
    <row r="36" spans="1:9">
      <c r="A36" s="27">
        <v>38139</v>
      </c>
      <c r="B36" s="75">
        <v>38820</v>
      </c>
      <c r="C36" s="75">
        <v>79665</v>
      </c>
      <c r="D36" s="87">
        <v>118485</v>
      </c>
    </row>
    <row r="37" spans="1:9">
      <c r="A37" s="27">
        <v>38169</v>
      </c>
      <c r="B37" s="75">
        <v>37921</v>
      </c>
      <c r="C37" s="75">
        <v>78226</v>
      </c>
      <c r="D37" s="87">
        <v>116147</v>
      </c>
    </row>
    <row r="38" spans="1:9">
      <c r="A38" s="27">
        <v>38200</v>
      </c>
      <c r="B38" s="75">
        <v>37179</v>
      </c>
      <c r="C38" s="75">
        <v>76889</v>
      </c>
      <c r="D38" s="87">
        <v>114068</v>
      </c>
    </row>
    <row r="39" spans="1:9">
      <c r="A39" s="27">
        <v>38231</v>
      </c>
      <c r="B39" s="75">
        <v>36404</v>
      </c>
      <c r="C39" s="75">
        <v>74833</v>
      </c>
      <c r="D39" s="87">
        <v>111237</v>
      </c>
    </row>
    <row r="40" spans="1:9">
      <c r="A40" s="27">
        <v>38261</v>
      </c>
      <c r="B40" s="75">
        <v>35415</v>
      </c>
      <c r="C40" s="75">
        <v>73090</v>
      </c>
      <c r="D40" s="87">
        <v>108505</v>
      </c>
    </row>
    <row r="41" spans="1:9">
      <c r="A41" s="27">
        <v>38292</v>
      </c>
      <c r="B41" s="75">
        <v>34658</v>
      </c>
      <c r="C41" s="75">
        <v>72547</v>
      </c>
      <c r="D41" s="87">
        <v>107205</v>
      </c>
      <c r="I41" s="113"/>
    </row>
    <row r="42" spans="1:9">
      <c r="A42" s="27">
        <v>38322</v>
      </c>
      <c r="B42" s="75">
        <v>34582</v>
      </c>
      <c r="C42" s="75">
        <v>72500</v>
      </c>
      <c r="D42" s="87">
        <v>107082</v>
      </c>
    </row>
    <row r="43" spans="1:9">
      <c r="A43" s="27">
        <v>38353</v>
      </c>
      <c r="B43" s="75">
        <v>34110</v>
      </c>
      <c r="C43" s="75">
        <v>71661</v>
      </c>
      <c r="D43" s="87">
        <v>105771</v>
      </c>
    </row>
    <row r="44" spans="1:9">
      <c r="A44" s="27">
        <v>38384</v>
      </c>
      <c r="B44" s="75">
        <v>34063</v>
      </c>
      <c r="C44" s="75">
        <v>71994</v>
      </c>
      <c r="D44" s="87">
        <v>106057</v>
      </c>
      <c r="H44" s="113" t="s">
        <v>451</v>
      </c>
    </row>
    <row r="45" spans="1:9">
      <c r="A45" s="27">
        <v>38412</v>
      </c>
      <c r="B45" s="75">
        <v>33789</v>
      </c>
      <c r="C45" s="75">
        <v>71296</v>
      </c>
      <c r="D45" s="87">
        <v>105085</v>
      </c>
      <c r="H45" s="113" t="s">
        <v>451</v>
      </c>
    </row>
    <row r="46" spans="1:9">
      <c r="A46" s="27">
        <v>38443</v>
      </c>
      <c r="B46" s="75">
        <v>33579</v>
      </c>
      <c r="C46" s="75">
        <v>70772</v>
      </c>
      <c r="D46" s="87">
        <v>104351</v>
      </c>
      <c r="H46" s="113" t="s">
        <v>451</v>
      </c>
    </row>
    <row r="47" spans="1:9">
      <c r="A47" s="27">
        <v>38473</v>
      </c>
      <c r="B47" s="75">
        <v>33566</v>
      </c>
      <c r="C47" s="75">
        <v>70626</v>
      </c>
      <c r="D47" s="87">
        <v>104192</v>
      </c>
      <c r="H47" s="113" t="s">
        <v>451</v>
      </c>
    </row>
    <row r="48" spans="1:9">
      <c r="A48" s="27">
        <v>38504</v>
      </c>
      <c r="B48" s="75">
        <v>33453</v>
      </c>
      <c r="C48" s="75">
        <v>70339</v>
      </c>
      <c r="D48" s="87">
        <v>103792</v>
      </c>
      <c r="H48" s="113" t="s">
        <v>451</v>
      </c>
    </row>
    <row r="49" spans="1:8">
      <c r="A49" s="27">
        <v>38534</v>
      </c>
      <c r="B49" s="75">
        <v>33711</v>
      </c>
      <c r="C49" s="75">
        <v>70404</v>
      </c>
      <c r="D49" s="87">
        <v>104115</v>
      </c>
      <c r="H49" s="113" t="s">
        <v>451</v>
      </c>
    </row>
    <row r="50" spans="1:8">
      <c r="A50" s="27">
        <v>38565</v>
      </c>
      <c r="B50" s="75">
        <v>33983</v>
      </c>
      <c r="C50" s="75">
        <v>70580</v>
      </c>
      <c r="D50" s="87">
        <v>104563</v>
      </c>
      <c r="H50" s="113" t="s">
        <v>451</v>
      </c>
    </row>
    <row r="51" spans="1:8">
      <c r="A51" s="27">
        <v>38596</v>
      </c>
      <c r="B51" s="75">
        <v>34512</v>
      </c>
      <c r="C51" s="75">
        <v>71382</v>
      </c>
      <c r="D51" s="87">
        <v>105894</v>
      </c>
      <c r="H51" s="113" t="s">
        <v>451</v>
      </c>
    </row>
    <row r="52" spans="1:8">
      <c r="A52" s="27">
        <v>38626</v>
      </c>
      <c r="B52" s="75">
        <v>34813</v>
      </c>
      <c r="C52" s="75">
        <v>71403</v>
      </c>
      <c r="D52" s="87">
        <v>106216</v>
      </c>
      <c r="H52" s="113" t="s">
        <v>451</v>
      </c>
    </row>
    <row r="53" spans="1:8">
      <c r="A53" s="27">
        <v>38657</v>
      </c>
      <c r="B53" s="75">
        <v>34820</v>
      </c>
      <c r="C53" s="75">
        <v>71279</v>
      </c>
      <c r="D53" s="87">
        <v>106099</v>
      </c>
      <c r="H53" s="113" t="s">
        <v>451</v>
      </c>
    </row>
    <row r="54" spans="1:8">
      <c r="A54" s="27">
        <v>38687</v>
      </c>
      <c r="B54" s="75">
        <v>34614</v>
      </c>
      <c r="C54" s="75">
        <v>69845</v>
      </c>
      <c r="D54" s="87">
        <v>104459</v>
      </c>
      <c r="H54" s="113" t="s">
        <v>451</v>
      </c>
    </row>
    <row r="55" spans="1:8">
      <c r="A55" s="27">
        <v>38718</v>
      </c>
      <c r="B55" s="75">
        <v>34261</v>
      </c>
      <c r="C55" s="75">
        <v>69487</v>
      </c>
      <c r="D55" s="87">
        <v>103748</v>
      </c>
      <c r="H55" s="113" t="s">
        <v>451</v>
      </c>
    </row>
    <row r="56" spans="1:8">
      <c r="A56" s="27">
        <v>38749</v>
      </c>
      <c r="B56" s="75">
        <v>33400</v>
      </c>
      <c r="C56" s="75">
        <v>68133</v>
      </c>
      <c r="D56" s="87">
        <v>101533</v>
      </c>
      <c r="H56" s="113" t="s">
        <v>451</v>
      </c>
    </row>
    <row r="57" spans="1:8">
      <c r="A57" s="27">
        <v>38777</v>
      </c>
      <c r="B57" s="75">
        <v>33183</v>
      </c>
      <c r="C57" s="75">
        <v>67983</v>
      </c>
      <c r="D57" s="87">
        <v>101166</v>
      </c>
      <c r="H57" s="113" t="s">
        <v>451</v>
      </c>
    </row>
    <row r="58" spans="1:8">
      <c r="A58" s="27">
        <v>38808</v>
      </c>
      <c r="B58" s="75">
        <v>32641</v>
      </c>
      <c r="C58" s="75">
        <v>67226</v>
      </c>
      <c r="D58" s="87">
        <v>99867</v>
      </c>
      <c r="H58" s="113" t="s">
        <v>451</v>
      </c>
    </row>
    <row r="59" spans="1:8">
      <c r="A59" s="27">
        <v>38838</v>
      </c>
      <c r="B59" s="75">
        <v>32480</v>
      </c>
      <c r="C59" s="75">
        <v>67780</v>
      </c>
      <c r="D59" s="87">
        <v>100260</v>
      </c>
      <c r="H59" s="113" t="s">
        <v>451</v>
      </c>
    </row>
    <row r="60" spans="1:8">
      <c r="A60" s="27">
        <v>38869</v>
      </c>
      <c r="B60" s="75">
        <v>32534</v>
      </c>
      <c r="C60" s="75">
        <v>68129</v>
      </c>
      <c r="D60" s="87">
        <v>100663</v>
      </c>
      <c r="H60" s="113" t="s">
        <v>451</v>
      </c>
    </row>
    <row r="61" spans="1:8">
      <c r="A61" s="27">
        <v>38899</v>
      </c>
      <c r="B61" s="75">
        <v>32402</v>
      </c>
      <c r="C61" s="75">
        <v>67887</v>
      </c>
      <c r="D61" s="87">
        <v>100289</v>
      </c>
      <c r="H61" s="113" t="s">
        <v>451</v>
      </c>
    </row>
    <row r="62" spans="1:8">
      <c r="A62" s="27">
        <v>38930</v>
      </c>
      <c r="B62" s="75">
        <v>32147</v>
      </c>
      <c r="C62" s="75">
        <v>68107</v>
      </c>
      <c r="D62" s="87">
        <v>100254</v>
      </c>
      <c r="H62" s="113" t="s">
        <v>451</v>
      </c>
    </row>
    <row r="63" spans="1:8">
      <c r="A63" s="27">
        <v>38961</v>
      </c>
      <c r="B63" s="75">
        <v>31974</v>
      </c>
      <c r="C63" s="75">
        <v>67752</v>
      </c>
      <c r="D63" s="87">
        <v>99726</v>
      </c>
      <c r="H63" s="113" t="s">
        <v>451</v>
      </c>
    </row>
    <row r="64" spans="1:8">
      <c r="A64" s="27">
        <v>38991</v>
      </c>
      <c r="B64" s="75">
        <v>32079</v>
      </c>
      <c r="C64" s="75">
        <v>67991</v>
      </c>
      <c r="D64" s="87">
        <v>100070</v>
      </c>
      <c r="H64" s="113" t="s">
        <v>451</v>
      </c>
    </row>
    <row r="65" spans="1:8">
      <c r="A65" s="27">
        <v>39022</v>
      </c>
      <c r="B65" s="75">
        <v>32433</v>
      </c>
      <c r="C65" s="75">
        <v>68270</v>
      </c>
      <c r="D65" s="87">
        <v>100703</v>
      </c>
      <c r="H65" s="113" t="s">
        <v>451</v>
      </c>
    </row>
    <row r="66" spans="1:8">
      <c r="A66" s="27">
        <v>39052</v>
      </c>
      <c r="B66" s="75">
        <v>32825</v>
      </c>
      <c r="C66" s="75">
        <v>69217</v>
      </c>
      <c r="D66" s="87">
        <v>102042</v>
      </c>
      <c r="H66" s="113" t="s">
        <v>451</v>
      </c>
    </row>
    <row r="67" spans="1:8">
      <c r="A67" s="27">
        <v>39083</v>
      </c>
      <c r="B67" s="75">
        <v>33382</v>
      </c>
      <c r="C67" s="75">
        <v>69866</v>
      </c>
      <c r="D67" s="87">
        <v>103248</v>
      </c>
      <c r="H67" s="113" t="s">
        <v>451</v>
      </c>
    </row>
    <row r="68" spans="1:8">
      <c r="A68" s="27">
        <v>39114</v>
      </c>
      <c r="B68" s="75">
        <v>34102</v>
      </c>
      <c r="C68" s="75">
        <v>70573</v>
      </c>
      <c r="D68" s="87">
        <v>104675</v>
      </c>
      <c r="H68" s="113" t="s">
        <v>451</v>
      </c>
    </row>
    <row r="69" spans="1:8">
      <c r="A69" s="27">
        <v>39142</v>
      </c>
      <c r="B69" s="75">
        <v>34530</v>
      </c>
      <c r="C69" s="75">
        <v>71095</v>
      </c>
      <c r="D69" s="87">
        <v>105625</v>
      </c>
      <c r="H69" s="113" t="s">
        <v>451</v>
      </c>
    </row>
    <row r="70" spans="1:8">
      <c r="A70" s="27">
        <v>39173</v>
      </c>
      <c r="B70" s="75">
        <v>34920</v>
      </c>
      <c r="C70" s="75">
        <v>71323</v>
      </c>
      <c r="D70" s="87">
        <v>106243</v>
      </c>
      <c r="H70" s="113" t="s">
        <v>451</v>
      </c>
    </row>
    <row r="71" spans="1:8">
      <c r="A71" s="27">
        <v>39203</v>
      </c>
      <c r="B71" s="75">
        <v>35194</v>
      </c>
      <c r="C71" s="75">
        <v>70692</v>
      </c>
      <c r="D71" s="87">
        <v>105886</v>
      </c>
      <c r="H71" s="113" t="s">
        <v>451</v>
      </c>
    </row>
    <row r="72" spans="1:8">
      <c r="A72" s="27">
        <v>39234</v>
      </c>
      <c r="B72" s="75">
        <v>35045</v>
      </c>
      <c r="C72" s="75">
        <v>69887</v>
      </c>
      <c r="D72" s="87">
        <v>104932</v>
      </c>
      <c r="H72" s="113" t="s">
        <v>451</v>
      </c>
    </row>
    <row r="73" spans="1:8">
      <c r="A73" s="27">
        <v>39264</v>
      </c>
      <c r="B73" s="75">
        <v>34588</v>
      </c>
      <c r="C73" s="75">
        <v>69243</v>
      </c>
      <c r="D73" s="87">
        <v>103831</v>
      </c>
      <c r="H73" s="113" t="s">
        <v>451</v>
      </c>
    </row>
    <row r="74" spans="1:8">
      <c r="A74" s="27">
        <v>39295</v>
      </c>
      <c r="B74" s="75">
        <v>33936</v>
      </c>
      <c r="C74" s="75">
        <v>67733</v>
      </c>
      <c r="D74" s="87">
        <v>101669</v>
      </c>
      <c r="H74" s="113" t="s">
        <v>451</v>
      </c>
    </row>
    <row r="75" spans="1:8">
      <c r="A75" s="27">
        <v>39326</v>
      </c>
      <c r="B75" s="75">
        <v>32910</v>
      </c>
      <c r="C75" s="75">
        <v>65995</v>
      </c>
      <c r="D75" s="87">
        <v>98905</v>
      </c>
      <c r="H75" s="113" t="s">
        <v>451</v>
      </c>
    </row>
    <row r="76" spans="1:8">
      <c r="A76" s="27">
        <v>39356</v>
      </c>
      <c r="B76" s="75">
        <v>32139</v>
      </c>
      <c r="C76" s="75">
        <v>64763</v>
      </c>
      <c r="D76" s="87">
        <v>96902</v>
      </c>
      <c r="H76" s="113" t="s">
        <v>451</v>
      </c>
    </row>
    <row r="77" spans="1:8">
      <c r="A77" s="27">
        <v>39387</v>
      </c>
      <c r="B77" s="75">
        <v>31288</v>
      </c>
      <c r="C77" s="75">
        <v>63461</v>
      </c>
      <c r="D77" s="87">
        <v>94749</v>
      </c>
      <c r="H77" s="113" t="s">
        <v>451</v>
      </c>
    </row>
    <row r="78" spans="1:8">
      <c r="A78" s="27">
        <v>39417</v>
      </c>
      <c r="B78" s="75">
        <v>30180</v>
      </c>
      <c r="C78" s="75">
        <v>61921</v>
      </c>
      <c r="D78" s="87">
        <v>92101</v>
      </c>
      <c r="H78" s="113" t="s">
        <v>451</v>
      </c>
    </row>
    <row r="79" spans="1:8">
      <c r="A79" s="27">
        <v>39448</v>
      </c>
      <c r="B79" s="75">
        <v>29234</v>
      </c>
      <c r="C79" s="75">
        <v>60487</v>
      </c>
      <c r="D79" s="87">
        <v>89721</v>
      </c>
      <c r="H79" s="113" t="s">
        <v>451</v>
      </c>
    </row>
    <row r="80" spans="1:8">
      <c r="A80" s="27">
        <v>39479</v>
      </c>
      <c r="B80" s="75">
        <v>27858</v>
      </c>
      <c r="C80" s="75">
        <v>58862</v>
      </c>
      <c r="D80" s="87">
        <v>86720</v>
      </c>
      <c r="H80" s="113" t="s">
        <v>451</v>
      </c>
    </row>
    <row r="81" spans="1:8">
      <c r="A81" s="27">
        <v>39508</v>
      </c>
      <c r="B81" s="75">
        <v>25660</v>
      </c>
      <c r="C81" s="75">
        <v>55200</v>
      </c>
      <c r="D81" s="87">
        <v>80860</v>
      </c>
      <c r="H81" s="113" t="s">
        <v>451</v>
      </c>
    </row>
    <row r="82" spans="1:8">
      <c r="A82" s="27">
        <v>39539</v>
      </c>
      <c r="B82" s="75">
        <v>24218</v>
      </c>
      <c r="C82" s="75">
        <v>52898</v>
      </c>
      <c r="D82" s="87">
        <v>77116</v>
      </c>
      <c r="H82" s="113" t="s">
        <v>451</v>
      </c>
    </row>
    <row r="83" spans="1:8">
      <c r="A83" s="27">
        <v>39569</v>
      </c>
      <c r="B83" s="75">
        <v>22431</v>
      </c>
      <c r="C83" s="75">
        <v>49772</v>
      </c>
      <c r="D83" s="87">
        <v>72203</v>
      </c>
      <c r="H83" s="113" t="s">
        <v>451</v>
      </c>
    </row>
    <row r="84" spans="1:8">
      <c r="A84" s="27">
        <v>39600</v>
      </c>
      <c r="B84" s="75">
        <v>21119</v>
      </c>
      <c r="C84" s="75">
        <v>47915</v>
      </c>
      <c r="D84" s="87">
        <v>69034</v>
      </c>
      <c r="H84" s="113" t="s">
        <v>451</v>
      </c>
    </row>
    <row r="85" spans="1:8">
      <c r="A85" s="27">
        <v>39630</v>
      </c>
      <c r="B85" s="75">
        <v>20313</v>
      </c>
      <c r="C85" s="75">
        <v>46550</v>
      </c>
      <c r="D85" s="87">
        <v>66863</v>
      </c>
      <c r="H85" s="113" t="s">
        <v>451</v>
      </c>
    </row>
    <row r="86" spans="1:8">
      <c r="A86" s="27">
        <v>39661</v>
      </c>
      <c r="B86" s="75">
        <v>19451</v>
      </c>
      <c r="C86" s="75">
        <v>45238</v>
      </c>
      <c r="D86" s="87">
        <v>64689</v>
      </c>
      <c r="H86" s="113" t="s">
        <v>451</v>
      </c>
    </row>
    <row r="87" spans="1:8">
      <c r="A87" s="27">
        <v>39692</v>
      </c>
      <c r="B87" s="75">
        <v>18886</v>
      </c>
      <c r="C87" s="75">
        <v>44408</v>
      </c>
      <c r="D87" s="87">
        <v>63294</v>
      </c>
      <c r="H87" s="113" t="s">
        <v>451</v>
      </c>
    </row>
    <row r="88" spans="1:8">
      <c r="A88" s="27">
        <v>39722</v>
      </c>
      <c r="B88" s="75">
        <v>18051</v>
      </c>
      <c r="C88" s="75">
        <v>42858</v>
      </c>
      <c r="D88" s="87">
        <v>60909</v>
      </c>
      <c r="H88" s="113" t="s">
        <v>451</v>
      </c>
    </row>
    <row r="89" spans="1:8">
      <c r="A89" s="27">
        <v>39753</v>
      </c>
      <c r="B89" s="75">
        <v>17000</v>
      </c>
      <c r="C89" s="75">
        <v>40351</v>
      </c>
      <c r="D89" s="87">
        <v>57351</v>
      </c>
      <c r="H89" s="113" t="s">
        <v>451</v>
      </c>
    </row>
    <row r="90" spans="1:8">
      <c r="A90" s="27">
        <v>39783</v>
      </c>
      <c r="B90" s="75">
        <v>16689</v>
      </c>
      <c r="C90" s="75">
        <v>39367</v>
      </c>
      <c r="D90" s="87">
        <v>56056</v>
      </c>
      <c r="H90" s="113" t="s">
        <v>451</v>
      </c>
    </row>
    <row r="91" spans="1:8">
      <c r="A91" s="27">
        <v>39814</v>
      </c>
      <c r="B91" s="75">
        <v>16352</v>
      </c>
      <c r="C91" s="75">
        <v>38224</v>
      </c>
      <c r="D91" s="87">
        <v>54576</v>
      </c>
      <c r="H91" s="113" t="s">
        <v>451</v>
      </c>
    </row>
    <row r="92" spans="1:8">
      <c r="A92" s="27">
        <v>39845</v>
      </c>
      <c r="B92" s="75">
        <v>16190</v>
      </c>
      <c r="C92" s="75">
        <v>37258</v>
      </c>
      <c r="D92" s="87">
        <v>53448</v>
      </c>
      <c r="H92" s="113" t="s">
        <v>451</v>
      </c>
    </row>
    <row r="93" spans="1:8">
      <c r="A93" s="27">
        <v>39873</v>
      </c>
      <c r="B93" s="75">
        <v>16783</v>
      </c>
      <c r="C93" s="75">
        <v>38230</v>
      </c>
      <c r="D93" s="87">
        <v>55013</v>
      </c>
      <c r="H93" s="113" t="s">
        <v>451</v>
      </c>
    </row>
    <row r="94" spans="1:8">
      <c r="A94" s="27">
        <v>39904</v>
      </c>
      <c r="B94" s="75">
        <v>17542</v>
      </c>
      <c r="C94" s="75">
        <v>39231</v>
      </c>
      <c r="D94" s="87">
        <v>56773</v>
      </c>
      <c r="H94" s="113" t="s">
        <v>451</v>
      </c>
    </row>
    <row r="95" spans="1:8">
      <c r="A95" s="27">
        <v>39934</v>
      </c>
      <c r="B95" s="75">
        <v>18203</v>
      </c>
      <c r="C95" s="75">
        <v>40489</v>
      </c>
      <c r="D95" s="87">
        <v>58692</v>
      </c>
      <c r="H95" s="113" t="s">
        <v>451</v>
      </c>
    </row>
    <row r="96" spans="1:8">
      <c r="A96" s="27">
        <v>39965</v>
      </c>
      <c r="B96" s="75">
        <v>18863</v>
      </c>
      <c r="C96" s="75">
        <v>41564</v>
      </c>
      <c r="D96" s="87">
        <v>60427</v>
      </c>
      <c r="H96" s="113" t="s">
        <v>451</v>
      </c>
    </row>
    <row r="97" spans="1:8">
      <c r="A97" s="27">
        <v>39995</v>
      </c>
      <c r="B97" s="75">
        <v>19448</v>
      </c>
      <c r="C97" s="75">
        <v>42504</v>
      </c>
      <c r="D97" s="87">
        <v>61952</v>
      </c>
      <c r="H97" s="113" t="s">
        <v>451</v>
      </c>
    </row>
    <row r="98" spans="1:8">
      <c r="A98" s="27">
        <v>40026</v>
      </c>
      <c r="B98" s="75">
        <v>20212</v>
      </c>
      <c r="C98" s="75">
        <v>43398</v>
      </c>
      <c r="D98" s="87">
        <v>63610</v>
      </c>
      <c r="H98" s="113" t="s">
        <v>451</v>
      </c>
    </row>
    <row r="99" spans="1:8">
      <c r="A99" s="27">
        <v>40057</v>
      </c>
      <c r="B99" s="75">
        <v>21042</v>
      </c>
      <c r="C99" s="75">
        <v>44533</v>
      </c>
      <c r="D99" s="87">
        <v>65575</v>
      </c>
      <c r="H99" s="113" t="s">
        <v>451</v>
      </c>
    </row>
    <row r="100" spans="1:8">
      <c r="A100" s="27">
        <v>40087</v>
      </c>
      <c r="B100" s="75">
        <v>21751</v>
      </c>
      <c r="C100" s="75">
        <v>45446</v>
      </c>
      <c r="D100" s="87">
        <v>67197</v>
      </c>
      <c r="H100" s="113" t="s">
        <v>451</v>
      </c>
    </row>
    <row r="101" spans="1:8">
      <c r="A101" s="27">
        <v>40118</v>
      </c>
      <c r="B101" s="75">
        <v>22471</v>
      </c>
      <c r="C101" s="75">
        <v>46503</v>
      </c>
      <c r="D101" s="87">
        <v>68974</v>
      </c>
      <c r="H101" s="113" t="s">
        <v>451</v>
      </c>
    </row>
    <row r="102" spans="1:8">
      <c r="A102" s="27">
        <v>40148</v>
      </c>
      <c r="B102" s="75">
        <v>22866</v>
      </c>
      <c r="C102" s="75">
        <v>46763</v>
      </c>
      <c r="D102" s="87">
        <v>69629</v>
      </c>
      <c r="H102" s="113" t="s">
        <v>451</v>
      </c>
    </row>
    <row r="103" spans="1:8">
      <c r="A103" s="27">
        <v>40179</v>
      </c>
      <c r="B103" s="75">
        <v>22982</v>
      </c>
      <c r="C103" s="75">
        <v>46607</v>
      </c>
      <c r="D103" s="87">
        <v>69589</v>
      </c>
      <c r="H103" s="113" t="s">
        <v>451</v>
      </c>
    </row>
    <row r="104" spans="1:8">
      <c r="A104" s="27">
        <v>40210</v>
      </c>
      <c r="B104" s="75">
        <v>22971</v>
      </c>
      <c r="C104" s="75">
        <v>46419</v>
      </c>
      <c r="D104" s="87">
        <v>69390</v>
      </c>
      <c r="H104" s="113" t="s">
        <v>451</v>
      </c>
    </row>
    <row r="105" spans="1:8">
      <c r="A105" s="27">
        <v>40238</v>
      </c>
      <c r="B105" s="75">
        <v>22937</v>
      </c>
      <c r="C105" s="75">
        <v>45920</v>
      </c>
      <c r="D105" s="87">
        <v>68857</v>
      </c>
      <c r="H105" s="113" t="s">
        <v>451</v>
      </c>
    </row>
    <row r="106" spans="1:8">
      <c r="A106" s="27">
        <v>40269</v>
      </c>
      <c r="B106" s="75">
        <v>22588</v>
      </c>
      <c r="C106" s="75">
        <v>45266</v>
      </c>
      <c r="D106" s="87">
        <v>67854</v>
      </c>
      <c r="H106" s="113" t="s">
        <v>451</v>
      </c>
    </row>
    <row r="107" spans="1:8">
      <c r="A107" s="27">
        <v>40299</v>
      </c>
      <c r="B107" s="75">
        <v>22361</v>
      </c>
      <c r="C107" s="75">
        <v>44408</v>
      </c>
      <c r="D107" s="87">
        <v>66769</v>
      </c>
      <c r="H107" s="113" t="s">
        <v>451</v>
      </c>
    </row>
    <row r="108" spans="1:8">
      <c r="A108" s="27">
        <v>40330</v>
      </c>
      <c r="B108" s="75">
        <v>21939</v>
      </c>
      <c r="C108" s="75">
        <v>43365</v>
      </c>
      <c r="D108" s="87">
        <v>65304</v>
      </c>
      <c r="H108" s="113" t="s">
        <v>451</v>
      </c>
    </row>
    <row r="109" spans="1:8">
      <c r="A109" s="27">
        <v>40360</v>
      </c>
      <c r="B109" s="75">
        <v>21472</v>
      </c>
      <c r="C109" s="75">
        <v>42229</v>
      </c>
      <c r="D109" s="87">
        <v>63701</v>
      </c>
      <c r="H109" s="113" t="s">
        <v>451</v>
      </c>
    </row>
    <row r="110" spans="1:8">
      <c r="A110" s="27">
        <v>40391</v>
      </c>
      <c r="B110" s="75">
        <v>20898</v>
      </c>
      <c r="C110" s="75">
        <v>41212</v>
      </c>
      <c r="D110" s="87">
        <v>62110</v>
      </c>
      <c r="H110" s="113" t="s">
        <v>451</v>
      </c>
    </row>
    <row r="111" spans="1:8">
      <c r="A111" s="27">
        <v>40422</v>
      </c>
      <c r="B111" s="75">
        <v>20303</v>
      </c>
      <c r="C111" s="75">
        <v>39666</v>
      </c>
      <c r="D111" s="87">
        <v>59969</v>
      </c>
      <c r="H111" s="113" t="s">
        <v>451</v>
      </c>
    </row>
    <row r="112" spans="1:8">
      <c r="A112" s="27">
        <v>40452</v>
      </c>
      <c r="B112" s="75">
        <v>19612</v>
      </c>
      <c r="C112" s="75">
        <v>38169</v>
      </c>
      <c r="D112" s="87">
        <v>57781</v>
      </c>
      <c r="H112" s="113" t="s">
        <v>451</v>
      </c>
    </row>
    <row r="113" spans="1:8">
      <c r="A113" s="27">
        <v>40483</v>
      </c>
      <c r="B113" s="75">
        <v>19226</v>
      </c>
      <c r="C113" s="75">
        <v>37637</v>
      </c>
      <c r="D113" s="87">
        <v>56863</v>
      </c>
      <c r="H113" s="113" t="s">
        <v>451</v>
      </c>
    </row>
    <row r="114" spans="1:8">
      <c r="A114" s="27">
        <v>40513</v>
      </c>
      <c r="B114" s="75">
        <v>18970</v>
      </c>
      <c r="C114" s="75">
        <v>37333</v>
      </c>
      <c r="D114" s="87">
        <v>56303</v>
      </c>
      <c r="H114" s="113" t="s">
        <v>451</v>
      </c>
    </row>
    <row r="115" spans="1:8">
      <c r="A115" s="27">
        <v>40544</v>
      </c>
      <c r="B115" s="75">
        <v>18877</v>
      </c>
      <c r="C115" s="75">
        <v>37012</v>
      </c>
      <c r="D115" s="87">
        <v>55889</v>
      </c>
      <c r="H115" s="113" t="s">
        <v>451</v>
      </c>
    </row>
    <row r="116" spans="1:8">
      <c r="A116" s="27">
        <v>40575</v>
      </c>
      <c r="B116" s="75">
        <v>18922</v>
      </c>
      <c r="C116" s="75">
        <v>36440</v>
      </c>
      <c r="D116" s="87">
        <v>55362</v>
      </c>
      <c r="H116" s="113" t="s">
        <v>451</v>
      </c>
    </row>
    <row r="117" spans="1:8">
      <c r="A117" s="27">
        <v>40603</v>
      </c>
      <c r="B117" s="75">
        <v>19197</v>
      </c>
      <c r="C117" s="75">
        <v>35852</v>
      </c>
      <c r="D117" s="87">
        <v>55049</v>
      </c>
      <c r="H117" s="113" t="s">
        <v>451</v>
      </c>
    </row>
    <row r="118" spans="1:8">
      <c r="A118" s="27">
        <v>40634</v>
      </c>
      <c r="B118" s="75">
        <v>19296</v>
      </c>
      <c r="C118" s="75">
        <v>35533</v>
      </c>
      <c r="D118" s="87">
        <v>54829</v>
      </c>
      <c r="H118" s="113" t="s">
        <v>451</v>
      </c>
    </row>
    <row r="119" spans="1:8">
      <c r="A119" s="27">
        <v>40664</v>
      </c>
      <c r="B119" s="75">
        <v>19630</v>
      </c>
      <c r="C119" s="75">
        <v>35759</v>
      </c>
      <c r="D119" s="87">
        <v>55389</v>
      </c>
      <c r="H119" s="113" t="s">
        <v>451</v>
      </c>
    </row>
    <row r="120" spans="1:8">
      <c r="A120" s="27">
        <v>40695</v>
      </c>
      <c r="B120" s="75">
        <v>20072</v>
      </c>
      <c r="C120" s="75">
        <v>35971</v>
      </c>
      <c r="D120" s="87">
        <v>56043</v>
      </c>
      <c r="H120" s="113" t="s">
        <v>451</v>
      </c>
    </row>
    <row r="121" spans="1:8">
      <c r="A121" s="27">
        <v>40725</v>
      </c>
      <c r="B121" s="75">
        <v>20314</v>
      </c>
      <c r="C121" s="75">
        <v>36246</v>
      </c>
      <c r="D121" s="87">
        <v>56560</v>
      </c>
      <c r="H121" s="113" t="s">
        <v>451</v>
      </c>
    </row>
    <row r="122" spans="1:8">
      <c r="A122" s="27">
        <v>40756</v>
      </c>
      <c r="B122" s="75">
        <v>20739</v>
      </c>
      <c r="C122" s="75">
        <v>36726</v>
      </c>
      <c r="D122" s="87">
        <v>57465</v>
      </c>
      <c r="H122" s="113" t="s">
        <v>451</v>
      </c>
    </row>
    <row r="123" spans="1:8">
      <c r="A123" s="27">
        <v>40787</v>
      </c>
      <c r="B123" s="75">
        <v>21019</v>
      </c>
      <c r="C123" s="75">
        <v>37358</v>
      </c>
      <c r="D123" s="87">
        <v>58377</v>
      </c>
      <c r="H123" s="113" t="s">
        <v>451</v>
      </c>
    </row>
    <row r="124" spans="1:8">
      <c r="A124" s="27">
        <v>40817</v>
      </c>
      <c r="B124" s="75">
        <v>21448</v>
      </c>
      <c r="C124" s="75">
        <v>38033</v>
      </c>
      <c r="D124" s="87">
        <v>59481</v>
      </c>
      <c r="H124" s="113" t="s">
        <v>451</v>
      </c>
    </row>
    <row r="125" spans="1:8">
      <c r="A125" s="27">
        <v>40848</v>
      </c>
      <c r="B125" s="75">
        <v>21938</v>
      </c>
      <c r="C125" s="75">
        <v>38413</v>
      </c>
      <c r="D125" s="87">
        <v>60351</v>
      </c>
      <c r="H125" s="113" t="s">
        <v>451</v>
      </c>
    </row>
    <row r="126" spans="1:8">
      <c r="A126" s="27">
        <v>40878</v>
      </c>
      <c r="B126" s="75">
        <v>22351</v>
      </c>
      <c r="C126" s="75">
        <v>38919</v>
      </c>
      <c r="D126" s="87">
        <v>61270</v>
      </c>
      <c r="H126" s="113" t="s">
        <v>451</v>
      </c>
    </row>
    <row r="127" spans="1:8">
      <c r="A127" s="27">
        <v>40909</v>
      </c>
      <c r="B127" s="75">
        <v>22634</v>
      </c>
      <c r="C127" s="75">
        <v>39457</v>
      </c>
      <c r="D127" s="87">
        <v>62091</v>
      </c>
      <c r="H127" s="113" t="s">
        <v>451</v>
      </c>
    </row>
    <row r="128" spans="1:8">
      <c r="A128" s="27">
        <v>40940</v>
      </c>
      <c r="B128" s="75">
        <v>23102</v>
      </c>
      <c r="C128" s="75">
        <v>40655</v>
      </c>
      <c r="D128" s="87">
        <v>63757</v>
      </c>
      <c r="H128" s="113" t="s">
        <v>451</v>
      </c>
    </row>
    <row r="129" spans="1:8">
      <c r="A129" s="27">
        <v>40969</v>
      </c>
      <c r="B129" s="75">
        <v>23566</v>
      </c>
      <c r="C129" s="75">
        <v>41673</v>
      </c>
      <c r="D129" s="87">
        <v>65239</v>
      </c>
      <c r="H129" s="113" t="s">
        <v>451</v>
      </c>
    </row>
    <row r="130" spans="1:8">
      <c r="A130" s="27">
        <v>41000</v>
      </c>
      <c r="B130" s="75">
        <v>23883</v>
      </c>
      <c r="C130" s="75">
        <v>42045</v>
      </c>
      <c r="D130" s="87">
        <v>65928</v>
      </c>
      <c r="H130" s="113" t="s">
        <v>451</v>
      </c>
    </row>
    <row r="131" spans="1:8">
      <c r="A131" s="27">
        <v>41030</v>
      </c>
      <c r="B131" s="75">
        <v>24475</v>
      </c>
      <c r="C131" s="75">
        <v>42862</v>
      </c>
      <c r="D131" s="87">
        <v>67337</v>
      </c>
      <c r="H131" s="113" t="s">
        <v>451</v>
      </c>
    </row>
    <row r="132" spans="1:8">
      <c r="A132" s="27">
        <v>41061</v>
      </c>
      <c r="B132" s="75">
        <v>24774</v>
      </c>
      <c r="C132" s="75">
        <v>43469</v>
      </c>
      <c r="D132" s="87">
        <v>68243</v>
      </c>
      <c r="H132" s="113" t="s">
        <v>451</v>
      </c>
    </row>
    <row r="133" spans="1:8">
      <c r="A133" s="27">
        <v>41091</v>
      </c>
      <c r="B133" s="75">
        <v>25277</v>
      </c>
      <c r="C133" s="75">
        <v>43945</v>
      </c>
      <c r="D133" s="87">
        <v>69222</v>
      </c>
      <c r="H133" s="113" t="s">
        <v>451</v>
      </c>
    </row>
    <row r="134" spans="1:8">
      <c r="A134" s="27">
        <v>41122</v>
      </c>
      <c r="B134" s="75">
        <v>25707</v>
      </c>
      <c r="C134" s="75">
        <v>44358</v>
      </c>
      <c r="D134" s="87">
        <v>70065</v>
      </c>
      <c r="H134" s="113" t="s">
        <v>451</v>
      </c>
    </row>
    <row r="135" spans="1:8">
      <c r="A135" s="27">
        <v>41153</v>
      </c>
      <c r="B135" s="75">
        <v>26038</v>
      </c>
      <c r="C135" s="75">
        <v>44445</v>
      </c>
      <c r="D135" s="87">
        <v>70483</v>
      </c>
      <c r="H135" s="113" t="s">
        <v>451</v>
      </c>
    </row>
    <row r="136" spans="1:8">
      <c r="A136" s="27">
        <v>41183</v>
      </c>
      <c r="B136" s="75">
        <v>26883</v>
      </c>
      <c r="C136" s="75">
        <v>45233</v>
      </c>
      <c r="D136" s="87">
        <v>72116</v>
      </c>
      <c r="H136" s="113" t="s">
        <v>451</v>
      </c>
    </row>
    <row r="137" spans="1:8">
      <c r="A137" s="27">
        <v>41214</v>
      </c>
      <c r="B137" s="75">
        <v>27527</v>
      </c>
      <c r="C137" s="75">
        <v>46035</v>
      </c>
      <c r="D137" s="87">
        <v>73562</v>
      </c>
      <c r="H137" s="113" t="s">
        <v>451</v>
      </c>
    </row>
    <row r="138" spans="1:8">
      <c r="A138" s="27">
        <v>41244</v>
      </c>
      <c r="B138" s="75">
        <v>27929</v>
      </c>
      <c r="C138" s="75">
        <v>46071</v>
      </c>
      <c r="D138" s="87">
        <v>74000</v>
      </c>
      <c r="H138" s="113" t="s">
        <v>451</v>
      </c>
    </row>
    <row r="139" spans="1:8">
      <c r="A139" s="27">
        <v>41275</v>
      </c>
      <c r="B139" s="75">
        <v>28221</v>
      </c>
      <c r="C139" s="75">
        <v>46639</v>
      </c>
      <c r="D139" s="87">
        <v>74860</v>
      </c>
      <c r="H139" s="113" t="s">
        <v>451</v>
      </c>
    </row>
    <row r="140" spans="1:8">
      <c r="A140" s="27">
        <v>41306</v>
      </c>
      <c r="B140" s="75">
        <v>28532</v>
      </c>
      <c r="C140" s="75">
        <v>46792</v>
      </c>
      <c r="D140" s="87">
        <v>75324</v>
      </c>
      <c r="H140" s="113" t="s">
        <v>451</v>
      </c>
    </row>
    <row r="141" spans="1:8">
      <c r="A141" s="27">
        <v>41334</v>
      </c>
      <c r="B141" s="75">
        <v>28939</v>
      </c>
      <c r="C141" s="75">
        <v>47183</v>
      </c>
      <c r="D141" s="87">
        <v>76122</v>
      </c>
      <c r="H141" s="113" t="s">
        <v>451</v>
      </c>
    </row>
    <row r="142" spans="1:8">
      <c r="A142" s="27">
        <v>41365</v>
      </c>
      <c r="B142" s="75">
        <v>29579</v>
      </c>
      <c r="C142" s="75">
        <v>47971</v>
      </c>
      <c r="D142" s="87">
        <v>77550</v>
      </c>
      <c r="H142" s="113" t="s">
        <v>451</v>
      </c>
    </row>
    <row r="143" spans="1:8">
      <c r="A143" s="27">
        <v>41395</v>
      </c>
      <c r="B143" s="75">
        <v>29804</v>
      </c>
      <c r="C143" s="75">
        <v>48285</v>
      </c>
      <c r="D143" s="87">
        <v>78089</v>
      </c>
      <c r="H143" s="113" t="s">
        <v>451</v>
      </c>
    </row>
    <row r="144" spans="1:8">
      <c r="A144" s="27">
        <v>41426</v>
      </c>
      <c r="B144" s="87">
        <v>29912</v>
      </c>
      <c r="C144" s="87">
        <v>48177</v>
      </c>
      <c r="D144" s="87">
        <v>78089</v>
      </c>
      <c r="H144" s="113" t="s">
        <v>451</v>
      </c>
    </row>
    <row r="145" spans="1:10">
      <c r="A145" s="27">
        <v>41456</v>
      </c>
      <c r="B145" s="87">
        <v>30378</v>
      </c>
      <c r="C145" s="87">
        <v>48581</v>
      </c>
      <c r="D145" s="87">
        <v>78959</v>
      </c>
      <c r="H145" s="113" t="s">
        <v>451</v>
      </c>
      <c r="I145" s="43"/>
      <c r="J145" s="43"/>
    </row>
    <row r="146" spans="1:10">
      <c r="A146" s="27">
        <v>41487</v>
      </c>
      <c r="B146" s="87">
        <v>30656</v>
      </c>
      <c r="C146" s="87">
        <v>48816</v>
      </c>
      <c r="D146" s="87">
        <v>79472</v>
      </c>
      <c r="H146" s="113" t="s">
        <v>451</v>
      </c>
      <c r="I146" s="43"/>
      <c r="J146" s="43"/>
    </row>
    <row r="147" spans="1:10">
      <c r="A147" s="27">
        <v>41518</v>
      </c>
      <c r="B147" s="87">
        <v>31124</v>
      </c>
      <c r="C147" s="87">
        <v>49415</v>
      </c>
      <c r="D147" s="87">
        <v>80539</v>
      </c>
      <c r="G147" s="43"/>
      <c r="H147" s="113" t="s">
        <v>451</v>
      </c>
      <c r="I147" s="43"/>
      <c r="J147" s="43"/>
    </row>
    <row r="148" spans="1:10">
      <c r="A148" s="27">
        <v>41548</v>
      </c>
      <c r="B148" s="87">
        <v>31098</v>
      </c>
      <c r="C148" s="87">
        <v>49579</v>
      </c>
      <c r="D148" s="87">
        <v>80677</v>
      </c>
      <c r="G148" s="43"/>
      <c r="H148" s="113" t="s">
        <v>451</v>
      </c>
      <c r="I148" s="43"/>
      <c r="J148" s="43"/>
    </row>
    <row r="149" spans="1:10">
      <c r="A149" s="27">
        <v>41579</v>
      </c>
      <c r="B149" s="87">
        <v>30893</v>
      </c>
      <c r="C149" s="87">
        <v>49291</v>
      </c>
      <c r="D149" s="87">
        <v>80184</v>
      </c>
      <c r="G149" s="43"/>
      <c r="H149" s="113" t="s">
        <v>451</v>
      </c>
      <c r="I149" s="43"/>
      <c r="J149" s="43"/>
    </row>
    <row r="150" spans="1:10">
      <c r="A150" s="27">
        <v>41609</v>
      </c>
      <c r="B150" s="87">
        <v>30811</v>
      </c>
      <c r="C150" s="87">
        <v>49307</v>
      </c>
      <c r="D150" s="87">
        <v>80118</v>
      </c>
      <c r="H150" s="113" t="s">
        <v>451</v>
      </c>
      <c r="I150" s="89"/>
      <c r="J150" s="89"/>
    </row>
    <row r="151" spans="1:10">
      <c r="A151" s="27">
        <v>41640</v>
      </c>
      <c r="B151" s="87">
        <v>30832</v>
      </c>
      <c r="C151" s="87">
        <v>49072</v>
      </c>
      <c r="D151" s="87">
        <v>79904</v>
      </c>
      <c r="H151" s="113" t="s">
        <v>451</v>
      </c>
      <c r="I151" s="89"/>
      <c r="J151" s="89"/>
    </row>
    <row r="152" spans="1:10">
      <c r="A152" s="27">
        <v>41671</v>
      </c>
      <c r="B152" s="87">
        <v>30546</v>
      </c>
      <c r="C152" s="87">
        <v>48851</v>
      </c>
      <c r="D152" s="87">
        <v>79397</v>
      </c>
      <c r="H152" s="113" t="s">
        <v>451</v>
      </c>
      <c r="I152" s="43"/>
      <c r="J152" s="43"/>
    </row>
    <row r="153" spans="1:10">
      <c r="A153" s="27">
        <v>41699</v>
      </c>
      <c r="B153" s="87">
        <v>30211</v>
      </c>
      <c r="C153" s="87">
        <v>48373</v>
      </c>
      <c r="D153" s="87">
        <v>78584</v>
      </c>
      <c r="H153" s="113" t="s">
        <v>451</v>
      </c>
      <c r="I153" s="43"/>
      <c r="J153" s="43"/>
    </row>
    <row r="154" spans="1:10">
      <c r="A154" s="27">
        <v>41730</v>
      </c>
      <c r="B154" s="87">
        <v>29588</v>
      </c>
      <c r="C154" s="87">
        <v>47562</v>
      </c>
      <c r="D154" s="87">
        <v>77150</v>
      </c>
      <c r="G154" s="46"/>
      <c r="H154" s="113" t="s">
        <v>451</v>
      </c>
      <c r="I154" s="46"/>
    </row>
    <row r="155" spans="1:10">
      <c r="A155" s="27">
        <v>41760</v>
      </c>
      <c r="B155" s="87">
        <v>29081</v>
      </c>
      <c r="C155" s="87">
        <v>46927</v>
      </c>
      <c r="D155" s="87">
        <v>76008</v>
      </c>
      <c r="G155" s="46"/>
      <c r="H155" s="113" t="s">
        <v>451</v>
      </c>
      <c r="I155" s="46"/>
    </row>
    <row r="156" spans="1:10">
      <c r="A156" s="27">
        <v>41791</v>
      </c>
      <c r="B156" s="87">
        <v>28900</v>
      </c>
      <c r="C156" s="87">
        <v>46736</v>
      </c>
      <c r="D156" s="87">
        <v>75636</v>
      </c>
      <c r="G156" s="46"/>
      <c r="H156" s="113" t="s">
        <v>451</v>
      </c>
      <c r="I156" s="46"/>
    </row>
    <row r="157" spans="1:10">
      <c r="A157" s="27">
        <v>41821</v>
      </c>
      <c r="B157" s="87">
        <v>28362</v>
      </c>
      <c r="C157" s="87">
        <v>46390</v>
      </c>
      <c r="D157" s="87">
        <v>74752</v>
      </c>
      <c r="G157" s="46"/>
      <c r="H157" s="113" t="s">
        <v>451</v>
      </c>
      <c r="I157" s="46"/>
    </row>
    <row r="158" spans="1:10">
      <c r="A158" s="27">
        <v>41852</v>
      </c>
      <c r="B158" s="87">
        <v>27839</v>
      </c>
      <c r="C158" s="87">
        <v>45846</v>
      </c>
      <c r="D158" s="87">
        <v>73685</v>
      </c>
      <c r="H158" s="113" t="s">
        <v>451</v>
      </c>
    </row>
    <row r="159" spans="1:10">
      <c r="A159" s="27">
        <v>41883</v>
      </c>
      <c r="B159" s="87">
        <v>27406</v>
      </c>
      <c r="C159" s="87">
        <v>45470</v>
      </c>
      <c r="D159" s="87">
        <v>72876</v>
      </c>
      <c r="H159" s="113" t="s">
        <v>451</v>
      </c>
    </row>
    <row r="160" spans="1:10">
      <c r="A160" s="27">
        <v>41913</v>
      </c>
      <c r="B160" s="87">
        <v>27194</v>
      </c>
      <c r="C160" s="87">
        <v>45512</v>
      </c>
      <c r="D160" s="87">
        <v>72706</v>
      </c>
      <c r="H160" s="113" t="s">
        <v>451</v>
      </c>
    </row>
    <row r="161" spans="1:8">
      <c r="A161" s="27">
        <v>41944</v>
      </c>
      <c r="B161" s="87">
        <v>27422</v>
      </c>
      <c r="C161" s="87">
        <v>45739</v>
      </c>
      <c r="D161" s="87">
        <v>73161</v>
      </c>
      <c r="H161" s="113" t="s">
        <v>451</v>
      </c>
    </row>
    <row r="162" spans="1:8">
      <c r="A162" s="27">
        <v>41974</v>
      </c>
      <c r="B162" s="87">
        <v>28000</v>
      </c>
      <c r="C162" s="87">
        <v>46537</v>
      </c>
      <c r="D162" s="87">
        <v>74537</v>
      </c>
      <c r="H162" s="113" t="s">
        <v>451</v>
      </c>
    </row>
    <row r="163" spans="1:8">
      <c r="A163" s="27">
        <v>42005</v>
      </c>
      <c r="B163" s="87">
        <v>27966</v>
      </c>
      <c r="C163" s="87">
        <v>46693</v>
      </c>
      <c r="D163" s="87">
        <v>74659</v>
      </c>
      <c r="H163" s="113" t="s">
        <v>451</v>
      </c>
    </row>
    <row r="164" spans="1:8">
      <c r="A164" s="27">
        <v>42036</v>
      </c>
      <c r="B164" s="87">
        <v>28172</v>
      </c>
      <c r="C164" s="87">
        <v>47260</v>
      </c>
      <c r="D164" s="87">
        <v>75432</v>
      </c>
      <c r="H164" s="113" t="s">
        <v>451</v>
      </c>
    </row>
    <row r="165" spans="1:8">
      <c r="A165" s="27">
        <v>42064</v>
      </c>
      <c r="B165" s="87">
        <v>28822</v>
      </c>
      <c r="C165" s="87">
        <v>48098</v>
      </c>
      <c r="D165" s="87">
        <v>76920</v>
      </c>
      <c r="H165" s="113" t="s">
        <v>451</v>
      </c>
    </row>
    <row r="166" spans="1:8">
      <c r="A166" s="27">
        <v>42095</v>
      </c>
      <c r="B166" s="87">
        <v>29373</v>
      </c>
      <c r="C166" s="87">
        <v>49111</v>
      </c>
      <c r="D166" s="87">
        <v>78484</v>
      </c>
      <c r="H166" s="113" t="s">
        <v>451</v>
      </c>
    </row>
    <row r="167" spans="1:8">
      <c r="A167" s="27">
        <v>42125</v>
      </c>
      <c r="B167" s="87">
        <v>29949</v>
      </c>
      <c r="C167" s="87">
        <v>49952</v>
      </c>
      <c r="D167" s="87">
        <v>79901</v>
      </c>
      <c r="E167" s="125">
        <v>42171</v>
      </c>
      <c r="H167" s="113" t="s">
        <v>451</v>
      </c>
    </row>
    <row r="168" spans="1:8">
      <c r="A168" s="27">
        <v>42156</v>
      </c>
      <c r="B168" s="87">
        <v>30393</v>
      </c>
      <c r="C168" s="87">
        <v>51171</v>
      </c>
      <c r="D168" s="87">
        <v>81564</v>
      </c>
      <c r="E168" s="125">
        <v>42201</v>
      </c>
      <c r="H168" s="113" t="s">
        <v>451</v>
      </c>
    </row>
    <row r="169" spans="1:8">
      <c r="A169" s="27">
        <v>42186</v>
      </c>
      <c r="B169" s="87">
        <v>31238</v>
      </c>
      <c r="C169" s="87">
        <v>52554</v>
      </c>
      <c r="D169" s="87">
        <v>83792</v>
      </c>
      <c r="E169" s="125">
        <v>42241</v>
      </c>
      <c r="H169" s="113" t="s">
        <v>451</v>
      </c>
    </row>
    <row r="170" spans="1:8">
      <c r="A170" s="27">
        <v>42217</v>
      </c>
      <c r="B170" s="87">
        <v>32077</v>
      </c>
      <c r="C170" s="87">
        <v>54000</v>
      </c>
      <c r="D170" s="87">
        <v>86077</v>
      </c>
      <c r="E170" s="125">
        <v>42261</v>
      </c>
      <c r="H170" s="113" t="s">
        <v>451</v>
      </c>
    </row>
    <row r="171" spans="1:8">
      <c r="A171" s="27">
        <v>42248</v>
      </c>
      <c r="B171" s="87">
        <v>32894</v>
      </c>
      <c r="C171" s="87">
        <v>55446</v>
      </c>
      <c r="D171" s="87">
        <v>88340</v>
      </c>
      <c r="E171" s="125">
        <v>42296</v>
      </c>
      <c r="H171" s="113" t="s">
        <v>451</v>
      </c>
    </row>
    <row r="172" spans="1:8">
      <c r="A172" s="27">
        <v>42278</v>
      </c>
      <c r="B172" s="87">
        <v>32880</v>
      </c>
      <c r="C172" s="87">
        <v>56690</v>
      </c>
      <c r="D172" s="87">
        <v>89570</v>
      </c>
      <c r="E172" s="125">
        <v>42328</v>
      </c>
      <c r="H172" s="113" t="s">
        <v>451</v>
      </c>
    </row>
    <row r="173" spans="1:8">
      <c r="A173" s="27">
        <v>42309</v>
      </c>
      <c r="B173" s="87">
        <v>32360</v>
      </c>
      <c r="C173" s="87">
        <v>57842</v>
      </c>
      <c r="D173" s="87">
        <v>90202</v>
      </c>
      <c r="E173" s="125">
        <v>42353</v>
      </c>
      <c r="H173" s="113" t="s">
        <v>451</v>
      </c>
    </row>
    <row r="174" spans="1:8">
      <c r="A174" s="27">
        <v>42339</v>
      </c>
      <c r="B174" s="87">
        <v>31738</v>
      </c>
      <c r="C174" s="87">
        <v>58713</v>
      </c>
      <c r="D174" s="87">
        <v>90451</v>
      </c>
      <c r="E174" s="125">
        <v>42391</v>
      </c>
      <c r="H174" s="113" t="s">
        <v>451</v>
      </c>
    </row>
    <row r="175" spans="1:8">
      <c r="A175" s="27">
        <v>42370</v>
      </c>
      <c r="B175" s="87">
        <v>31517</v>
      </c>
      <c r="C175" s="87">
        <v>59141</v>
      </c>
      <c r="D175" s="87">
        <v>90658</v>
      </c>
      <c r="E175" s="125">
        <v>42424</v>
      </c>
      <c r="H175" s="113" t="s">
        <v>451</v>
      </c>
    </row>
    <row r="176" spans="1:8">
      <c r="A176" s="27">
        <v>42401</v>
      </c>
      <c r="B176" s="87">
        <v>31097</v>
      </c>
      <c r="C176" s="87">
        <v>59954</v>
      </c>
      <c r="D176" s="87">
        <v>91051</v>
      </c>
      <c r="E176" s="125">
        <v>42452</v>
      </c>
      <c r="F176" s="113"/>
      <c r="H176" s="113" t="s">
        <v>451</v>
      </c>
    </row>
    <row r="177" spans="1:9">
      <c r="A177" s="27">
        <v>42430</v>
      </c>
      <c r="B177" s="87">
        <v>30631</v>
      </c>
      <c r="C177" s="87">
        <v>61144</v>
      </c>
      <c r="D177" s="87">
        <v>91775</v>
      </c>
      <c r="E177" s="125">
        <v>42529</v>
      </c>
      <c r="F177" s="113" t="s">
        <v>434</v>
      </c>
      <c r="H177" s="113" t="s">
        <v>451</v>
      </c>
    </row>
    <row r="178" spans="1:9">
      <c r="A178" s="27">
        <v>42461</v>
      </c>
      <c r="B178" s="87">
        <v>30612</v>
      </c>
      <c r="C178" s="87">
        <v>62438</v>
      </c>
      <c r="D178" s="87">
        <v>93050</v>
      </c>
      <c r="E178" s="125">
        <v>42529</v>
      </c>
      <c r="H178" s="113" t="s">
        <v>451</v>
      </c>
    </row>
    <row r="179" spans="1:9">
      <c r="A179" s="27">
        <v>42491</v>
      </c>
      <c r="B179" s="87">
        <v>30630</v>
      </c>
      <c r="C179" s="87">
        <v>63440</v>
      </c>
      <c r="D179" s="87">
        <v>94070</v>
      </c>
      <c r="E179" s="125">
        <v>42541</v>
      </c>
      <c r="H179" s="113" t="s">
        <v>451</v>
      </c>
    </row>
    <row r="180" spans="1:9">
      <c r="A180" s="27">
        <v>42522</v>
      </c>
      <c r="B180" s="87">
        <v>30579</v>
      </c>
      <c r="C180" s="87">
        <v>63917</v>
      </c>
      <c r="D180" s="87">
        <v>94496</v>
      </c>
      <c r="E180" s="125">
        <v>42572</v>
      </c>
      <c r="H180" t="s">
        <v>451</v>
      </c>
    </row>
    <row r="181" spans="1:9">
      <c r="A181" s="27">
        <v>42552</v>
      </c>
      <c r="B181" s="87">
        <v>29953</v>
      </c>
      <c r="C181" s="87">
        <v>63673</v>
      </c>
      <c r="D181" s="87">
        <v>93626</v>
      </c>
      <c r="E181" s="125">
        <v>42612</v>
      </c>
      <c r="H181" s="113" t="s">
        <v>451</v>
      </c>
      <c r="I181" s="113"/>
    </row>
    <row r="182" spans="1:9">
      <c r="A182" s="27">
        <v>42583</v>
      </c>
      <c r="B182" s="87">
        <v>29339</v>
      </c>
      <c r="C182" s="87">
        <v>63889</v>
      </c>
      <c r="D182" s="87">
        <v>93228</v>
      </c>
      <c r="E182" s="125">
        <v>42628</v>
      </c>
      <c r="H182" s="113" t="s">
        <v>451</v>
      </c>
      <c r="I182" s="113"/>
    </row>
    <row r="183" spans="1:9">
      <c r="A183" s="27">
        <v>42614</v>
      </c>
      <c r="B183" s="87">
        <v>28564</v>
      </c>
      <c r="C183" s="87">
        <v>63842</v>
      </c>
      <c r="D183" s="87">
        <v>92406</v>
      </c>
      <c r="E183" s="125">
        <v>42676</v>
      </c>
      <c r="H183" s="113" t="s">
        <v>451</v>
      </c>
      <c r="I183" s="113"/>
    </row>
    <row r="184" spans="1:9">
      <c r="A184" s="27">
        <v>42644</v>
      </c>
      <c r="B184" s="87">
        <v>28239</v>
      </c>
      <c r="C184" s="87">
        <v>63088</v>
      </c>
      <c r="D184" s="87">
        <v>91327</v>
      </c>
      <c r="E184" s="125">
        <v>42703</v>
      </c>
      <c r="F184" s="115" t="s">
        <v>465</v>
      </c>
      <c r="H184" s="113" t="s">
        <v>451</v>
      </c>
    </row>
    <row r="185" spans="1:9">
      <c r="A185" s="27">
        <v>42675</v>
      </c>
      <c r="B185" s="87">
        <v>28166</v>
      </c>
      <c r="C185" s="87">
        <v>62678</v>
      </c>
      <c r="D185" s="87">
        <v>90844</v>
      </c>
      <c r="E185" s="125">
        <v>42725</v>
      </c>
      <c r="F185" s="115" t="s">
        <v>465</v>
      </c>
      <c r="H185" s="113" t="s">
        <v>451</v>
      </c>
    </row>
    <row r="186" spans="1:9">
      <c r="A186" s="27">
        <v>42705</v>
      </c>
      <c r="B186" s="87">
        <v>27896</v>
      </c>
      <c r="C186" s="87">
        <v>62202</v>
      </c>
      <c r="D186" s="87">
        <v>90098</v>
      </c>
      <c r="E186" s="125">
        <v>42768</v>
      </c>
      <c r="F186" s="115" t="s">
        <v>465</v>
      </c>
      <c r="H186" s="113" t="s">
        <v>451</v>
      </c>
    </row>
    <row r="187" spans="1:9">
      <c r="A187" s="27">
        <v>42736</v>
      </c>
      <c r="B187" s="87">
        <v>27612</v>
      </c>
      <c r="C187" s="87">
        <v>61689</v>
      </c>
      <c r="D187" s="87">
        <v>89301</v>
      </c>
      <c r="E187" s="125">
        <v>42793</v>
      </c>
      <c r="F187" s="115" t="s">
        <v>465</v>
      </c>
      <c r="H187" s="113" t="s">
        <v>451</v>
      </c>
    </row>
    <row r="188" spans="1:9">
      <c r="A188" s="27">
        <v>42767</v>
      </c>
      <c r="B188" s="87">
        <v>27357</v>
      </c>
      <c r="C188" s="87">
        <v>60948</v>
      </c>
      <c r="D188" s="87">
        <v>88305</v>
      </c>
      <c r="E188" s="125">
        <v>42809</v>
      </c>
      <c r="F188" s="115"/>
      <c r="H188" s="113" t="s">
        <v>451</v>
      </c>
    </row>
    <row r="189" spans="1:9">
      <c r="A189" s="27">
        <v>42795</v>
      </c>
      <c r="B189" s="87">
        <v>26951</v>
      </c>
      <c r="C189" s="87">
        <v>60449</v>
      </c>
      <c r="D189" s="87">
        <v>87400</v>
      </c>
      <c r="E189" s="125">
        <v>42852</v>
      </c>
      <c r="F189" s="132" t="s">
        <v>583</v>
      </c>
      <c r="H189" s="113" t="s">
        <v>451</v>
      </c>
    </row>
    <row r="190" spans="1:9">
      <c r="A190" s="27">
        <v>42826</v>
      </c>
      <c r="B190" s="87">
        <v>26095</v>
      </c>
      <c r="C190" s="87">
        <v>58769</v>
      </c>
      <c r="D190" s="87">
        <v>84864</v>
      </c>
      <c r="E190" s="125">
        <v>42871</v>
      </c>
      <c r="F190" s="115" t="s">
        <v>591</v>
      </c>
      <c r="H190" s="113" t="s">
        <v>451</v>
      </c>
      <c r="I190" s="132" t="s">
        <v>583</v>
      </c>
    </row>
    <row r="191" spans="1:9">
      <c r="A191" s="27">
        <v>42856</v>
      </c>
      <c r="B191" s="87">
        <v>25234</v>
      </c>
      <c r="C191" s="87">
        <v>58103</v>
      </c>
      <c r="D191" s="87">
        <v>83337</v>
      </c>
      <c r="E191" s="125">
        <v>42901</v>
      </c>
      <c r="F191" s="115"/>
      <c r="G191" s="113" t="s">
        <v>612</v>
      </c>
      <c r="H191" s="113" t="s">
        <v>451</v>
      </c>
    </row>
    <row r="192" spans="1:9">
      <c r="A192" s="27">
        <v>42887</v>
      </c>
      <c r="B192" s="87">
        <v>24407</v>
      </c>
      <c r="C192" s="87">
        <v>57112</v>
      </c>
      <c r="D192" s="87">
        <v>81519</v>
      </c>
      <c r="E192" s="125">
        <v>42934</v>
      </c>
      <c r="F192" s="115" t="s">
        <v>465</v>
      </c>
      <c r="H192" s="113" t="s">
        <v>451</v>
      </c>
    </row>
    <row r="193" spans="1:8">
      <c r="A193" s="27">
        <v>42917</v>
      </c>
      <c r="B193" s="87">
        <v>23685</v>
      </c>
      <c r="C193" s="87">
        <v>56202</v>
      </c>
      <c r="D193" s="87">
        <v>79887</v>
      </c>
      <c r="E193" s="125">
        <v>42961</v>
      </c>
      <c r="F193" s="115" t="s">
        <v>465</v>
      </c>
      <c r="G193" s="113" t="s">
        <v>593</v>
      </c>
      <c r="H193" s="113" t="s">
        <v>451</v>
      </c>
    </row>
    <row r="194" spans="1:8">
      <c r="A194" s="27">
        <v>42948</v>
      </c>
      <c r="B194" s="87">
        <v>23218</v>
      </c>
      <c r="C194" s="87">
        <v>55329</v>
      </c>
      <c r="D194" s="87">
        <v>78547</v>
      </c>
      <c r="E194" s="125">
        <v>42993</v>
      </c>
      <c r="F194" s="115" t="s">
        <v>465</v>
      </c>
      <c r="H194" s="113" t="s">
        <v>451</v>
      </c>
    </row>
    <row r="195" spans="1:8">
      <c r="A195" s="27">
        <v>42979</v>
      </c>
      <c r="B195" s="87">
        <v>22585</v>
      </c>
      <c r="C195" s="87">
        <v>54284</v>
      </c>
      <c r="D195" s="87">
        <v>76869</v>
      </c>
      <c r="E195" s="125">
        <v>43021</v>
      </c>
      <c r="G195" s="113" t="s">
        <v>612</v>
      </c>
      <c r="H195" s="113" t="s">
        <v>451</v>
      </c>
    </row>
    <row r="196" spans="1:8">
      <c r="A196" s="27">
        <v>43009</v>
      </c>
      <c r="B196" s="87">
        <v>22221</v>
      </c>
      <c r="C196" s="87">
        <v>53769</v>
      </c>
      <c r="D196" s="87">
        <v>75990</v>
      </c>
      <c r="E196" s="125">
        <v>43055</v>
      </c>
      <c r="F196" s="115" t="s">
        <v>465</v>
      </c>
      <c r="G196" s="113"/>
      <c r="H196" s="113" t="s">
        <v>451</v>
      </c>
    </row>
    <row r="197" spans="1:8">
      <c r="A197" s="27">
        <v>43040</v>
      </c>
      <c r="B197" s="87">
        <v>21897</v>
      </c>
      <c r="C197" s="87">
        <v>53630</v>
      </c>
      <c r="D197" s="87">
        <v>75527</v>
      </c>
      <c r="E197" s="125">
        <v>43084</v>
      </c>
      <c r="F197" s="113"/>
      <c r="G197" s="113" t="s">
        <v>612</v>
      </c>
      <c r="H197" s="113" t="s">
        <v>451</v>
      </c>
    </row>
    <row r="198" spans="1:8">
      <c r="A198" s="27">
        <v>43070</v>
      </c>
      <c r="B198" s="87">
        <v>21854</v>
      </c>
      <c r="C198" s="87">
        <v>53223</v>
      </c>
      <c r="D198" s="87">
        <v>75077</v>
      </c>
      <c r="E198" s="125">
        <v>43133</v>
      </c>
      <c r="H198" s="113" t="s">
        <v>451</v>
      </c>
    </row>
    <row r="199" spans="1:8">
      <c r="A199" s="27">
        <v>43101</v>
      </c>
      <c r="B199" s="87">
        <v>21892</v>
      </c>
      <c r="C199" s="87">
        <v>53418</v>
      </c>
      <c r="D199" s="87">
        <v>75310</v>
      </c>
      <c r="E199" s="125">
        <v>43146</v>
      </c>
      <c r="F199" s="115" t="s">
        <v>465</v>
      </c>
      <c r="G199" s="113"/>
      <c r="H199" s="113" t="s">
        <v>451</v>
      </c>
    </row>
    <row r="200" spans="1:8">
      <c r="A200" s="27">
        <v>43132</v>
      </c>
      <c r="B200" s="87">
        <v>21978</v>
      </c>
      <c r="C200" s="87">
        <v>53613</v>
      </c>
      <c r="D200" s="87">
        <v>75591</v>
      </c>
      <c r="E200" s="125">
        <v>43187</v>
      </c>
      <c r="F200" s="113"/>
      <c r="G200" s="113" t="s">
        <v>612</v>
      </c>
      <c r="H200" s="113" t="s">
        <v>451</v>
      </c>
    </row>
    <row r="201" spans="1:8">
      <c r="A201" s="27">
        <v>43160</v>
      </c>
      <c r="B201" s="87">
        <v>21717</v>
      </c>
      <c r="C201" s="87">
        <v>53216</v>
      </c>
      <c r="D201" s="87">
        <v>74933</v>
      </c>
      <c r="E201" s="125">
        <v>43214</v>
      </c>
      <c r="F201" s="115" t="s">
        <v>465</v>
      </c>
      <c r="H201" s="113" t="s">
        <v>451</v>
      </c>
    </row>
    <row r="202" spans="1:8">
      <c r="A202" s="27">
        <v>43191</v>
      </c>
      <c r="B202" s="87">
        <v>21828</v>
      </c>
      <c r="C202" s="87">
        <v>53687</v>
      </c>
      <c r="D202" s="87">
        <v>75515</v>
      </c>
      <c r="E202" s="125">
        <v>43231</v>
      </c>
      <c r="F202" s="113"/>
      <c r="G202" s="113" t="s">
        <v>612</v>
      </c>
      <c r="H202" s="113" t="s">
        <v>451</v>
      </c>
    </row>
    <row r="203" spans="1:8">
      <c r="A203" s="27">
        <v>43221</v>
      </c>
      <c r="B203" s="87">
        <v>22079</v>
      </c>
      <c r="C203" s="87">
        <v>53830</v>
      </c>
      <c r="D203" s="87">
        <v>75909</v>
      </c>
      <c r="E203" s="125">
        <v>43269</v>
      </c>
      <c r="F203" s="115" t="s">
        <v>465</v>
      </c>
      <c r="G203" s="113"/>
      <c r="H203" s="113" t="s">
        <v>451</v>
      </c>
    </row>
    <row r="204" spans="1:8">
      <c r="A204" s="27">
        <v>43252</v>
      </c>
      <c r="B204" s="87">
        <v>22136</v>
      </c>
      <c r="C204" s="87">
        <v>53952</v>
      </c>
      <c r="D204" s="87">
        <v>76088</v>
      </c>
      <c r="E204" s="125">
        <v>43298</v>
      </c>
      <c r="G204" s="113" t="s">
        <v>612</v>
      </c>
      <c r="H204" s="113" t="s">
        <v>451</v>
      </c>
    </row>
    <row r="205" spans="1:8">
      <c r="A205" s="27">
        <v>43282</v>
      </c>
      <c r="B205" s="87">
        <v>22236</v>
      </c>
      <c r="C205" s="87">
        <v>54130</v>
      </c>
      <c r="D205" s="87">
        <v>76366</v>
      </c>
      <c r="E205" s="125">
        <v>43327</v>
      </c>
      <c r="F205" s="115" t="s">
        <v>465</v>
      </c>
      <c r="G205" s="113"/>
      <c r="H205" s="113" t="s">
        <v>451</v>
      </c>
    </row>
    <row r="206" spans="1:8">
      <c r="A206" s="27">
        <v>43313</v>
      </c>
      <c r="B206" s="87">
        <v>22236</v>
      </c>
      <c r="C206" s="87">
        <v>54448</v>
      </c>
      <c r="D206" s="87">
        <v>76684</v>
      </c>
      <c r="E206" s="125">
        <v>43360</v>
      </c>
      <c r="F206" s="113"/>
      <c r="G206" s="113" t="s">
        <v>612</v>
      </c>
      <c r="H206" s="113" t="s">
        <v>451</v>
      </c>
    </row>
    <row r="207" spans="1:8">
      <c r="A207" s="27">
        <v>43344</v>
      </c>
      <c r="B207" s="87">
        <v>22300</v>
      </c>
      <c r="C207" s="87">
        <v>54418</v>
      </c>
      <c r="D207" s="87">
        <v>76718</v>
      </c>
      <c r="E207" s="125">
        <v>43399</v>
      </c>
      <c r="F207" s="115" t="s">
        <v>465</v>
      </c>
      <c r="G207" s="113"/>
      <c r="H207" s="113" t="s">
        <v>451</v>
      </c>
    </row>
    <row r="208" spans="1:8">
      <c r="A208" s="27">
        <v>43374</v>
      </c>
      <c r="B208" s="87">
        <v>22637</v>
      </c>
      <c r="C208" s="87">
        <v>55284</v>
      </c>
      <c r="D208" s="87">
        <v>77921</v>
      </c>
      <c r="E208" s="125">
        <v>43418</v>
      </c>
      <c r="F208" s="132" t="s">
        <v>653</v>
      </c>
      <c r="H208" s="113" t="s">
        <v>451</v>
      </c>
    </row>
    <row r="209" spans="1:8">
      <c r="A209" s="27">
        <v>43405</v>
      </c>
      <c r="B209" s="87">
        <v>22822</v>
      </c>
      <c r="C209" s="87">
        <v>55547</v>
      </c>
      <c r="D209" s="87">
        <v>78369</v>
      </c>
      <c r="E209" s="125">
        <v>43451</v>
      </c>
      <c r="G209" s="113" t="s">
        <v>612</v>
      </c>
      <c r="H209" s="113" t="s">
        <v>451</v>
      </c>
    </row>
    <row r="210" spans="1:8">
      <c r="A210" s="27">
        <v>43435</v>
      </c>
      <c r="B210" s="87">
        <v>22469</v>
      </c>
      <c r="C210" s="87">
        <v>55379</v>
      </c>
      <c r="D210" s="87">
        <v>77848</v>
      </c>
      <c r="E210" s="125">
        <v>43490</v>
      </c>
      <c r="F210" s="115" t="s">
        <v>465</v>
      </c>
      <c r="G210" s="113"/>
      <c r="H210" s="113" t="s">
        <v>451</v>
      </c>
    </row>
    <row r="211" spans="1:8">
      <c r="A211" s="27">
        <v>43466</v>
      </c>
      <c r="B211" s="87">
        <v>22464</v>
      </c>
      <c r="C211" s="87">
        <v>55359</v>
      </c>
      <c r="D211" s="87">
        <v>77823</v>
      </c>
      <c r="E211" s="125">
        <v>43510</v>
      </c>
      <c r="F211" s="132" t="s">
        <v>653</v>
      </c>
      <c r="G211" s="113"/>
      <c r="H211" s="113"/>
    </row>
    <row r="212" spans="1:8">
      <c r="A212" s="27">
        <v>43497</v>
      </c>
      <c r="B212" s="87">
        <v>22200</v>
      </c>
      <c r="C212" s="87">
        <v>55179</v>
      </c>
      <c r="D212" s="87">
        <v>77379</v>
      </c>
      <c r="E212" s="125">
        <v>43538</v>
      </c>
      <c r="F212" s="113"/>
      <c r="G212" s="113" t="s">
        <v>612</v>
      </c>
      <c r="H212" s="113"/>
    </row>
    <row r="213" spans="1:8">
      <c r="A213" s="27">
        <v>43525</v>
      </c>
      <c r="B213" s="87">
        <v>21832</v>
      </c>
      <c r="C213" s="87">
        <v>54796</v>
      </c>
      <c r="D213" s="87">
        <v>76628</v>
      </c>
      <c r="E213" s="125">
        <v>43584</v>
      </c>
      <c r="F213" s="115" t="s">
        <v>465</v>
      </c>
    </row>
    <row r="214" spans="1:8">
      <c r="A214" s="27">
        <v>43556</v>
      </c>
      <c r="B214" s="87">
        <v>21636</v>
      </c>
      <c r="C214" s="87">
        <v>54519</v>
      </c>
      <c r="D214" s="87">
        <v>76155</v>
      </c>
      <c r="E214" s="125">
        <v>43620</v>
      </c>
      <c r="F214" s="132" t="s">
        <v>653</v>
      </c>
    </row>
    <row r="215" spans="1:8">
      <c r="A215" s="27">
        <v>43586</v>
      </c>
      <c r="B215" s="87">
        <v>21187</v>
      </c>
      <c r="C215" s="87">
        <v>54569</v>
      </c>
      <c r="D215" s="87">
        <v>75756</v>
      </c>
      <c r="E215" s="125">
        <v>43630</v>
      </c>
      <c r="G215" s="113" t="s">
        <v>612</v>
      </c>
    </row>
    <row r="216" spans="1:8">
      <c r="A216" s="27">
        <v>43617</v>
      </c>
      <c r="B216" s="87">
        <v>21186</v>
      </c>
      <c r="C216" s="87">
        <v>54541</v>
      </c>
      <c r="D216" s="87">
        <v>75727</v>
      </c>
      <c r="E216" s="125">
        <v>43658</v>
      </c>
      <c r="F216" s="115" t="s">
        <v>465</v>
      </c>
    </row>
    <row r="217" spans="1:8">
      <c r="A217" s="27">
        <v>43647</v>
      </c>
      <c r="B217" s="87">
        <v>21401</v>
      </c>
      <c r="C217" s="87">
        <v>54749</v>
      </c>
      <c r="D217" s="87">
        <v>76133</v>
      </c>
      <c r="E217" s="125">
        <v>43691</v>
      </c>
      <c r="F217" s="132" t="s">
        <v>653</v>
      </c>
      <c r="G217" s="113"/>
    </row>
    <row r="218" spans="1:8">
      <c r="A218" s="27">
        <v>43678</v>
      </c>
      <c r="B218" s="87">
        <v>21376</v>
      </c>
      <c r="C218" s="87">
        <v>54560</v>
      </c>
      <c r="D218" s="87">
        <v>75919</v>
      </c>
      <c r="E218" s="125">
        <v>43721</v>
      </c>
      <c r="F218" s="113"/>
      <c r="G218" s="113" t="s">
        <v>612</v>
      </c>
    </row>
    <row r="219" spans="1:8">
      <c r="A219" s="27">
        <v>43709</v>
      </c>
      <c r="B219" s="87">
        <v>21528</v>
      </c>
      <c r="C219" s="87">
        <v>54812</v>
      </c>
      <c r="D219" s="87">
        <v>76323</v>
      </c>
      <c r="E219" s="125">
        <v>43753</v>
      </c>
      <c r="F219" s="115" t="s">
        <v>465</v>
      </c>
      <c r="G219" s="113"/>
    </row>
    <row r="220" spans="1:8">
      <c r="A220" s="27">
        <v>43739</v>
      </c>
      <c r="B220" s="87">
        <v>21581</v>
      </c>
      <c r="C220" s="87">
        <v>54739</v>
      </c>
      <c r="D220" s="87">
        <v>76303</v>
      </c>
      <c r="E220" s="125">
        <v>43787</v>
      </c>
      <c r="F220" s="132" t="s">
        <v>653</v>
      </c>
    </row>
    <row r="221" spans="1:8">
      <c r="A221" s="27">
        <v>43770</v>
      </c>
      <c r="B221" s="87">
        <v>21855</v>
      </c>
      <c r="C221" s="87">
        <v>54542</v>
      </c>
      <c r="D221" s="87">
        <v>76380</v>
      </c>
      <c r="E221" s="125">
        <v>43812</v>
      </c>
      <c r="F221" s="113"/>
      <c r="G221" s="113" t="s">
        <v>612</v>
      </c>
    </row>
    <row r="222" spans="1:8">
      <c r="A222" s="27">
        <v>43800</v>
      </c>
      <c r="B222" s="87">
        <v>22382</v>
      </c>
      <c r="C222" s="87">
        <v>54962</v>
      </c>
      <c r="D222" s="87">
        <v>77327</v>
      </c>
      <c r="E222" s="125">
        <v>43846</v>
      </c>
      <c r="F222" s="115" t="s">
        <v>465</v>
      </c>
      <c r="G222" s="113"/>
    </row>
    <row r="223" spans="1:8">
      <c r="A223" s="27">
        <v>43831</v>
      </c>
      <c r="B223" s="87">
        <v>22561</v>
      </c>
      <c r="C223" s="87">
        <v>55126</v>
      </c>
      <c r="D223" s="87">
        <v>77670</v>
      </c>
      <c r="E223" s="125">
        <v>43879</v>
      </c>
      <c r="F223" s="132" t="s">
        <v>653</v>
      </c>
      <c r="G223" s="113"/>
    </row>
    <row r="224" spans="1:8">
      <c r="A224" s="27">
        <v>43862</v>
      </c>
      <c r="B224" s="87">
        <v>23232</v>
      </c>
      <c r="C224" s="87">
        <v>55274</v>
      </c>
      <c r="D224" s="87">
        <v>78489</v>
      </c>
      <c r="E224" s="125">
        <v>43902</v>
      </c>
      <c r="G224" s="113" t="s">
        <v>612</v>
      </c>
    </row>
    <row r="225" spans="1:7">
      <c r="A225" s="27">
        <v>43891</v>
      </c>
      <c r="B225" s="87">
        <v>23732</v>
      </c>
      <c r="C225" s="87">
        <v>54969</v>
      </c>
      <c r="D225" s="87">
        <v>78684</v>
      </c>
      <c r="E225" s="125">
        <v>43954</v>
      </c>
      <c r="F225" s="115" t="s">
        <v>465</v>
      </c>
    </row>
    <row r="226" spans="1:7">
      <c r="A226" s="27">
        <v>43922</v>
      </c>
      <c r="B226" s="87">
        <v>22576</v>
      </c>
      <c r="C226" s="87">
        <v>51432</v>
      </c>
      <c r="D226" s="87">
        <v>73991</v>
      </c>
      <c r="E226" s="125">
        <v>43966</v>
      </c>
      <c r="F226" s="132" t="s">
        <v>653</v>
      </c>
      <c r="G226" s="113"/>
    </row>
    <row r="227" spans="1:7">
      <c r="A227" s="27">
        <v>43952</v>
      </c>
      <c r="B227" s="87">
        <v>21748</v>
      </c>
      <c r="C227" s="87">
        <v>48944</v>
      </c>
      <c r="D227" s="87">
        <v>70675</v>
      </c>
      <c r="E227" s="125">
        <v>43997</v>
      </c>
      <c r="F227" s="113"/>
      <c r="G227" s="113" t="s">
        <v>612</v>
      </c>
    </row>
    <row r="228" spans="1:7">
      <c r="A228" s="27">
        <v>43983</v>
      </c>
      <c r="B228" s="87">
        <v>21987</v>
      </c>
      <c r="C228" s="87">
        <v>49377</v>
      </c>
      <c r="D228" s="87">
        <v>71347</v>
      </c>
      <c r="E228" s="125">
        <v>44027</v>
      </c>
      <c r="F228" s="115" t="s">
        <v>465</v>
      </c>
    </row>
    <row r="229" spans="1:7">
      <c r="A229" s="27">
        <v>44013</v>
      </c>
      <c r="B229" s="87">
        <v>22682</v>
      </c>
      <c r="C229" s="87">
        <v>50466</v>
      </c>
      <c r="D229" s="87">
        <v>73148</v>
      </c>
      <c r="E229" s="125">
        <v>44057</v>
      </c>
      <c r="F229" s="132"/>
      <c r="G229" s="113" t="s">
        <v>612</v>
      </c>
    </row>
    <row r="230" spans="1:7">
      <c r="A230" s="27">
        <v>44044</v>
      </c>
      <c r="B230" s="87">
        <v>23535</v>
      </c>
      <c r="C230" s="87">
        <v>51264</v>
      </c>
      <c r="D230" s="87">
        <v>74799</v>
      </c>
      <c r="E230" s="125">
        <v>44091</v>
      </c>
      <c r="F230" s="115" t="s">
        <v>465</v>
      </c>
    </row>
    <row r="231" spans="1:7">
      <c r="A231" s="27">
        <v>44075</v>
      </c>
      <c r="B231" s="195">
        <v>24643</v>
      </c>
      <c r="C231" s="195">
        <v>52662</v>
      </c>
      <c r="D231" s="195">
        <v>77305</v>
      </c>
      <c r="E231" s="125">
        <v>44133</v>
      </c>
      <c r="F231" s="194"/>
      <c r="G231" s="194" t="s">
        <v>612</v>
      </c>
    </row>
    <row r="232" spans="1:7">
      <c r="A232" s="27">
        <v>44105</v>
      </c>
      <c r="B232" s="195">
        <v>25772</v>
      </c>
      <c r="C232" s="195">
        <v>53606</v>
      </c>
      <c r="D232" s="195">
        <v>79378</v>
      </c>
      <c r="E232" s="125">
        <v>44151</v>
      </c>
      <c r="F232" s="115" t="s">
        <v>465</v>
      </c>
      <c r="G232" s="194"/>
    </row>
    <row r="233" spans="1:7">
      <c r="A233" s="27">
        <v>44136</v>
      </c>
      <c r="B233" s="195">
        <v>27171</v>
      </c>
      <c r="C233" s="195">
        <v>54727</v>
      </c>
      <c r="D233" s="195">
        <v>81898</v>
      </c>
      <c r="E233" s="125">
        <v>44216</v>
      </c>
      <c r="F233" s="132"/>
      <c r="G233" s="194" t="s">
        <v>612</v>
      </c>
    </row>
    <row r="234" spans="1:7">
      <c r="A234" s="27">
        <v>44166</v>
      </c>
      <c r="B234" s="195">
        <v>28451</v>
      </c>
      <c r="C234" s="195">
        <v>55839</v>
      </c>
      <c r="D234" s="195">
        <v>84893</v>
      </c>
      <c r="E234" s="125">
        <v>44216</v>
      </c>
      <c r="F234" s="115" t="s">
        <v>465</v>
      </c>
      <c r="G234" s="194"/>
    </row>
    <row r="235" spans="1:7">
      <c r="A235" s="27">
        <v>44197</v>
      </c>
      <c r="B235" s="195">
        <v>29021</v>
      </c>
      <c r="C235" s="195">
        <v>55569</v>
      </c>
      <c r="D235" s="195">
        <v>85193</v>
      </c>
      <c r="E235" s="125">
        <v>44244</v>
      </c>
      <c r="F235" s="132"/>
      <c r="G235" s="194" t="s">
        <v>612</v>
      </c>
    </row>
    <row r="236" spans="1:7">
      <c r="A236" s="27">
        <v>44228</v>
      </c>
      <c r="B236" s="195">
        <v>29834</v>
      </c>
      <c r="C236" s="195">
        <v>56077</v>
      </c>
      <c r="D236" s="195">
        <v>86514</v>
      </c>
      <c r="E236" s="125">
        <v>44274</v>
      </c>
      <c r="F236" s="115" t="s">
        <v>465</v>
      </c>
      <c r="G236" s="194"/>
    </row>
    <row r="237" spans="1:7">
      <c r="A237" s="27">
        <v>44256</v>
      </c>
      <c r="B237" s="195">
        <v>31221</v>
      </c>
      <c r="C237" s="195">
        <v>57304</v>
      </c>
      <c r="D237" s="195">
        <v>89128</v>
      </c>
      <c r="E237" s="125">
        <v>44301</v>
      </c>
      <c r="G237" s="194" t="s">
        <v>612</v>
      </c>
    </row>
    <row r="238" spans="1:7">
      <c r="A238" s="27">
        <v>44287</v>
      </c>
      <c r="B238" s="195">
        <v>33319</v>
      </c>
      <c r="C238" s="195">
        <v>61270</v>
      </c>
      <c r="D238" s="195">
        <v>95192</v>
      </c>
      <c r="E238" s="125">
        <v>44329</v>
      </c>
      <c r="F238" s="115" t="s">
        <v>465</v>
      </c>
      <c r="G238" s="194"/>
    </row>
    <row r="239" spans="1:7">
      <c r="A239" s="27">
        <v>44317</v>
      </c>
      <c r="B239" s="195">
        <v>34900</v>
      </c>
      <c r="C239" s="195">
        <v>63078</v>
      </c>
      <c r="D239" s="195">
        <v>98581</v>
      </c>
      <c r="E239" s="125">
        <v>44362</v>
      </c>
      <c r="F239" s="194"/>
      <c r="G239" s="194" t="s">
        <v>612</v>
      </c>
    </row>
    <row r="240" spans="1:7">
      <c r="A240" s="27"/>
      <c r="B240" s="195"/>
      <c r="C240" s="195"/>
      <c r="D240" s="195"/>
      <c r="E240" s="125">
        <v>44391</v>
      </c>
    </row>
    <row r="241" spans="1:4">
      <c r="A241" s="27"/>
      <c r="B241" s="195"/>
      <c r="C241" s="195"/>
      <c r="D241" s="195"/>
    </row>
    <row r="242" spans="1:4">
      <c r="A242" s="27"/>
      <c r="B242" s="195"/>
      <c r="C242" s="195"/>
      <c r="D242" s="195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6">
    <tabColor rgb="FF7030A0"/>
  </sheetPr>
  <dimension ref="A1:W252"/>
  <sheetViews>
    <sheetView zoomScale="115" zoomScaleNormal="115" workbookViewId="0">
      <pane xSplit="1" ySplit="5" topLeftCell="E225" activePane="bottomRight" state="frozen"/>
      <selection pane="topRight" activeCell="B1" sqref="B1"/>
      <selection pane="bottomLeft" activeCell="A5" sqref="A5"/>
      <selection pane="bottomRight" activeCell="F227" sqref="F227"/>
    </sheetView>
  </sheetViews>
  <sheetFormatPr defaultRowHeight="14.5"/>
  <cols>
    <col min="2" max="2" width="13.54296875" customWidth="1"/>
    <col min="3" max="3" width="16" customWidth="1"/>
    <col min="4" max="4" width="21" customWidth="1"/>
    <col min="7" max="7" width="10" bestFit="1" customWidth="1"/>
    <col min="8" max="8" width="11.7265625" customWidth="1"/>
  </cols>
  <sheetData>
    <row r="1" spans="1:19">
      <c r="A1" s="26" t="s">
        <v>379</v>
      </c>
      <c r="H1" s="113" t="s">
        <v>391</v>
      </c>
    </row>
    <row r="2" spans="1:19" s="113" customFormat="1">
      <c r="A2" s="5" t="s">
        <v>22</v>
      </c>
      <c r="B2"/>
      <c r="C2"/>
      <c r="D2"/>
      <c r="E2"/>
      <c r="F2" t="s">
        <v>395</v>
      </c>
      <c r="G2" s="113" t="s">
        <v>395</v>
      </c>
      <c r="H2" t="s">
        <v>396</v>
      </c>
    </row>
    <row r="3" spans="1:19">
      <c r="G3" s="115" t="s">
        <v>778</v>
      </c>
    </row>
    <row r="4" spans="1:19">
      <c r="B4" t="s">
        <v>461</v>
      </c>
      <c r="C4" t="s">
        <v>461</v>
      </c>
      <c r="D4" t="s">
        <v>461</v>
      </c>
      <c r="F4" t="s">
        <v>1</v>
      </c>
      <c r="G4" s="93" t="s">
        <v>1</v>
      </c>
    </row>
    <row r="5" spans="1:19">
      <c r="A5" s="113" t="s">
        <v>462</v>
      </c>
      <c r="B5" s="26" t="s">
        <v>1</v>
      </c>
      <c r="C5" s="26" t="s">
        <v>19</v>
      </c>
      <c r="D5" s="26" t="s">
        <v>6</v>
      </c>
      <c r="F5" t="s">
        <v>633</v>
      </c>
      <c r="G5" s="26" t="s">
        <v>380</v>
      </c>
    </row>
    <row r="6" spans="1:19">
      <c r="A6" s="14">
        <v>37226</v>
      </c>
      <c r="B6" s="36">
        <v>8123</v>
      </c>
      <c r="C6" s="8">
        <v>2439</v>
      </c>
      <c r="D6" s="15">
        <v>9977</v>
      </c>
      <c r="E6" s="27">
        <v>37226</v>
      </c>
      <c r="F6" s="6">
        <f t="shared" ref="F6:F37" si="0">+B6</f>
        <v>8123</v>
      </c>
      <c r="G6" s="6">
        <f>+Nonresidential!B6</f>
        <v>1177.8605164358951</v>
      </c>
    </row>
    <row r="7" spans="1:19">
      <c r="A7" s="14">
        <v>37257</v>
      </c>
      <c r="B7" s="25">
        <v>8163</v>
      </c>
      <c r="C7" s="8">
        <v>2475</v>
      </c>
      <c r="D7" s="15">
        <v>10052</v>
      </c>
      <c r="E7" s="27">
        <v>37257</v>
      </c>
      <c r="F7" s="6">
        <f t="shared" si="0"/>
        <v>8163</v>
      </c>
      <c r="G7" s="6">
        <f>+Nonresidential!B7</f>
        <v>1227.1373640034108</v>
      </c>
    </row>
    <row r="8" spans="1:19">
      <c r="A8" s="14">
        <v>37288</v>
      </c>
      <c r="B8" s="25">
        <v>8376</v>
      </c>
      <c r="C8" s="8">
        <v>2484</v>
      </c>
      <c r="D8" s="15">
        <v>10178</v>
      </c>
      <c r="E8" s="27">
        <v>37288</v>
      </c>
      <c r="F8" s="6">
        <f t="shared" si="0"/>
        <v>8376</v>
      </c>
      <c r="G8" s="6">
        <f>+Nonresidential!B8</f>
        <v>1221.3294306331809</v>
      </c>
    </row>
    <row r="9" spans="1:19">
      <c r="A9" s="14">
        <v>37316</v>
      </c>
      <c r="B9" s="25">
        <v>8598</v>
      </c>
      <c r="C9" s="8">
        <v>2525</v>
      </c>
      <c r="D9" s="15">
        <v>10139</v>
      </c>
      <c r="E9" s="27">
        <v>37316</v>
      </c>
      <c r="F9" s="6">
        <f t="shared" si="0"/>
        <v>8598</v>
      </c>
      <c r="G9" s="6">
        <f>+Nonresidential!B9</f>
        <v>1228.9144888778505</v>
      </c>
      <c r="H9" s="25"/>
    </row>
    <row r="10" spans="1:19" ht="15.5" thickBot="1">
      <c r="A10" s="14">
        <v>37347</v>
      </c>
      <c r="B10" s="25">
        <v>9015</v>
      </c>
      <c r="C10" s="8">
        <v>2568</v>
      </c>
      <c r="D10" s="15">
        <v>10300</v>
      </c>
      <c r="E10" s="27">
        <v>37347</v>
      </c>
      <c r="F10" s="6">
        <f t="shared" si="0"/>
        <v>9015</v>
      </c>
      <c r="G10" s="6">
        <f>+Nonresidential!B10</f>
        <v>1211.0136823515277</v>
      </c>
      <c r="Q10" s="79">
        <v>432</v>
      </c>
      <c r="R10" s="77">
        <v>413</v>
      </c>
      <c r="S10" s="78">
        <v>1658</v>
      </c>
    </row>
    <row r="11" spans="1:19" ht="23.5" thickBot="1">
      <c r="A11" s="14">
        <v>37377</v>
      </c>
      <c r="B11" s="25">
        <v>9308</v>
      </c>
      <c r="C11" s="8">
        <v>2637</v>
      </c>
      <c r="D11" s="15">
        <v>10364</v>
      </c>
      <c r="E11" s="27">
        <v>37377</v>
      </c>
      <c r="F11" s="6">
        <f t="shared" si="0"/>
        <v>9308</v>
      </c>
      <c r="G11" s="6">
        <f>+Nonresidential!B11</f>
        <v>1227.6493402023409</v>
      </c>
      <c r="P11" s="80" t="s">
        <v>38</v>
      </c>
      <c r="Q11" s="77">
        <v>432</v>
      </c>
      <c r="R11" s="77">
        <v>281</v>
      </c>
      <c r="S11" s="81">
        <v>1381</v>
      </c>
    </row>
    <row r="12" spans="1:19" ht="23.5" thickBot="1">
      <c r="A12" s="14">
        <v>37408</v>
      </c>
      <c r="B12" s="25">
        <v>9385</v>
      </c>
      <c r="C12" s="8">
        <v>2675</v>
      </c>
      <c r="D12" s="15">
        <v>10473</v>
      </c>
      <c r="E12" s="27">
        <v>37408</v>
      </c>
      <c r="F12" s="6">
        <f t="shared" si="0"/>
        <v>9385</v>
      </c>
      <c r="G12" s="6">
        <f>+Nonresidential!B12</f>
        <v>1287.9073948730675</v>
      </c>
      <c r="P12" s="80" t="s">
        <v>37</v>
      </c>
      <c r="Q12" s="77">
        <v>372</v>
      </c>
      <c r="R12" s="77">
        <v>378</v>
      </c>
      <c r="S12" s="81">
        <v>1312</v>
      </c>
    </row>
    <row r="13" spans="1:19" ht="23.5" thickBot="1">
      <c r="A13" s="14">
        <v>37438</v>
      </c>
      <c r="B13" s="25">
        <v>10033</v>
      </c>
      <c r="C13" s="8">
        <v>2831</v>
      </c>
      <c r="D13" s="15">
        <v>10717</v>
      </c>
      <c r="E13" s="27">
        <v>37438</v>
      </c>
      <c r="F13" s="6">
        <f t="shared" si="0"/>
        <v>10033</v>
      </c>
      <c r="G13" s="6">
        <f>+Nonresidential!B13</f>
        <v>1285.067836889144</v>
      </c>
      <c r="P13" s="80" t="s">
        <v>36</v>
      </c>
      <c r="Q13" s="77">
        <v>473</v>
      </c>
      <c r="R13" s="77">
        <v>400</v>
      </c>
      <c r="S13" s="81">
        <v>1542</v>
      </c>
    </row>
    <row r="14" spans="1:19" ht="23.5" thickBot="1">
      <c r="A14" s="14">
        <v>37469</v>
      </c>
      <c r="B14" s="25">
        <v>10195</v>
      </c>
      <c r="C14" s="8">
        <v>2891</v>
      </c>
      <c r="D14" s="15">
        <v>10580</v>
      </c>
      <c r="E14" s="27">
        <v>37469</v>
      </c>
      <c r="F14" s="6">
        <f t="shared" si="0"/>
        <v>10195</v>
      </c>
      <c r="G14" s="6">
        <f>+Nonresidential!B14</f>
        <v>1331.6811668682276</v>
      </c>
      <c r="P14" s="80" t="s">
        <v>35</v>
      </c>
      <c r="Q14" s="77">
        <v>393</v>
      </c>
      <c r="R14" s="77">
        <v>444</v>
      </c>
      <c r="S14" s="81">
        <v>1475</v>
      </c>
    </row>
    <row r="15" spans="1:19" ht="23.5" thickBot="1">
      <c r="A15" s="14">
        <v>37500</v>
      </c>
      <c r="B15" s="25">
        <v>10618</v>
      </c>
      <c r="C15" s="8">
        <v>3000</v>
      </c>
      <c r="D15" s="15">
        <v>10790</v>
      </c>
      <c r="E15" s="27">
        <v>37500</v>
      </c>
      <c r="F15" s="6">
        <f t="shared" si="0"/>
        <v>10618</v>
      </c>
      <c r="G15" s="6">
        <f>+Nonresidential!B15</f>
        <v>1185.3813478491411</v>
      </c>
      <c r="P15" s="80" t="s">
        <v>34</v>
      </c>
      <c r="Q15" s="77">
        <v>431</v>
      </c>
      <c r="R15" s="77">
        <v>397</v>
      </c>
      <c r="S15" s="81">
        <v>1755</v>
      </c>
    </row>
    <row r="16" spans="1:19" ht="23.5" thickBot="1">
      <c r="A16" s="14">
        <v>37530</v>
      </c>
      <c r="B16" s="25">
        <v>11717</v>
      </c>
      <c r="C16" s="8">
        <v>3051</v>
      </c>
      <c r="D16" s="15">
        <v>11121</v>
      </c>
      <c r="E16" s="27">
        <v>37530</v>
      </c>
      <c r="F16" s="6">
        <f t="shared" si="0"/>
        <v>11717</v>
      </c>
      <c r="G16" s="6">
        <f>+Nonresidential!B16</f>
        <v>1053.6874389936897</v>
      </c>
      <c r="P16" s="80" t="s">
        <v>33</v>
      </c>
      <c r="Q16" s="77">
        <v>628</v>
      </c>
      <c r="R16" s="77">
        <v>494</v>
      </c>
      <c r="S16" s="81">
        <v>1971</v>
      </c>
    </row>
    <row r="17" spans="1:23" ht="23.5" thickBot="1">
      <c r="A17" s="14">
        <v>37561</v>
      </c>
      <c r="B17" s="25">
        <v>11632</v>
      </c>
      <c r="C17" s="8">
        <v>3156</v>
      </c>
      <c r="D17" s="15">
        <v>11385</v>
      </c>
      <c r="E17" s="27">
        <v>37561</v>
      </c>
      <c r="F17" s="6">
        <f t="shared" si="0"/>
        <v>11632</v>
      </c>
      <c r="G17" s="6">
        <f>+Nonresidential!B17</f>
        <v>1073.5896453846715</v>
      </c>
      <c r="P17" s="80" t="s">
        <v>32</v>
      </c>
      <c r="Q17" s="77">
        <v>505</v>
      </c>
      <c r="R17" s="77">
        <v>369</v>
      </c>
      <c r="S17" s="81">
        <v>1539</v>
      </c>
    </row>
    <row r="18" spans="1:23" ht="23.5" thickBot="1">
      <c r="A18" s="14">
        <v>37591</v>
      </c>
      <c r="B18" s="25">
        <v>12201</v>
      </c>
      <c r="C18" s="8">
        <v>3233</v>
      </c>
      <c r="D18" s="15">
        <v>11774</v>
      </c>
      <c r="E18" s="27">
        <v>37591</v>
      </c>
      <c r="F18" s="6">
        <f t="shared" si="0"/>
        <v>12201</v>
      </c>
      <c r="G18" s="6">
        <f>+Nonresidential!B18</f>
        <v>1116.73926481531</v>
      </c>
      <c r="P18" s="80" t="s">
        <v>357</v>
      </c>
      <c r="Q18" s="77">
        <v>556</v>
      </c>
      <c r="R18" s="77">
        <v>507</v>
      </c>
      <c r="S18" s="81">
        <v>1893</v>
      </c>
    </row>
    <row r="19" spans="1:23" ht="23.5" thickBot="1">
      <c r="A19" s="14">
        <v>37622</v>
      </c>
      <c r="B19" s="25">
        <v>12479</v>
      </c>
      <c r="C19" s="8">
        <v>3321</v>
      </c>
      <c r="D19" s="15">
        <v>11917</v>
      </c>
      <c r="E19" s="27">
        <v>37622</v>
      </c>
      <c r="F19" s="6">
        <f t="shared" si="0"/>
        <v>12479</v>
      </c>
      <c r="G19" s="6">
        <f>+Nonresidential!B19</f>
        <v>1061.0009094142576</v>
      </c>
      <c r="P19" s="80" t="s">
        <v>356</v>
      </c>
      <c r="Q19" s="77">
        <v>503</v>
      </c>
      <c r="R19" s="77">
        <v>466</v>
      </c>
      <c r="S19" s="81">
        <v>1748</v>
      </c>
    </row>
    <row r="20" spans="1:23" ht="23.5" thickBot="1">
      <c r="A20" s="14">
        <v>37653</v>
      </c>
      <c r="B20" s="25">
        <v>12343</v>
      </c>
      <c r="C20" s="8">
        <v>3402</v>
      </c>
      <c r="D20" s="15">
        <v>12024</v>
      </c>
      <c r="E20" s="27">
        <v>37653</v>
      </c>
      <c r="F20" s="6">
        <f t="shared" si="0"/>
        <v>12343</v>
      </c>
      <c r="G20" s="6">
        <f>+Nonresidential!B20</f>
        <v>1107.436633167252</v>
      </c>
      <c r="I20" s="144" t="s">
        <v>392</v>
      </c>
      <c r="J20" s="36"/>
      <c r="K20" s="36"/>
      <c r="P20" s="80" t="s">
        <v>355</v>
      </c>
      <c r="Q20" s="77">
        <v>489</v>
      </c>
      <c r="R20" s="77">
        <v>599</v>
      </c>
      <c r="S20" s="81">
        <v>1860</v>
      </c>
    </row>
    <row r="21" spans="1:23" ht="23.5" thickBot="1">
      <c r="A21" s="14">
        <v>37681</v>
      </c>
      <c r="B21" s="25">
        <v>12533</v>
      </c>
      <c r="C21" s="8">
        <v>3487</v>
      </c>
      <c r="D21" s="15">
        <v>12300</v>
      </c>
      <c r="E21" s="27">
        <v>37681</v>
      </c>
      <c r="F21" s="6">
        <f t="shared" si="0"/>
        <v>12533</v>
      </c>
      <c r="G21" s="6">
        <f>+Nonresidential!B21</f>
        <v>1093.2286645196889</v>
      </c>
      <c r="P21" s="80" t="s">
        <v>354</v>
      </c>
      <c r="Q21" s="77">
        <v>476</v>
      </c>
      <c r="R21" s="77">
        <v>572</v>
      </c>
      <c r="S21" s="81">
        <v>1891</v>
      </c>
    </row>
    <row r="22" spans="1:23" ht="23.5" thickBot="1">
      <c r="A22" s="14">
        <v>37712</v>
      </c>
      <c r="B22" s="25">
        <v>12292</v>
      </c>
      <c r="C22" s="8">
        <v>3543</v>
      </c>
      <c r="D22" s="15">
        <v>12511</v>
      </c>
      <c r="E22" s="27">
        <v>37712</v>
      </c>
      <c r="F22" s="6">
        <f t="shared" si="0"/>
        <v>12292</v>
      </c>
      <c r="G22" s="6">
        <f>+Nonresidential!B22</f>
        <v>1176.0906903935215</v>
      </c>
      <c r="P22" s="80" t="s">
        <v>353</v>
      </c>
      <c r="Q22" s="77">
        <v>779</v>
      </c>
      <c r="R22" s="77">
        <v>552</v>
      </c>
      <c r="S22" s="81">
        <v>2267</v>
      </c>
    </row>
    <row r="23" spans="1:23" ht="23.5" thickBot="1">
      <c r="A23" s="14">
        <v>37742</v>
      </c>
      <c r="B23" s="25">
        <v>12224</v>
      </c>
      <c r="C23" s="8">
        <v>3627</v>
      </c>
      <c r="D23" s="15">
        <v>12698</v>
      </c>
      <c r="E23" s="27">
        <v>37742</v>
      </c>
      <c r="F23" s="6">
        <f t="shared" si="0"/>
        <v>12224</v>
      </c>
      <c r="G23" s="6">
        <f>+Nonresidential!B23</f>
        <v>1110.7428450308455</v>
      </c>
      <c r="P23" s="80" t="s">
        <v>361</v>
      </c>
      <c r="Q23" s="77">
        <v>704</v>
      </c>
      <c r="R23" s="77">
        <v>581</v>
      </c>
      <c r="S23" s="81">
        <v>2035</v>
      </c>
    </row>
    <row r="24" spans="1:23" ht="23.5" thickBot="1">
      <c r="A24" s="14">
        <v>37773</v>
      </c>
      <c r="B24" s="25">
        <v>12302</v>
      </c>
      <c r="C24" s="8">
        <v>3761</v>
      </c>
      <c r="D24" s="15">
        <v>13011</v>
      </c>
      <c r="E24" s="27">
        <v>37773</v>
      </c>
      <c r="F24" s="6">
        <f t="shared" si="0"/>
        <v>12302</v>
      </c>
      <c r="G24" s="6">
        <f>+Nonresidential!B24</f>
        <v>1067.7802516650027</v>
      </c>
      <c r="P24" s="80" t="s">
        <v>362</v>
      </c>
      <c r="Q24" s="77">
        <v>433</v>
      </c>
      <c r="R24" s="77">
        <v>520</v>
      </c>
      <c r="S24" s="81">
        <v>1640</v>
      </c>
      <c r="T24" s="74">
        <f>SUM(Q13:Q24)</f>
        <v>6370</v>
      </c>
      <c r="U24" s="74">
        <f t="shared" ref="U24" si="1">SUM(R13:R24)</f>
        <v>5901</v>
      </c>
      <c r="V24" s="74">
        <f t="shared" ref="V24" si="2">SUM(S13:S24)</f>
        <v>21616</v>
      </c>
      <c r="W24" s="74">
        <f>V24-U24-T24</f>
        <v>9345</v>
      </c>
    </row>
    <row r="25" spans="1:23" ht="23.5" thickBot="1">
      <c r="A25" s="14">
        <v>37803</v>
      </c>
      <c r="B25" s="25">
        <v>12013</v>
      </c>
      <c r="C25" s="8">
        <v>3804</v>
      </c>
      <c r="D25" s="15">
        <v>13140</v>
      </c>
      <c r="E25" s="27">
        <v>37803</v>
      </c>
      <c r="F25" s="6">
        <f t="shared" si="0"/>
        <v>12013</v>
      </c>
      <c r="G25" s="6">
        <f>+Nonresidential!B25</f>
        <v>1152.9129436822634</v>
      </c>
      <c r="P25" s="80" t="s">
        <v>363</v>
      </c>
      <c r="Q25" s="77">
        <v>464</v>
      </c>
      <c r="R25" s="77">
        <v>530</v>
      </c>
      <c r="S25" s="81">
        <v>1768</v>
      </c>
      <c r="T25" s="74">
        <f>SUM(Q14:Q25)</f>
        <v>6361</v>
      </c>
      <c r="U25" s="74">
        <f t="shared" ref="U25" si="3">SUM(R14:R25)</f>
        <v>6031</v>
      </c>
      <c r="V25" s="74">
        <f t="shared" ref="V25" si="4">SUM(S14:S25)</f>
        <v>21842</v>
      </c>
      <c r="W25" s="74">
        <f>V25-U25-T25</f>
        <v>9450</v>
      </c>
    </row>
    <row r="26" spans="1:23" ht="23.5" thickBot="1">
      <c r="A26" s="14">
        <v>37834</v>
      </c>
      <c r="B26" s="25">
        <v>12188</v>
      </c>
      <c r="C26" s="8">
        <v>3845</v>
      </c>
      <c r="D26" s="15">
        <v>13523</v>
      </c>
      <c r="E26" s="27">
        <v>37834</v>
      </c>
      <c r="F26" s="6">
        <f t="shared" si="0"/>
        <v>12188</v>
      </c>
      <c r="G26" s="6">
        <f>+Nonresidential!B26</f>
        <v>1136.3321833148286</v>
      </c>
      <c r="P26" s="80" t="s">
        <v>364</v>
      </c>
      <c r="Q26" s="77">
        <v>561</v>
      </c>
      <c r="R26" s="77">
        <v>604</v>
      </c>
      <c r="S26" s="81">
        <v>1999</v>
      </c>
      <c r="T26">
        <f>SUM(Q15:Q26)</f>
        <v>6529</v>
      </c>
      <c r="U26" s="74">
        <f t="shared" ref="U26:V26" si="5">SUM(R15:R26)</f>
        <v>6191</v>
      </c>
      <c r="V26" s="74">
        <f t="shared" si="5"/>
        <v>22366</v>
      </c>
      <c r="W26">
        <f>V26-U26-T26</f>
        <v>9646</v>
      </c>
    </row>
    <row r="27" spans="1:23">
      <c r="A27" s="14">
        <v>37865</v>
      </c>
      <c r="B27" s="25">
        <v>12504</v>
      </c>
      <c r="C27" s="8">
        <v>3930</v>
      </c>
      <c r="D27" s="15">
        <v>13705</v>
      </c>
      <c r="E27" s="27">
        <v>37865</v>
      </c>
      <c r="F27" s="6">
        <f t="shared" si="0"/>
        <v>12504</v>
      </c>
      <c r="G27" s="6">
        <f>+Nonresidential!B27</f>
        <v>1167.8538518290161</v>
      </c>
    </row>
    <row r="28" spans="1:23">
      <c r="A28" s="14">
        <v>37895</v>
      </c>
      <c r="B28" s="25">
        <v>11311</v>
      </c>
      <c r="C28" s="8">
        <v>4047</v>
      </c>
      <c r="D28" s="15">
        <v>13877</v>
      </c>
      <c r="E28" s="27">
        <v>37895</v>
      </c>
      <c r="F28" s="6">
        <f t="shared" si="0"/>
        <v>11311</v>
      </c>
      <c r="G28" s="6">
        <f>+Nonresidential!B28</f>
        <v>1195.4081176342324</v>
      </c>
    </row>
    <row r="29" spans="1:23">
      <c r="A29" s="14">
        <v>37926</v>
      </c>
      <c r="B29" s="25">
        <v>11574</v>
      </c>
      <c r="C29" s="8">
        <v>4065</v>
      </c>
      <c r="D29" s="15">
        <v>14196</v>
      </c>
      <c r="E29" s="27">
        <v>37926</v>
      </c>
      <c r="F29" s="6">
        <f t="shared" si="0"/>
        <v>11574</v>
      </c>
      <c r="G29" s="6">
        <f>+Nonresidential!B29</f>
        <v>1203.5209606628728</v>
      </c>
    </row>
    <row r="30" spans="1:23">
      <c r="A30" s="14">
        <v>37956</v>
      </c>
      <c r="B30" s="25">
        <v>11341</v>
      </c>
      <c r="C30" s="8">
        <v>4189</v>
      </c>
      <c r="D30" s="15">
        <v>14384</v>
      </c>
      <c r="E30" s="27">
        <v>37956</v>
      </c>
      <c r="F30" s="6">
        <f t="shared" si="0"/>
        <v>11341</v>
      </c>
      <c r="G30" s="6">
        <f>+Nonresidential!B30</f>
        <v>1186.4138859811844</v>
      </c>
    </row>
    <row r="31" spans="1:23">
      <c r="A31" s="14">
        <v>37987</v>
      </c>
      <c r="B31" s="25">
        <v>11695</v>
      </c>
      <c r="C31" s="8">
        <v>4179</v>
      </c>
      <c r="D31" s="15">
        <v>14717</v>
      </c>
      <c r="E31" s="27">
        <v>37987</v>
      </c>
      <c r="F31" s="6">
        <f t="shared" si="0"/>
        <v>11695</v>
      </c>
      <c r="G31" s="6">
        <f>+Nonresidential!B31</f>
        <v>1223.1681853870541</v>
      </c>
    </row>
    <row r="32" spans="1:23">
      <c r="A32" s="14">
        <v>38018</v>
      </c>
      <c r="B32" s="25">
        <v>12157</v>
      </c>
      <c r="C32" s="8">
        <v>4255</v>
      </c>
      <c r="D32" s="15">
        <v>14911</v>
      </c>
      <c r="E32" s="27">
        <v>38018</v>
      </c>
      <c r="F32" s="6">
        <f t="shared" si="0"/>
        <v>12157</v>
      </c>
      <c r="G32" s="6">
        <f>+Nonresidential!B32</f>
        <v>1242.7779034874291</v>
      </c>
    </row>
    <row r="33" spans="1:13">
      <c r="A33" s="14">
        <v>38047</v>
      </c>
      <c r="B33" s="25">
        <v>12262</v>
      </c>
      <c r="C33" s="8">
        <v>4371</v>
      </c>
      <c r="D33" s="15">
        <v>15190</v>
      </c>
      <c r="E33" s="27">
        <v>38047</v>
      </c>
      <c r="F33" s="6">
        <f t="shared" si="0"/>
        <v>12262</v>
      </c>
      <c r="G33" s="6">
        <f>+Nonresidential!B33</f>
        <v>1355.6395730629997</v>
      </c>
    </row>
    <row r="34" spans="1:13">
      <c r="A34" s="14">
        <v>38078</v>
      </c>
      <c r="B34" s="25">
        <v>12520</v>
      </c>
      <c r="C34" s="8">
        <v>4447</v>
      </c>
      <c r="D34" s="15">
        <v>15167</v>
      </c>
      <c r="E34" s="27">
        <v>38078</v>
      </c>
      <c r="F34" s="6">
        <f t="shared" si="0"/>
        <v>12520</v>
      </c>
      <c r="G34" s="6">
        <f>+Nonresidential!B34</f>
        <v>1304.1389143210361</v>
      </c>
    </row>
    <row r="35" spans="1:13">
      <c r="A35" s="14">
        <v>38108</v>
      </c>
      <c r="B35" s="25">
        <v>12505</v>
      </c>
      <c r="C35" s="8">
        <v>4456</v>
      </c>
      <c r="D35" s="15">
        <v>15232</v>
      </c>
      <c r="E35" s="27">
        <v>38108</v>
      </c>
      <c r="F35" s="6">
        <f t="shared" si="0"/>
        <v>12505</v>
      </c>
      <c r="G35" s="6">
        <f>+Nonresidential!B35</f>
        <v>1329.2477584111666</v>
      </c>
    </row>
    <row r="36" spans="1:13">
      <c r="A36" s="14">
        <v>38139</v>
      </c>
      <c r="B36" s="25">
        <v>12987</v>
      </c>
      <c r="C36" s="8">
        <v>4455</v>
      </c>
      <c r="D36" s="15">
        <v>15809</v>
      </c>
      <c r="E36" s="27">
        <v>38139</v>
      </c>
      <c r="F36" s="6">
        <f t="shared" si="0"/>
        <v>12987</v>
      </c>
      <c r="G36" s="6">
        <f>+Nonresidential!B36</f>
        <v>1354.6502338281023</v>
      </c>
    </row>
    <row r="37" spans="1:13">
      <c r="A37" s="14">
        <v>38169</v>
      </c>
      <c r="B37" s="25">
        <v>12767</v>
      </c>
      <c r="C37" s="8">
        <v>4489</v>
      </c>
      <c r="D37" s="15">
        <v>15728</v>
      </c>
      <c r="E37" s="27">
        <v>38169</v>
      </c>
      <c r="F37" s="6">
        <f t="shared" si="0"/>
        <v>12767</v>
      </c>
      <c r="G37" s="6">
        <f>+Nonresidential!B37</f>
        <v>1335.0612846121214</v>
      </c>
    </row>
    <row r="38" spans="1:13">
      <c r="A38" s="14">
        <v>38200</v>
      </c>
      <c r="B38" s="25">
        <v>12519</v>
      </c>
      <c r="C38" s="8">
        <v>4518</v>
      </c>
      <c r="D38" s="15">
        <v>15539</v>
      </c>
      <c r="E38" s="27">
        <v>38200</v>
      </c>
      <c r="F38" s="6">
        <f t="shared" ref="F38:F69" si="6">+B38</f>
        <v>12519</v>
      </c>
      <c r="G38" s="6">
        <f>+Nonresidential!B38</f>
        <v>1382.137121631848</v>
      </c>
    </row>
    <row r="39" spans="1:13">
      <c r="A39" s="14">
        <v>38231</v>
      </c>
      <c r="B39" s="25">
        <v>11883</v>
      </c>
      <c r="C39" s="8">
        <v>4530</v>
      </c>
      <c r="D39" s="15">
        <v>15451</v>
      </c>
      <c r="E39" s="27">
        <v>38231</v>
      </c>
      <c r="F39" s="6">
        <f t="shared" si="6"/>
        <v>11883</v>
      </c>
      <c r="G39" s="6">
        <f>+Nonresidential!B39</f>
        <v>1423.5316900214709</v>
      </c>
    </row>
    <row r="40" spans="1:13">
      <c r="A40" s="14">
        <v>38261</v>
      </c>
      <c r="B40" s="25">
        <v>12143</v>
      </c>
      <c r="C40" s="8">
        <v>4535</v>
      </c>
      <c r="D40" s="15">
        <v>15297</v>
      </c>
      <c r="E40" s="27">
        <v>38261</v>
      </c>
      <c r="F40" s="6">
        <f t="shared" si="6"/>
        <v>12143</v>
      </c>
      <c r="G40" s="6">
        <f>+Nonresidential!B40</f>
        <v>1463.4736159819424</v>
      </c>
      <c r="I40" s="113" t="s">
        <v>433</v>
      </c>
    </row>
    <row r="41" spans="1:13">
      <c r="A41" s="14">
        <v>38292</v>
      </c>
      <c r="B41" s="25">
        <v>12115</v>
      </c>
      <c r="C41" s="8">
        <v>4520</v>
      </c>
      <c r="D41" s="15">
        <v>14983</v>
      </c>
      <c r="E41" s="27">
        <v>38292</v>
      </c>
      <c r="F41" s="6">
        <f t="shared" si="6"/>
        <v>12115</v>
      </c>
      <c r="G41" s="6">
        <f>+Nonresidential!B41</f>
        <v>1565.0284754994095</v>
      </c>
      <c r="I41" s="93" t="s">
        <v>396</v>
      </c>
    </row>
    <row r="42" spans="1:13">
      <c r="A42" s="14">
        <v>38322</v>
      </c>
      <c r="B42" s="25">
        <v>12166</v>
      </c>
      <c r="C42" s="8">
        <v>4452</v>
      </c>
      <c r="D42" s="15">
        <v>14805</v>
      </c>
      <c r="E42" s="27">
        <v>38322</v>
      </c>
      <c r="F42" s="6">
        <f t="shared" si="6"/>
        <v>12166</v>
      </c>
      <c r="G42" s="6">
        <f>+Nonresidential!B42</f>
        <v>1660.5698381190682</v>
      </c>
      <c r="I42" t="s">
        <v>417</v>
      </c>
      <c r="M42" s="113"/>
    </row>
    <row r="43" spans="1:13">
      <c r="A43" s="14">
        <v>38353</v>
      </c>
      <c r="B43" s="25">
        <v>11583</v>
      </c>
      <c r="C43" s="8">
        <v>4486</v>
      </c>
      <c r="D43" s="15">
        <v>14580</v>
      </c>
      <c r="E43" s="27">
        <v>38353</v>
      </c>
      <c r="F43" s="6">
        <f t="shared" si="6"/>
        <v>11583</v>
      </c>
      <c r="G43" s="6">
        <f>+Nonresidential!B43</f>
        <v>1678.4203460872923</v>
      </c>
      <c r="I43" s="93" t="s">
        <v>391</v>
      </c>
      <c r="M43" s="113"/>
    </row>
    <row r="44" spans="1:13">
      <c r="A44" s="14">
        <v>38384</v>
      </c>
      <c r="B44" s="25">
        <v>11226</v>
      </c>
      <c r="C44" s="8">
        <v>4450</v>
      </c>
      <c r="D44" s="15">
        <v>14589</v>
      </c>
      <c r="E44" s="27">
        <v>38384</v>
      </c>
      <c r="F44" s="6">
        <f t="shared" si="6"/>
        <v>11226</v>
      </c>
      <c r="G44" s="6">
        <f>+Nonresidential!B44</f>
        <v>1698.3483313723059</v>
      </c>
      <c r="I44" s="113"/>
      <c r="M44" s="113"/>
    </row>
    <row r="45" spans="1:13">
      <c r="A45" s="14">
        <v>38412</v>
      </c>
      <c r="B45" s="25">
        <v>11105</v>
      </c>
      <c r="C45" s="8">
        <v>4574</v>
      </c>
      <c r="D45" s="15">
        <v>14576</v>
      </c>
      <c r="E45" s="27">
        <v>38412</v>
      </c>
      <c r="F45" s="6">
        <f t="shared" si="6"/>
        <v>11105</v>
      </c>
      <c r="G45" s="6">
        <f>+Nonresidential!B45</f>
        <v>1697.5058458235469</v>
      </c>
      <c r="I45" s="113" t="s">
        <v>440</v>
      </c>
      <c r="M45" s="113" t="s">
        <v>440</v>
      </c>
    </row>
    <row r="46" spans="1:13">
      <c r="A46" s="14">
        <v>38443</v>
      </c>
      <c r="B46" s="25">
        <v>10493</v>
      </c>
      <c r="C46" s="8">
        <v>4445</v>
      </c>
      <c r="D46" s="15">
        <v>14391</v>
      </c>
      <c r="E46" s="27">
        <v>38443</v>
      </c>
      <c r="F46" s="6">
        <f t="shared" si="6"/>
        <v>10493</v>
      </c>
      <c r="G46" s="6">
        <f>+Nonresidential!B46</f>
        <v>1684.5320191752971</v>
      </c>
      <c r="I46" s="113" t="s">
        <v>440</v>
      </c>
      <c r="M46" s="113" t="s">
        <v>440</v>
      </c>
    </row>
    <row r="47" spans="1:13">
      <c r="A47" s="14">
        <v>38473</v>
      </c>
      <c r="B47" s="25">
        <v>10161</v>
      </c>
      <c r="C47" s="8">
        <v>4369</v>
      </c>
      <c r="D47" s="15">
        <v>14232</v>
      </c>
      <c r="E47" s="27">
        <v>38473</v>
      </c>
      <c r="F47" s="6">
        <f t="shared" si="6"/>
        <v>10161</v>
      </c>
      <c r="G47" s="6">
        <f>+Nonresidential!B47</f>
        <v>1735.1702255803364</v>
      </c>
      <c r="I47" s="113" t="s">
        <v>440</v>
      </c>
      <c r="M47" s="113" t="s">
        <v>440</v>
      </c>
    </row>
    <row r="48" spans="1:13">
      <c r="A48" s="14">
        <v>38504</v>
      </c>
      <c r="B48" s="25">
        <v>9465</v>
      </c>
      <c r="C48" s="8">
        <v>4320</v>
      </c>
      <c r="D48" s="15">
        <v>13659</v>
      </c>
      <c r="E48" s="27">
        <v>38504</v>
      </c>
      <c r="F48" s="6">
        <f t="shared" si="6"/>
        <v>9465</v>
      </c>
      <c r="G48" s="6">
        <f>+Nonresidential!B48</f>
        <v>1789.1166095595831</v>
      </c>
      <c r="I48" s="113" t="s">
        <v>440</v>
      </c>
      <c r="M48" s="113" t="s">
        <v>440</v>
      </c>
    </row>
    <row r="49" spans="1:13">
      <c r="A49" s="14">
        <v>38534</v>
      </c>
      <c r="B49" s="25">
        <v>9230</v>
      </c>
      <c r="C49" s="8">
        <v>4195</v>
      </c>
      <c r="D49" s="15">
        <v>13670</v>
      </c>
      <c r="E49" s="27">
        <v>38534</v>
      </c>
      <c r="F49" s="6">
        <f t="shared" si="6"/>
        <v>9230</v>
      </c>
      <c r="G49" s="6">
        <f>+Nonresidential!B49</f>
        <v>1758.7157613547968</v>
      </c>
      <c r="I49" s="113" t="s">
        <v>440</v>
      </c>
      <c r="M49" s="113" t="s">
        <v>440</v>
      </c>
    </row>
    <row r="50" spans="1:13">
      <c r="A50" s="14">
        <v>38565</v>
      </c>
      <c r="B50" s="25">
        <v>9167</v>
      </c>
      <c r="C50" s="8">
        <v>4213</v>
      </c>
      <c r="D50" s="15">
        <v>13720</v>
      </c>
      <c r="E50" s="27">
        <v>38565</v>
      </c>
      <c r="F50" s="6">
        <f t="shared" si="6"/>
        <v>9167</v>
      </c>
      <c r="G50" s="6">
        <f>+Nonresidential!B50</f>
        <v>1756.835365555595</v>
      </c>
      <c r="I50" s="113" t="s">
        <v>440</v>
      </c>
      <c r="M50" s="113" t="s">
        <v>440</v>
      </c>
    </row>
    <row r="51" spans="1:13">
      <c r="A51" s="14">
        <v>38596</v>
      </c>
      <c r="B51" s="25">
        <v>8979</v>
      </c>
      <c r="C51" s="8">
        <v>4122</v>
      </c>
      <c r="D51" s="15">
        <v>13991</v>
      </c>
      <c r="E51" s="27">
        <v>38596</v>
      </c>
      <c r="F51" s="6">
        <f t="shared" si="6"/>
        <v>8979</v>
      </c>
      <c r="G51" s="6">
        <f>+Nonresidential!B51</f>
        <v>1789.4254264708611</v>
      </c>
      <c r="I51" s="113" t="s">
        <v>440</v>
      </c>
      <c r="M51" s="113" t="s">
        <v>440</v>
      </c>
    </row>
    <row r="52" spans="1:13">
      <c r="A52" s="14">
        <v>38626</v>
      </c>
      <c r="B52" s="25">
        <v>8425</v>
      </c>
      <c r="C52" s="8">
        <v>4049</v>
      </c>
      <c r="D52" s="15">
        <v>13900</v>
      </c>
      <c r="E52" s="27">
        <v>38626</v>
      </c>
      <c r="F52" s="6">
        <f t="shared" si="6"/>
        <v>8425</v>
      </c>
      <c r="G52" s="6">
        <f>+Nonresidential!B52</f>
        <v>1737.6135703361674</v>
      </c>
      <c r="I52" s="113" t="s">
        <v>440</v>
      </c>
      <c r="M52" s="113" t="s">
        <v>440</v>
      </c>
    </row>
    <row r="53" spans="1:13">
      <c r="A53" s="14">
        <v>38657</v>
      </c>
      <c r="B53" s="25">
        <v>7790</v>
      </c>
      <c r="C53" s="8">
        <v>4082</v>
      </c>
      <c r="D53" s="15">
        <v>14122</v>
      </c>
      <c r="E53" s="27">
        <v>38657</v>
      </c>
      <c r="F53" s="6">
        <f t="shared" si="6"/>
        <v>7790</v>
      </c>
      <c r="G53" s="6">
        <f>+Nonresidential!B53</f>
        <v>1740.6931864234298</v>
      </c>
      <c r="I53" s="113" t="s">
        <v>440</v>
      </c>
      <c r="M53" s="113" t="s">
        <v>440</v>
      </c>
    </row>
    <row r="54" spans="1:13">
      <c r="A54" s="14">
        <v>38687</v>
      </c>
      <c r="B54" s="25">
        <v>7719</v>
      </c>
      <c r="C54" s="8">
        <v>4116</v>
      </c>
      <c r="D54" s="15">
        <v>14188</v>
      </c>
      <c r="E54" s="27">
        <v>38687</v>
      </c>
      <c r="F54" s="6">
        <f t="shared" si="6"/>
        <v>7719</v>
      </c>
      <c r="G54" s="6">
        <f>+Nonresidential!B54</f>
        <v>1612.2665700400312</v>
      </c>
      <c r="I54" s="113" t="s">
        <v>440</v>
      </c>
      <c r="M54" s="113" t="s">
        <v>440</v>
      </c>
    </row>
    <row r="55" spans="1:13">
      <c r="A55" s="14">
        <v>38718</v>
      </c>
      <c r="B55" s="25">
        <v>7622</v>
      </c>
      <c r="C55" s="8">
        <v>4091</v>
      </c>
      <c r="D55" s="15">
        <v>14312</v>
      </c>
      <c r="E55" s="27">
        <v>38718</v>
      </c>
      <c r="F55" s="6">
        <f t="shared" si="6"/>
        <v>7622</v>
      </c>
      <c r="G55" s="6">
        <f>+Nonresidential!B55</f>
        <v>1580.3204839513182</v>
      </c>
      <c r="I55" s="113" t="s">
        <v>440</v>
      </c>
      <c r="M55" s="113" t="s">
        <v>440</v>
      </c>
    </row>
    <row r="56" spans="1:13">
      <c r="A56" s="14">
        <v>38749</v>
      </c>
      <c r="B56" s="25">
        <v>7688</v>
      </c>
      <c r="C56" s="8">
        <v>4073</v>
      </c>
      <c r="D56" s="15">
        <v>14373</v>
      </c>
      <c r="E56" s="27">
        <v>38749</v>
      </c>
      <c r="F56" s="6">
        <f t="shared" si="6"/>
        <v>7688</v>
      </c>
      <c r="G56" s="6">
        <f>+Nonresidential!B56</f>
        <v>1562.8533585212963</v>
      </c>
      <c r="I56" s="113" t="s">
        <v>440</v>
      </c>
      <c r="M56" s="113" t="s">
        <v>440</v>
      </c>
    </row>
    <row r="57" spans="1:13">
      <c r="A57" s="14">
        <v>38777</v>
      </c>
      <c r="B57" s="25">
        <v>7211</v>
      </c>
      <c r="C57" s="8">
        <v>3901</v>
      </c>
      <c r="D57" s="15">
        <v>14294</v>
      </c>
      <c r="E57" s="27">
        <v>38777</v>
      </c>
      <c r="F57" s="6">
        <f t="shared" si="6"/>
        <v>7211</v>
      </c>
      <c r="G57" s="6">
        <f>+Nonresidential!B57</f>
        <v>1488.6281315610408</v>
      </c>
      <c r="I57" s="113" t="s">
        <v>440</v>
      </c>
      <c r="M57" s="113" t="s">
        <v>440</v>
      </c>
    </row>
    <row r="58" spans="1:13">
      <c r="A58" s="14">
        <v>38808</v>
      </c>
      <c r="B58" s="25">
        <v>7233</v>
      </c>
      <c r="C58" s="8">
        <v>3987</v>
      </c>
      <c r="D58" s="15">
        <v>14127</v>
      </c>
      <c r="E58" s="27">
        <v>38808</v>
      </c>
      <c r="F58" s="6">
        <f t="shared" si="6"/>
        <v>7233</v>
      </c>
      <c r="G58" s="6">
        <f>+Nonresidential!B58</f>
        <v>1466.8416461102288</v>
      </c>
      <c r="I58" s="113" t="s">
        <v>440</v>
      </c>
      <c r="M58" s="113" t="s">
        <v>440</v>
      </c>
    </row>
    <row r="59" spans="1:13">
      <c r="A59" s="14">
        <v>38838</v>
      </c>
      <c r="B59" s="25">
        <v>7370</v>
      </c>
      <c r="C59" s="8">
        <v>4090</v>
      </c>
      <c r="D59" s="15">
        <v>14238</v>
      </c>
      <c r="E59" s="27">
        <v>38838</v>
      </c>
      <c r="F59" s="6">
        <f t="shared" si="6"/>
        <v>7370</v>
      </c>
      <c r="G59" s="6">
        <f>+Nonresidential!B59</f>
        <v>1507.3218795071327</v>
      </c>
      <c r="I59" s="113" t="s">
        <v>440</v>
      </c>
      <c r="M59" s="113" t="s">
        <v>440</v>
      </c>
    </row>
    <row r="60" spans="1:13">
      <c r="A60" s="14">
        <v>38869</v>
      </c>
      <c r="B60" s="25">
        <v>7265</v>
      </c>
      <c r="C60" s="8">
        <v>4085</v>
      </c>
      <c r="D60" s="15">
        <v>14213</v>
      </c>
      <c r="E60" s="27">
        <v>38869</v>
      </c>
      <c r="F60" s="6">
        <f t="shared" si="6"/>
        <v>7265</v>
      </c>
      <c r="G60" s="6">
        <f>+Nonresidential!B60</f>
        <v>1508.5275913645064</v>
      </c>
      <c r="I60" s="113" t="s">
        <v>440</v>
      </c>
      <c r="M60" s="113" t="s">
        <v>440</v>
      </c>
    </row>
    <row r="61" spans="1:13">
      <c r="A61" s="14">
        <v>38899</v>
      </c>
      <c r="B61" s="25">
        <v>7300</v>
      </c>
      <c r="C61" s="8">
        <v>4163</v>
      </c>
      <c r="D61" s="15">
        <v>14240</v>
      </c>
      <c r="E61" s="27">
        <v>38899</v>
      </c>
      <c r="F61" s="6">
        <f t="shared" si="6"/>
        <v>7300</v>
      </c>
      <c r="G61" s="6">
        <f>+Nonresidential!B61</f>
        <v>1550.2102087473909</v>
      </c>
      <c r="I61" s="113" t="s">
        <v>440</v>
      </c>
      <c r="M61" s="113" t="s">
        <v>440</v>
      </c>
    </row>
    <row r="62" spans="1:13">
      <c r="A62" s="14">
        <v>38930</v>
      </c>
      <c r="B62" s="25">
        <v>7204</v>
      </c>
      <c r="C62" s="8">
        <v>4116</v>
      </c>
      <c r="D62" s="15">
        <v>14519</v>
      </c>
      <c r="E62" s="27">
        <v>38930</v>
      </c>
      <c r="F62" s="6">
        <f t="shared" si="6"/>
        <v>7204</v>
      </c>
      <c r="G62" s="6">
        <f>+Nonresidential!B62</f>
        <v>1550.2091609643837</v>
      </c>
      <c r="I62" s="113" t="s">
        <v>440</v>
      </c>
      <c r="M62" s="113" t="s">
        <v>440</v>
      </c>
    </row>
    <row r="63" spans="1:13">
      <c r="A63" s="14">
        <v>38961</v>
      </c>
      <c r="B63" s="25">
        <v>7459</v>
      </c>
      <c r="C63" s="8">
        <v>4204</v>
      </c>
      <c r="D63" s="15">
        <v>14438</v>
      </c>
      <c r="E63" s="27">
        <v>38961</v>
      </c>
      <c r="F63" s="6">
        <f t="shared" si="6"/>
        <v>7459</v>
      </c>
      <c r="G63" s="6">
        <f>+Nonresidential!B63</f>
        <v>1456.7244465200783</v>
      </c>
      <c r="I63" s="113" t="s">
        <v>440</v>
      </c>
      <c r="M63" s="113" t="s">
        <v>440</v>
      </c>
    </row>
    <row r="64" spans="1:13">
      <c r="A64" s="14">
        <v>38991</v>
      </c>
      <c r="B64" s="25">
        <v>7779</v>
      </c>
      <c r="C64" s="8">
        <v>4253</v>
      </c>
      <c r="D64" s="15">
        <v>14545</v>
      </c>
      <c r="E64" s="27">
        <v>38991</v>
      </c>
      <c r="F64" s="6">
        <f t="shared" si="6"/>
        <v>7779</v>
      </c>
      <c r="G64" s="6">
        <f>+Nonresidential!B64</f>
        <v>1526.1950256336233</v>
      </c>
      <c r="I64" s="113" t="s">
        <v>440</v>
      </c>
      <c r="M64" s="113" t="s">
        <v>440</v>
      </c>
    </row>
    <row r="65" spans="1:13">
      <c r="A65" s="14">
        <v>39022</v>
      </c>
      <c r="B65" s="25">
        <v>7714</v>
      </c>
      <c r="C65" s="8">
        <v>4226</v>
      </c>
      <c r="D65" s="15">
        <v>14574</v>
      </c>
      <c r="E65" s="27">
        <v>39022</v>
      </c>
      <c r="F65" s="6">
        <f t="shared" si="6"/>
        <v>7714</v>
      </c>
      <c r="G65" s="6">
        <f>+Nonresidential!B65</f>
        <v>1468.5678729187778</v>
      </c>
      <c r="I65" s="113" t="s">
        <v>440</v>
      </c>
      <c r="M65" s="113" t="s">
        <v>440</v>
      </c>
    </row>
    <row r="66" spans="1:13">
      <c r="A66" s="14">
        <v>39052</v>
      </c>
      <c r="B66" s="25">
        <v>7235</v>
      </c>
      <c r="C66" s="8">
        <v>4231</v>
      </c>
      <c r="D66" s="15">
        <v>14486</v>
      </c>
      <c r="E66" s="27">
        <v>39052</v>
      </c>
      <c r="F66" s="6">
        <f t="shared" si="6"/>
        <v>7235</v>
      </c>
      <c r="G66" s="6">
        <f>+Nonresidential!B66</f>
        <v>1531.051636319725</v>
      </c>
      <c r="I66" s="113" t="s">
        <v>440</v>
      </c>
      <c r="M66" s="113" t="s">
        <v>440</v>
      </c>
    </row>
    <row r="67" spans="1:13">
      <c r="A67" s="14">
        <v>39083</v>
      </c>
      <c r="B67" s="25">
        <v>7202</v>
      </c>
      <c r="C67" s="8">
        <v>4202</v>
      </c>
      <c r="D67" s="15">
        <v>14528</v>
      </c>
      <c r="E67" s="27">
        <v>39083</v>
      </c>
      <c r="F67" s="6">
        <f t="shared" si="6"/>
        <v>7202</v>
      </c>
      <c r="G67" s="6">
        <f>+Nonresidential!B67</f>
        <v>1552.9239659054097</v>
      </c>
      <c r="I67" s="113" t="s">
        <v>440</v>
      </c>
      <c r="M67" s="113" t="s">
        <v>440</v>
      </c>
    </row>
    <row r="68" spans="1:13">
      <c r="A68" s="14">
        <v>39114</v>
      </c>
      <c r="B68" s="25">
        <v>6877</v>
      </c>
      <c r="C68" s="8">
        <v>4360</v>
      </c>
      <c r="D68" s="15">
        <v>14533</v>
      </c>
      <c r="E68" s="27">
        <v>39114</v>
      </c>
      <c r="F68" s="6">
        <f t="shared" si="6"/>
        <v>6877</v>
      </c>
      <c r="G68" s="6">
        <f>+Nonresidential!B68</f>
        <v>1493.1779535456358</v>
      </c>
      <c r="I68" s="113" t="s">
        <v>440</v>
      </c>
      <c r="M68" s="113" t="s">
        <v>440</v>
      </c>
    </row>
    <row r="69" spans="1:13">
      <c r="A69" s="14">
        <v>39142</v>
      </c>
      <c r="B69" s="25">
        <v>6811</v>
      </c>
      <c r="C69" s="8">
        <v>4435</v>
      </c>
      <c r="D69" s="15">
        <v>14494</v>
      </c>
      <c r="E69" s="27">
        <v>39142</v>
      </c>
      <c r="F69" s="6">
        <f t="shared" si="6"/>
        <v>6811</v>
      </c>
      <c r="G69" s="6">
        <f>+Nonresidential!B69</f>
        <v>1505.6795607421516</v>
      </c>
      <c r="I69" s="113" t="s">
        <v>440</v>
      </c>
      <c r="M69" s="113" t="s">
        <v>440</v>
      </c>
    </row>
    <row r="70" spans="1:13">
      <c r="A70" s="14">
        <v>39173</v>
      </c>
      <c r="B70" s="25">
        <v>6834</v>
      </c>
      <c r="C70" s="8">
        <v>4411</v>
      </c>
      <c r="D70" s="15">
        <v>14719</v>
      </c>
      <c r="E70" s="27">
        <v>39173</v>
      </c>
      <c r="F70" s="6">
        <f t="shared" ref="F70:F101" si="7">+B70</f>
        <v>6834</v>
      </c>
      <c r="G70" s="6">
        <f>+Nonresidential!B70</f>
        <v>1552.0440398193832</v>
      </c>
      <c r="I70" s="113" t="s">
        <v>440</v>
      </c>
      <c r="M70" s="113" t="s">
        <v>440</v>
      </c>
    </row>
    <row r="71" spans="1:13">
      <c r="A71" s="14">
        <v>39203</v>
      </c>
      <c r="B71" s="25">
        <v>6675</v>
      </c>
      <c r="C71" s="8">
        <v>4414</v>
      </c>
      <c r="D71" s="15">
        <v>14869</v>
      </c>
      <c r="E71" s="27">
        <v>39203</v>
      </c>
      <c r="F71" s="6">
        <f t="shared" si="7"/>
        <v>6675</v>
      </c>
      <c r="G71" s="6">
        <f>+Nonresidential!B71</f>
        <v>1512.2571166775874</v>
      </c>
      <c r="I71" s="113" t="s">
        <v>440</v>
      </c>
      <c r="M71" s="113" t="s">
        <v>440</v>
      </c>
    </row>
    <row r="72" spans="1:13">
      <c r="A72" s="14">
        <v>39234</v>
      </c>
      <c r="B72" s="25">
        <v>6841</v>
      </c>
      <c r="C72" s="8">
        <v>4471</v>
      </c>
      <c r="D72" s="15">
        <v>15226</v>
      </c>
      <c r="E72" s="27">
        <v>39234</v>
      </c>
      <c r="F72" s="6">
        <f t="shared" si="7"/>
        <v>6841</v>
      </c>
      <c r="G72" s="6">
        <f>+Nonresidential!B72</f>
        <v>1509.3548003678125</v>
      </c>
      <c r="I72" s="113" t="s">
        <v>440</v>
      </c>
      <c r="M72" s="113" t="s">
        <v>440</v>
      </c>
    </row>
    <row r="73" spans="1:13">
      <c r="A73" s="14">
        <v>39264</v>
      </c>
      <c r="B73" s="25">
        <v>6723</v>
      </c>
      <c r="C73" s="8">
        <v>4493</v>
      </c>
      <c r="D73" s="15">
        <v>15337</v>
      </c>
      <c r="E73" s="27">
        <v>39264</v>
      </c>
      <c r="F73" s="6">
        <f t="shared" si="7"/>
        <v>6723</v>
      </c>
      <c r="G73" s="6">
        <f>+Nonresidential!B73</f>
        <v>1523.0076572310322</v>
      </c>
      <c r="I73" s="113" t="s">
        <v>440</v>
      </c>
      <c r="M73" s="113" t="s">
        <v>440</v>
      </c>
    </row>
    <row r="74" spans="1:13">
      <c r="A74" s="14">
        <v>39295</v>
      </c>
      <c r="B74" s="25">
        <v>6787</v>
      </c>
      <c r="C74" s="8">
        <v>4551</v>
      </c>
      <c r="D74" s="15">
        <v>15286</v>
      </c>
      <c r="E74" s="27">
        <v>39295</v>
      </c>
      <c r="F74" s="6">
        <f t="shared" si="7"/>
        <v>6787</v>
      </c>
      <c r="G74" s="6">
        <f>+Nonresidential!B74</f>
        <v>1509.3859961216851</v>
      </c>
      <c r="I74" s="113" t="s">
        <v>440</v>
      </c>
      <c r="M74" s="113" t="s">
        <v>440</v>
      </c>
    </row>
    <row r="75" spans="1:13">
      <c r="A75" s="14">
        <v>39326</v>
      </c>
      <c r="B75" s="25">
        <v>6460</v>
      </c>
      <c r="C75" s="8">
        <v>4548</v>
      </c>
      <c r="D75" s="15">
        <v>15059</v>
      </c>
      <c r="E75" s="27">
        <v>39326</v>
      </c>
      <c r="F75" s="6">
        <f t="shared" si="7"/>
        <v>6460</v>
      </c>
      <c r="G75" s="6">
        <f>+Nonresidential!B75</f>
        <v>1480.9503501649788</v>
      </c>
      <c r="I75" s="113" t="s">
        <v>440</v>
      </c>
      <c r="M75" s="113" t="s">
        <v>440</v>
      </c>
    </row>
    <row r="76" spans="1:13">
      <c r="A76" s="14">
        <v>39356</v>
      </c>
      <c r="B76" s="25">
        <v>6146</v>
      </c>
      <c r="C76" s="8">
        <v>4571</v>
      </c>
      <c r="D76" s="15">
        <v>15060</v>
      </c>
      <c r="E76" s="27">
        <v>39356</v>
      </c>
      <c r="F76" s="6">
        <f t="shared" si="7"/>
        <v>6146</v>
      </c>
      <c r="G76" s="6">
        <f>+Nonresidential!B76</f>
        <v>1422.0980242929193</v>
      </c>
      <c r="I76" s="113" t="s">
        <v>440</v>
      </c>
      <c r="M76" s="113" t="s">
        <v>440</v>
      </c>
    </row>
    <row r="77" spans="1:13">
      <c r="A77" s="14">
        <v>39387</v>
      </c>
      <c r="B77" s="25">
        <v>6172</v>
      </c>
      <c r="C77" s="8">
        <v>4590</v>
      </c>
      <c r="D77" s="15">
        <v>14972</v>
      </c>
      <c r="E77" s="27">
        <v>39387</v>
      </c>
      <c r="F77" s="6">
        <f t="shared" si="7"/>
        <v>6172</v>
      </c>
      <c r="G77" s="6">
        <f>+Nonresidential!B77</f>
        <v>1380.5491147971863</v>
      </c>
      <c r="I77" s="113" t="s">
        <v>440</v>
      </c>
      <c r="M77" s="113" t="s">
        <v>440</v>
      </c>
    </row>
    <row r="78" spans="1:13">
      <c r="A78" s="14">
        <v>39417</v>
      </c>
      <c r="B78" s="25">
        <v>6183</v>
      </c>
      <c r="C78" s="8">
        <v>4478</v>
      </c>
      <c r="D78" s="15">
        <v>14929</v>
      </c>
      <c r="E78" s="27">
        <v>39417</v>
      </c>
      <c r="F78" s="6">
        <f t="shared" si="7"/>
        <v>6183</v>
      </c>
      <c r="G78" s="6">
        <f>+Nonresidential!B78</f>
        <v>1365.2284507872466</v>
      </c>
      <c r="I78" s="113" t="s">
        <v>440</v>
      </c>
      <c r="M78" s="113" t="s">
        <v>440</v>
      </c>
    </row>
    <row r="79" spans="1:13">
      <c r="A79" s="14">
        <v>39448</v>
      </c>
      <c r="B79" s="25">
        <v>6178</v>
      </c>
      <c r="C79" s="8">
        <v>4507</v>
      </c>
      <c r="D79" s="15">
        <v>14768</v>
      </c>
      <c r="E79" s="27">
        <v>39448</v>
      </c>
      <c r="F79" s="6">
        <f t="shared" si="7"/>
        <v>6178</v>
      </c>
      <c r="G79" s="6">
        <f>+Nonresidential!B79</f>
        <v>1337.2753654588196</v>
      </c>
      <c r="I79" s="113" t="s">
        <v>440</v>
      </c>
      <c r="M79" s="113" t="s">
        <v>440</v>
      </c>
    </row>
    <row r="80" spans="1:13">
      <c r="A80" s="14">
        <v>39479</v>
      </c>
      <c r="B80" s="25">
        <v>6247</v>
      </c>
      <c r="C80" s="8">
        <v>4331</v>
      </c>
      <c r="D80" s="15">
        <v>14657</v>
      </c>
      <c r="E80" s="27">
        <v>39479</v>
      </c>
      <c r="F80" s="6">
        <f t="shared" si="7"/>
        <v>6247</v>
      </c>
      <c r="G80" s="6">
        <f>+Nonresidential!B80</f>
        <v>1376.1897643675393</v>
      </c>
      <c r="I80" s="113" t="s">
        <v>440</v>
      </c>
      <c r="M80" s="113" t="s">
        <v>440</v>
      </c>
    </row>
    <row r="81" spans="1:13">
      <c r="A81" s="14">
        <v>39508</v>
      </c>
      <c r="B81" s="25">
        <v>6056</v>
      </c>
      <c r="C81" s="8">
        <v>4112</v>
      </c>
      <c r="D81" s="15">
        <v>14365</v>
      </c>
      <c r="E81" s="27">
        <v>39508</v>
      </c>
      <c r="F81" s="6">
        <f t="shared" si="7"/>
        <v>6056</v>
      </c>
      <c r="G81" s="6">
        <f>+Nonresidential!B81</f>
        <v>1349.5729555316116</v>
      </c>
      <c r="I81" s="113" t="s">
        <v>440</v>
      </c>
      <c r="M81" s="113" t="s">
        <v>440</v>
      </c>
    </row>
    <row r="82" spans="1:13">
      <c r="A82" s="14">
        <v>39539</v>
      </c>
      <c r="B82" s="25">
        <v>6301</v>
      </c>
      <c r="C82" s="8">
        <v>4128</v>
      </c>
      <c r="D82" s="15">
        <v>14695</v>
      </c>
      <c r="E82" s="27">
        <v>39539</v>
      </c>
      <c r="F82" s="6">
        <f t="shared" si="7"/>
        <v>6301</v>
      </c>
      <c r="G82" s="6">
        <f>+Nonresidential!B82</f>
        <v>1447.6283736033979</v>
      </c>
      <c r="I82" s="113" t="s">
        <v>440</v>
      </c>
      <c r="M82" s="113" t="s">
        <v>440</v>
      </c>
    </row>
    <row r="83" spans="1:13">
      <c r="A83" s="14">
        <v>39569</v>
      </c>
      <c r="B83" s="25">
        <v>6138</v>
      </c>
      <c r="C83" s="8">
        <v>3980</v>
      </c>
      <c r="D83" s="15">
        <v>14337</v>
      </c>
      <c r="E83" s="27">
        <v>39569</v>
      </c>
      <c r="F83" s="6">
        <f t="shared" si="7"/>
        <v>6138</v>
      </c>
      <c r="G83" s="6">
        <f>+Nonresidential!B83</f>
        <v>1480.4845828788043</v>
      </c>
      <c r="I83" s="113" t="s">
        <v>440</v>
      </c>
      <c r="M83" s="113" t="s">
        <v>440</v>
      </c>
    </row>
    <row r="84" spans="1:13">
      <c r="A84" s="14">
        <v>39600</v>
      </c>
      <c r="B84" s="25">
        <v>5802</v>
      </c>
      <c r="C84" s="8">
        <v>3825</v>
      </c>
      <c r="D84" s="15">
        <v>13634</v>
      </c>
      <c r="E84" s="27">
        <v>39600</v>
      </c>
      <c r="F84" s="6">
        <f t="shared" si="7"/>
        <v>5802</v>
      </c>
      <c r="G84" s="6">
        <f>+Nonresidential!B84</f>
        <v>1458.7939664724331</v>
      </c>
      <c r="I84" s="113" t="s">
        <v>440</v>
      </c>
      <c r="M84" s="113" t="s">
        <v>440</v>
      </c>
    </row>
    <row r="85" spans="1:13">
      <c r="A85" s="14">
        <v>39630</v>
      </c>
      <c r="B85" s="25">
        <v>5599</v>
      </c>
      <c r="C85" s="8">
        <v>3652</v>
      </c>
      <c r="D85" s="15">
        <v>13285</v>
      </c>
      <c r="E85" s="27">
        <v>39630</v>
      </c>
      <c r="F85" s="6">
        <f t="shared" si="7"/>
        <v>5599</v>
      </c>
      <c r="G85" s="6">
        <f>+Nonresidential!B85</f>
        <v>1480.9358771995708</v>
      </c>
      <c r="I85" s="113" t="s">
        <v>440</v>
      </c>
      <c r="M85" s="113" t="s">
        <v>440</v>
      </c>
    </row>
    <row r="86" spans="1:13">
      <c r="A86" s="14">
        <v>39661</v>
      </c>
      <c r="B86" s="25">
        <v>5187</v>
      </c>
      <c r="C86" s="8">
        <v>3515</v>
      </c>
      <c r="D86" s="15">
        <v>12654</v>
      </c>
      <c r="E86" s="27">
        <v>39661</v>
      </c>
      <c r="F86" s="6">
        <f t="shared" si="7"/>
        <v>5187</v>
      </c>
      <c r="G86" s="6">
        <f>+Nonresidential!B86</f>
        <v>1441.019901329616</v>
      </c>
      <c r="I86" s="113" t="s">
        <v>440</v>
      </c>
      <c r="M86" s="113" t="s">
        <v>440</v>
      </c>
    </row>
    <row r="87" spans="1:13">
      <c r="A87" s="14">
        <v>39692</v>
      </c>
      <c r="B87" s="25">
        <v>4996</v>
      </c>
      <c r="C87" s="8">
        <v>3344</v>
      </c>
      <c r="D87" s="15">
        <v>12663</v>
      </c>
      <c r="E87" s="27">
        <v>39692</v>
      </c>
      <c r="F87" s="6">
        <f t="shared" si="7"/>
        <v>4996</v>
      </c>
      <c r="G87" s="6">
        <f>+Nonresidential!B87</f>
        <v>1535.8417792574126</v>
      </c>
      <c r="I87" s="113" t="s">
        <v>440</v>
      </c>
      <c r="M87" s="113" t="s">
        <v>440</v>
      </c>
    </row>
    <row r="88" spans="1:13">
      <c r="A88" s="14">
        <v>39722</v>
      </c>
      <c r="B88" s="25">
        <v>4736</v>
      </c>
      <c r="C88" s="8">
        <v>3151</v>
      </c>
      <c r="D88" s="15">
        <v>12202</v>
      </c>
      <c r="E88" s="27">
        <v>39722</v>
      </c>
      <c r="F88" s="6">
        <f t="shared" si="7"/>
        <v>4736</v>
      </c>
      <c r="G88" s="6">
        <f>+Nonresidential!B88</f>
        <v>1539.352000831652</v>
      </c>
      <c r="I88" s="113" t="s">
        <v>440</v>
      </c>
      <c r="M88" s="113" t="s">
        <v>440</v>
      </c>
    </row>
    <row r="89" spans="1:13">
      <c r="A89" s="14">
        <v>39753</v>
      </c>
      <c r="B89" s="25">
        <v>4549</v>
      </c>
      <c r="C89" s="8">
        <v>2970</v>
      </c>
      <c r="D89" s="15">
        <v>11549</v>
      </c>
      <c r="E89" s="27">
        <v>39753</v>
      </c>
      <c r="F89" s="6">
        <f t="shared" si="7"/>
        <v>4549</v>
      </c>
      <c r="G89" s="6">
        <f>+Nonresidential!B89</f>
        <v>1595.1106578065285</v>
      </c>
      <c r="I89" s="113" t="s">
        <v>440</v>
      </c>
      <c r="M89" s="113" t="s">
        <v>440</v>
      </c>
    </row>
    <row r="90" spans="1:13">
      <c r="A90" s="14">
        <v>39783</v>
      </c>
      <c r="B90" s="25">
        <v>4320</v>
      </c>
      <c r="C90" s="8">
        <v>2922</v>
      </c>
      <c r="D90" s="15">
        <v>11214</v>
      </c>
      <c r="E90" s="27">
        <v>39783</v>
      </c>
      <c r="F90" s="6">
        <f t="shared" si="7"/>
        <v>4320</v>
      </c>
      <c r="G90" s="6">
        <f>+Nonresidential!B90</f>
        <v>1586.7542720980018</v>
      </c>
      <c r="I90" s="113" t="s">
        <v>440</v>
      </c>
      <c r="M90" s="113" t="s">
        <v>440</v>
      </c>
    </row>
    <row r="91" spans="1:13">
      <c r="A91" s="14">
        <v>39814</v>
      </c>
      <c r="B91" s="25">
        <v>4049</v>
      </c>
      <c r="C91" s="8">
        <v>2741</v>
      </c>
      <c r="D91" s="15">
        <v>10735</v>
      </c>
      <c r="E91" s="27">
        <v>39814</v>
      </c>
      <c r="F91" s="6">
        <f t="shared" si="7"/>
        <v>4049</v>
      </c>
      <c r="G91" s="6">
        <f>+Nonresidential!B91</f>
        <v>1584.8545514728805</v>
      </c>
    </row>
    <row r="92" spans="1:13">
      <c r="A92" s="14">
        <v>39845</v>
      </c>
      <c r="B92" s="25">
        <v>3732</v>
      </c>
      <c r="C92" s="8">
        <v>2590</v>
      </c>
      <c r="D92" s="15">
        <v>10388</v>
      </c>
      <c r="E92" s="27">
        <v>39845</v>
      </c>
      <c r="F92" s="6">
        <f t="shared" si="7"/>
        <v>3732</v>
      </c>
      <c r="G92" s="6">
        <f>+Nonresidential!B92</f>
        <v>1724.4946700845142</v>
      </c>
    </row>
    <row r="93" spans="1:13">
      <c r="A93" s="14">
        <v>39873</v>
      </c>
      <c r="B93" s="25">
        <v>3708</v>
      </c>
      <c r="C93" s="8">
        <v>2554</v>
      </c>
      <c r="D93" s="15">
        <v>9972</v>
      </c>
      <c r="E93" s="27">
        <v>39873</v>
      </c>
      <c r="F93" s="6">
        <f t="shared" si="7"/>
        <v>3708</v>
      </c>
      <c r="G93" s="6">
        <f>+Nonresidential!B93</f>
        <v>1667.6968077731083</v>
      </c>
    </row>
    <row r="94" spans="1:13">
      <c r="A94" s="14">
        <v>39904</v>
      </c>
      <c r="B94" s="25">
        <v>3291</v>
      </c>
      <c r="C94" s="8">
        <v>2383</v>
      </c>
      <c r="D94" s="15">
        <v>9196</v>
      </c>
      <c r="E94" s="27">
        <v>39904</v>
      </c>
      <c r="F94" s="6">
        <f t="shared" si="7"/>
        <v>3291</v>
      </c>
      <c r="G94" s="6">
        <f>+Nonresidential!B94</f>
        <v>1541.7723506366642</v>
      </c>
    </row>
    <row r="95" spans="1:13">
      <c r="A95" s="14">
        <v>39934</v>
      </c>
      <c r="B95" s="25">
        <v>3400</v>
      </c>
      <c r="C95" s="8">
        <v>2294</v>
      </c>
      <c r="D95" s="15">
        <v>8761</v>
      </c>
      <c r="E95" s="27">
        <v>39934</v>
      </c>
      <c r="F95" s="6">
        <f t="shared" si="7"/>
        <v>3400</v>
      </c>
      <c r="G95" s="6">
        <f>+Nonresidential!B95</f>
        <v>1682.5585156226248</v>
      </c>
    </row>
    <row r="96" spans="1:13">
      <c r="A96" s="14">
        <v>39965</v>
      </c>
      <c r="B96" s="25">
        <v>3223</v>
      </c>
      <c r="C96" s="8">
        <v>2242</v>
      </c>
      <c r="D96" s="15">
        <v>8710</v>
      </c>
      <c r="E96" s="27">
        <v>39965</v>
      </c>
      <c r="F96" s="6">
        <f t="shared" si="7"/>
        <v>3223</v>
      </c>
      <c r="G96" s="6">
        <f>+Nonresidential!B96</f>
        <v>1628.5458500867078</v>
      </c>
    </row>
    <row r="97" spans="1:13">
      <c r="A97" s="14">
        <v>39995</v>
      </c>
      <c r="B97" s="25">
        <v>3215</v>
      </c>
      <c r="C97" s="8">
        <v>2256</v>
      </c>
      <c r="D97" s="15">
        <v>8483</v>
      </c>
      <c r="E97" s="27">
        <v>39995</v>
      </c>
      <c r="F97" s="6">
        <f t="shared" si="7"/>
        <v>3215</v>
      </c>
      <c r="G97" s="6">
        <f>+Nonresidential!B97</f>
        <v>1618.3355774490556</v>
      </c>
    </row>
    <row r="98" spans="1:13">
      <c r="A98" s="14">
        <v>40026</v>
      </c>
      <c r="B98" s="25">
        <v>3157</v>
      </c>
      <c r="C98" s="8">
        <v>2236</v>
      </c>
      <c r="D98" s="15">
        <v>8428</v>
      </c>
      <c r="E98" s="27">
        <v>40026</v>
      </c>
      <c r="F98" s="6">
        <f t="shared" si="7"/>
        <v>3157</v>
      </c>
      <c r="G98" s="6">
        <f>+Nonresidential!B98</f>
        <v>1632.4309528265467</v>
      </c>
    </row>
    <row r="99" spans="1:13">
      <c r="A99" s="14">
        <v>40057</v>
      </c>
      <c r="B99" s="25">
        <v>3315</v>
      </c>
      <c r="C99" s="8">
        <v>2271</v>
      </c>
      <c r="D99" s="15">
        <v>8030</v>
      </c>
      <c r="E99" s="27">
        <v>40057</v>
      </c>
      <c r="F99" s="6">
        <f t="shared" si="7"/>
        <v>3315</v>
      </c>
      <c r="G99" s="6">
        <f>+Nonresidential!B99</f>
        <v>1524.1321437481313</v>
      </c>
    </row>
    <row r="100" spans="1:13">
      <c r="A100" s="14">
        <v>40087</v>
      </c>
      <c r="B100" s="25">
        <v>3401</v>
      </c>
      <c r="C100" s="8">
        <v>2298</v>
      </c>
      <c r="D100" s="15">
        <v>8168</v>
      </c>
      <c r="E100" s="27">
        <v>40087</v>
      </c>
      <c r="F100" s="6">
        <f t="shared" si="7"/>
        <v>3401</v>
      </c>
      <c r="G100" s="6">
        <f>+Nonresidential!B100</f>
        <v>1539.9067279262908</v>
      </c>
    </row>
    <row r="101" spans="1:13">
      <c r="A101" s="14">
        <v>40118</v>
      </c>
      <c r="B101" s="25">
        <v>3407</v>
      </c>
      <c r="C101" s="8">
        <v>2399</v>
      </c>
      <c r="D101" s="15">
        <v>8393</v>
      </c>
      <c r="E101" s="27">
        <v>40118</v>
      </c>
      <c r="F101" s="6">
        <f t="shared" si="7"/>
        <v>3407</v>
      </c>
      <c r="G101" s="6">
        <f>+Nonresidential!B101</f>
        <v>1558.3000802345873</v>
      </c>
    </row>
    <row r="102" spans="1:13">
      <c r="A102" s="14">
        <v>40148</v>
      </c>
      <c r="B102" s="25">
        <v>3487</v>
      </c>
      <c r="C102" s="8">
        <v>2444</v>
      </c>
      <c r="D102" s="15">
        <v>8494</v>
      </c>
      <c r="E102" s="27">
        <v>40148</v>
      </c>
      <c r="F102" s="6">
        <f t="shared" ref="F102:F133" si="8">+B102</f>
        <v>3487</v>
      </c>
      <c r="G102" s="6">
        <f>+Nonresidential!B102</f>
        <v>1553.3693125968546</v>
      </c>
    </row>
    <row r="103" spans="1:13">
      <c r="A103" s="14">
        <v>40179</v>
      </c>
      <c r="B103" s="25">
        <v>3546</v>
      </c>
      <c r="C103" s="8">
        <v>2512</v>
      </c>
      <c r="D103" s="15">
        <v>8597</v>
      </c>
      <c r="E103" s="27">
        <v>40179</v>
      </c>
      <c r="F103" s="6">
        <f t="shared" si="8"/>
        <v>3546</v>
      </c>
      <c r="G103" s="6">
        <f>+Nonresidential!B103</f>
        <v>1544.9528202281078</v>
      </c>
    </row>
    <row r="104" spans="1:13">
      <c r="A104" s="14">
        <v>40210</v>
      </c>
      <c r="B104" s="25">
        <v>3635</v>
      </c>
      <c r="C104" s="8">
        <v>2614</v>
      </c>
      <c r="D104" s="15">
        <v>8722</v>
      </c>
      <c r="E104" s="27">
        <v>40210</v>
      </c>
      <c r="F104" s="6">
        <f t="shared" si="8"/>
        <v>3635</v>
      </c>
      <c r="G104" s="6">
        <f>+Nonresidential!B104</f>
        <v>1423.9282059216127</v>
      </c>
    </row>
    <row r="105" spans="1:13">
      <c r="A105" s="14">
        <v>40238</v>
      </c>
      <c r="B105" s="25">
        <v>3646</v>
      </c>
      <c r="C105" s="8">
        <v>2732</v>
      </c>
      <c r="D105" s="15">
        <v>9003</v>
      </c>
      <c r="E105" s="27">
        <v>40238</v>
      </c>
      <c r="F105" s="6">
        <f t="shared" si="8"/>
        <v>3646</v>
      </c>
      <c r="G105" s="6">
        <f>+Nonresidential!B105</f>
        <v>1484.4312732751355</v>
      </c>
    </row>
    <row r="106" spans="1:13">
      <c r="A106" s="14">
        <v>40269</v>
      </c>
      <c r="B106" s="25">
        <v>3651</v>
      </c>
      <c r="C106" s="8">
        <v>2859</v>
      </c>
      <c r="D106" s="15">
        <v>9262</v>
      </c>
      <c r="E106" s="27">
        <v>40269</v>
      </c>
      <c r="F106" s="6">
        <f t="shared" si="8"/>
        <v>3651</v>
      </c>
      <c r="G106" s="6">
        <f>+Nonresidential!B106</f>
        <v>1479.7854529410436</v>
      </c>
    </row>
    <row r="107" spans="1:13">
      <c r="A107" s="14">
        <v>40299</v>
      </c>
      <c r="B107" s="25">
        <v>3540</v>
      </c>
      <c r="C107" s="8">
        <v>2916</v>
      </c>
      <c r="D107" s="15">
        <v>9438</v>
      </c>
      <c r="E107" s="27">
        <v>40299</v>
      </c>
      <c r="F107" s="6">
        <f t="shared" si="8"/>
        <v>3540</v>
      </c>
      <c r="G107" s="6">
        <f>+Nonresidential!B107</f>
        <v>1284.3252856880667</v>
      </c>
    </row>
    <row r="108" spans="1:13">
      <c r="A108" s="14">
        <v>40330</v>
      </c>
      <c r="B108" s="25">
        <v>3669</v>
      </c>
      <c r="C108" s="8">
        <v>2974</v>
      </c>
      <c r="D108" s="15">
        <v>9524</v>
      </c>
      <c r="E108" s="27">
        <v>40330</v>
      </c>
      <c r="F108" s="6">
        <f t="shared" si="8"/>
        <v>3669</v>
      </c>
      <c r="G108" s="6">
        <f>+Nonresidential!B108</f>
        <v>1283.2036542050987</v>
      </c>
    </row>
    <row r="109" spans="1:13">
      <c r="A109" s="14">
        <v>40360</v>
      </c>
      <c r="B109" s="25">
        <v>3733</v>
      </c>
      <c r="C109" s="8">
        <v>3009</v>
      </c>
      <c r="D109" s="15">
        <v>9684</v>
      </c>
      <c r="E109" s="27">
        <v>40360</v>
      </c>
      <c r="F109" s="6">
        <f t="shared" si="8"/>
        <v>3733</v>
      </c>
      <c r="G109" s="6">
        <f>+Nonresidential!B109</f>
        <v>1188.5983275148651</v>
      </c>
    </row>
    <row r="110" spans="1:13">
      <c r="A110" s="14">
        <v>40391</v>
      </c>
      <c r="B110" s="25">
        <v>3838</v>
      </c>
      <c r="C110" s="8">
        <v>2965</v>
      </c>
      <c r="D110" s="15">
        <v>9657</v>
      </c>
      <c r="E110" s="27">
        <v>40391</v>
      </c>
      <c r="F110" s="6">
        <f t="shared" si="8"/>
        <v>3838</v>
      </c>
      <c r="G110" s="6">
        <f>+Nonresidential!B110</f>
        <v>1206.2985003033434</v>
      </c>
    </row>
    <row r="111" spans="1:13">
      <c r="A111" s="14">
        <v>40422</v>
      </c>
      <c r="B111" s="25">
        <v>3718</v>
      </c>
      <c r="C111" s="8">
        <v>2897</v>
      </c>
      <c r="D111" s="15">
        <v>9677</v>
      </c>
      <c r="E111" s="27">
        <v>40422</v>
      </c>
      <c r="F111" s="6">
        <f t="shared" si="8"/>
        <v>3718</v>
      </c>
      <c r="G111" s="6">
        <f>+Nonresidential!B111</f>
        <v>1189.9877289985241</v>
      </c>
      <c r="I111" s="113" t="s">
        <v>440</v>
      </c>
      <c r="J111" s="113"/>
      <c r="K111" s="113"/>
      <c r="L111" s="113"/>
      <c r="M111" s="113" t="s">
        <v>440</v>
      </c>
    </row>
    <row r="112" spans="1:13">
      <c r="A112" s="14">
        <v>40452</v>
      </c>
      <c r="B112" s="25">
        <v>3703</v>
      </c>
      <c r="C112" s="8">
        <v>2882</v>
      </c>
      <c r="D112" s="15">
        <v>9406</v>
      </c>
      <c r="E112" s="27">
        <v>40452</v>
      </c>
      <c r="F112" s="6">
        <f t="shared" si="8"/>
        <v>3703</v>
      </c>
      <c r="G112" s="6">
        <f>+Nonresidential!B112</f>
        <v>1139.9224408125206</v>
      </c>
      <c r="I112" s="113" t="s">
        <v>440</v>
      </c>
      <c r="J112" s="113"/>
      <c r="K112" s="113"/>
      <c r="L112" s="113"/>
      <c r="M112" s="113" t="s">
        <v>440</v>
      </c>
    </row>
    <row r="113" spans="1:13">
      <c r="A113" s="14">
        <v>40483</v>
      </c>
      <c r="B113" s="25">
        <v>3733</v>
      </c>
      <c r="C113" s="8">
        <v>2890</v>
      </c>
      <c r="D113" s="15">
        <v>9338</v>
      </c>
      <c r="E113" s="27">
        <v>40483</v>
      </c>
      <c r="F113" s="6">
        <f t="shared" si="8"/>
        <v>3733</v>
      </c>
      <c r="G113" s="6">
        <f>+Nonresidential!B113</f>
        <v>1248.57470307567</v>
      </c>
      <c r="I113" s="113" t="s">
        <v>440</v>
      </c>
      <c r="J113" s="113"/>
      <c r="K113" s="113"/>
      <c r="L113" s="113"/>
      <c r="M113" s="113" t="s">
        <v>440</v>
      </c>
    </row>
    <row r="114" spans="1:13">
      <c r="A114" s="14">
        <v>40513</v>
      </c>
      <c r="B114" s="25">
        <v>3613</v>
      </c>
      <c r="C114" s="8">
        <v>2821</v>
      </c>
      <c r="D114" s="15">
        <v>9168</v>
      </c>
      <c r="E114" s="27">
        <v>40513</v>
      </c>
      <c r="F114" s="6">
        <f t="shared" si="8"/>
        <v>3613</v>
      </c>
      <c r="G114" s="6">
        <f>+Nonresidential!B114</f>
        <v>1201.6659915230819</v>
      </c>
      <c r="I114" s="113" t="s">
        <v>440</v>
      </c>
      <c r="J114" s="113"/>
      <c r="K114" s="113"/>
      <c r="L114" s="113"/>
      <c r="M114" s="113" t="s">
        <v>440</v>
      </c>
    </row>
    <row r="115" spans="1:13">
      <c r="A115" s="14">
        <v>40544</v>
      </c>
      <c r="B115" s="25">
        <v>3626</v>
      </c>
      <c r="C115" s="8">
        <v>2788</v>
      </c>
      <c r="D115" s="15">
        <v>9013</v>
      </c>
      <c r="E115" s="27">
        <v>40544</v>
      </c>
      <c r="F115" s="6">
        <f t="shared" si="8"/>
        <v>3626</v>
      </c>
      <c r="G115" s="6">
        <f>+Nonresidential!B115</f>
        <v>1189.7360240754572</v>
      </c>
      <c r="I115" s="113" t="s">
        <v>440</v>
      </c>
      <c r="J115" s="113"/>
      <c r="K115" s="113"/>
      <c r="L115" s="113"/>
      <c r="M115" s="113" t="s">
        <v>440</v>
      </c>
    </row>
    <row r="116" spans="1:13">
      <c r="A116" s="14">
        <v>40575</v>
      </c>
      <c r="B116" s="25">
        <v>3612</v>
      </c>
      <c r="C116" s="8">
        <v>2687</v>
      </c>
      <c r="D116" s="15">
        <v>8726</v>
      </c>
      <c r="E116" s="27">
        <v>40575</v>
      </c>
      <c r="F116" s="6">
        <f t="shared" si="8"/>
        <v>3612</v>
      </c>
      <c r="G116" s="6">
        <f>+Nonresidential!B116</f>
        <v>1164.0600794669829</v>
      </c>
      <c r="I116" s="113" t="s">
        <v>440</v>
      </c>
      <c r="J116" s="113"/>
      <c r="K116" s="113"/>
      <c r="L116" s="113"/>
      <c r="M116" s="113" t="s">
        <v>440</v>
      </c>
    </row>
    <row r="117" spans="1:13">
      <c r="A117" s="14">
        <v>40603</v>
      </c>
      <c r="B117" s="25">
        <v>3583</v>
      </c>
      <c r="C117" s="8">
        <v>2526</v>
      </c>
      <c r="D117" s="15">
        <v>8502</v>
      </c>
      <c r="E117" s="27">
        <v>40603</v>
      </c>
      <c r="F117" s="6">
        <f t="shared" si="8"/>
        <v>3583</v>
      </c>
      <c r="G117" s="6">
        <f>+Nonresidential!B117</f>
        <v>1203.4682549416289</v>
      </c>
      <c r="I117" s="113" t="s">
        <v>440</v>
      </c>
      <c r="J117" s="113"/>
      <c r="K117" s="113"/>
      <c r="L117" s="113"/>
      <c r="M117" s="113" t="s">
        <v>440</v>
      </c>
    </row>
    <row r="118" spans="1:13">
      <c r="A118" s="14">
        <v>40634</v>
      </c>
      <c r="B118" s="25">
        <v>3535</v>
      </c>
      <c r="C118" s="8">
        <v>2458</v>
      </c>
      <c r="D118" s="15">
        <v>8145</v>
      </c>
      <c r="E118" s="27">
        <v>40634</v>
      </c>
      <c r="F118" s="6">
        <f t="shared" si="8"/>
        <v>3535</v>
      </c>
      <c r="G118" s="6">
        <f>+Nonresidential!B118</f>
        <v>1212.2606872853828</v>
      </c>
      <c r="I118" s="113" t="s">
        <v>440</v>
      </c>
      <c r="J118" s="113"/>
      <c r="K118" s="113"/>
      <c r="L118" s="113"/>
      <c r="M118" s="113" t="s">
        <v>440</v>
      </c>
    </row>
    <row r="119" spans="1:13">
      <c r="A119" s="14">
        <v>40664</v>
      </c>
      <c r="B119" s="25">
        <v>3450</v>
      </c>
      <c r="C119" s="8">
        <v>2472</v>
      </c>
      <c r="D119" s="15">
        <v>7995</v>
      </c>
      <c r="E119" s="27">
        <v>40664</v>
      </c>
      <c r="F119" s="6">
        <f t="shared" si="8"/>
        <v>3450</v>
      </c>
      <c r="G119" s="6">
        <f>+Nonresidential!B119</f>
        <v>1199.33953724821</v>
      </c>
      <c r="I119" s="113" t="s">
        <v>440</v>
      </c>
      <c r="J119" s="113"/>
      <c r="K119" s="113"/>
      <c r="L119" s="113"/>
      <c r="M119" s="113" t="s">
        <v>440</v>
      </c>
    </row>
    <row r="120" spans="1:13">
      <c r="A120" s="14">
        <v>40695</v>
      </c>
      <c r="B120" s="25">
        <v>3397</v>
      </c>
      <c r="C120" s="8">
        <v>2373</v>
      </c>
      <c r="D120" s="15">
        <v>7769</v>
      </c>
      <c r="E120" s="27">
        <v>40695</v>
      </c>
      <c r="F120" s="6">
        <f t="shared" si="8"/>
        <v>3397</v>
      </c>
      <c r="G120" s="6">
        <f>+Nonresidential!B120</f>
        <v>1172.7058874874979</v>
      </c>
      <c r="I120" s="113" t="s">
        <v>440</v>
      </c>
      <c r="J120" s="113"/>
      <c r="K120" s="113"/>
      <c r="L120" s="113"/>
      <c r="M120" s="113" t="s">
        <v>440</v>
      </c>
    </row>
    <row r="121" spans="1:13">
      <c r="A121" s="14">
        <v>40725</v>
      </c>
      <c r="B121" s="25">
        <v>3422</v>
      </c>
      <c r="C121" s="8">
        <v>2271</v>
      </c>
      <c r="D121" s="15">
        <v>7543</v>
      </c>
      <c r="E121" s="27">
        <v>40725</v>
      </c>
      <c r="F121" s="6">
        <f t="shared" si="8"/>
        <v>3422</v>
      </c>
      <c r="G121" s="6">
        <f>+Nonresidential!B121</f>
        <v>1309.0583585462202</v>
      </c>
      <c r="I121" s="113" t="s">
        <v>440</v>
      </c>
      <c r="J121" s="113"/>
      <c r="K121" s="113"/>
      <c r="L121" s="113"/>
      <c r="M121" s="113" t="s">
        <v>440</v>
      </c>
    </row>
    <row r="122" spans="1:13">
      <c r="A122" s="14">
        <v>40756</v>
      </c>
      <c r="B122" s="25">
        <v>3480</v>
      </c>
      <c r="C122" s="8">
        <v>2396</v>
      </c>
      <c r="D122" s="15">
        <v>7640</v>
      </c>
      <c r="E122" s="27">
        <v>40756</v>
      </c>
      <c r="F122" s="6">
        <f t="shared" si="8"/>
        <v>3480</v>
      </c>
      <c r="G122" s="6">
        <f>+Nonresidential!B122</f>
        <v>1280.5747503671216</v>
      </c>
      <c r="I122" s="113" t="s">
        <v>440</v>
      </c>
      <c r="J122" s="113"/>
      <c r="K122" s="113"/>
      <c r="L122" s="113"/>
      <c r="M122" s="113" t="s">
        <v>440</v>
      </c>
    </row>
    <row r="123" spans="1:13">
      <c r="A123" s="14">
        <v>40787</v>
      </c>
      <c r="B123" s="25">
        <v>3478</v>
      </c>
      <c r="C123" s="8">
        <v>2420</v>
      </c>
      <c r="D123" s="15">
        <v>7602</v>
      </c>
      <c r="E123" s="27">
        <v>40787</v>
      </c>
      <c r="F123" s="6">
        <f t="shared" si="8"/>
        <v>3478</v>
      </c>
      <c r="G123" s="6">
        <f>+Nonresidential!B123</f>
        <v>1310.5596998148133</v>
      </c>
      <c r="I123" s="113" t="s">
        <v>440</v>
      </c>
      <c r="J123" s="113"/>
      <c r="K123" s="113"/>
      <c r="L123" s="113"/>
      <c r="M123" s="113" t="s">
        <v>440</v>
      </c>
    </row>
    <row r="124" spans="1:13">
      <c r="A124" s="14">
        <v>40817</v>
      </c>
      <c r="B124" s="25">
        <v>3606</v>
      </c>
      <c r="C124" s="8">
        <v>2419</v>
      </c>
      <c r="D124" s="15">
        <v>7590</v>
      </c>
      <c r="E124" s="27">
        <v>40817</v>
      </c>
      <c r="F124" s="6">
        <f t="shared" si="8"/>
        <v>3606</v>
      </c>
      <c r="G124" s="6">
        <f>+Nonresidential!B124</f>
        <v>1321.1601705873315</v>
      </c>
      <c r="I124" s="113" t="s">
        <v>440</v>
      </c>
      <c r="J124" s="113"/>
      <c r="K124" s="113"/>
      <c r="L124" s="113"/>
      <c r="M124" s="113" t="s">
        <v>440</v>
      </c>
    </row>
    <row r="125" spans="1:13">
      <c r="A125" s="14">
        <v>40848</v>
      </c>
      <c r="B125" s="25">
        <v>3673</v>
      </c>
      <c r="C125" s="8">
        <v>2363</v>
      </c>
      <c r="D125" s="15">
        <v>7493</v>
      </c>
      <c r="E125" s="27">
        <v>40848</v>
      </c>
      <c r="F125" s="6">
        <f t="shared" si="8"/>
        <v>3673</v>
      </c>
      <c r="G125" s="6">
        <f>+Nonresidential!B125</f>
        <v>1209.860553013317</v>
      </c>
      <c r="I125" s="113" t="s">
        <v>440</v>
      </c>
      <c r="J125" s="113"/>
      <c r="K125" s="113"/>
      <c r="L125" s="113"/>
      <c r="M125" s="113" t="s">
        <v>440</v>
      </c>
    </row>
    <row r="126" spans="1:13">
      <c r="A126" s="14">
        <v>40878</v>
      </c>
      <c r="B126" s="25">
        <v>3772</v>
      </c>
      <c r="C126" s="8">
        <v>2395</v>
      </c>
      <c r="D126" s="15">
        <v>7495</v>
      </c>
      <c r="E126" s="27">
        <v>40878</v>
      </c>
      <c r="F126" s="6">
        <f t="shared" si="8"/>
        <v>3772</v>
      </c>
      <c r="G126" s="6">
        <f>+Nonresidential!B126</f>
        <v>1379.783223295927</v>
      </c>
      <c r="I126" s="113" t="s">
        <v>440</v>
      </c>
      <c r="J126" s="113"/>
      <c r="K126" s="113"/>
      <c r="L126" s="113"/>
      <c r="M126" s="113" t="s">
        <v>440</v>
      </c>
    </row>
    <row r="127" spans="1:13">
      <c r="A127" s="14">
        <v>40909</v>
      </c>
      <c r="B127" s="25">
        <v>3745</v>
      </c>
      <c r="C127" s="8">
        <v>2627</v>
      </c>
      <c r="D127" s="15">
        <v>7521</v>
      </c>
      <c r="E127" s="27">
        <v>40909</v>
      </c>
      <c r="F127" s="6">
        <f t="shared" si="8"/>
        <v>3745</v>
      </c>
      <c r="G127" s="6">
        <f>+Nonresidential!B127</f>
        <v>1402.2009778829517</v>
      </c>
      <c r="I127" s="113" t="s">
        <v>440</v>
      </c>
      <c r="J127" s="113"/>
      <c r="K127" s="113"/>
      <c r="L127" s="113"/>
      <c r="M127" s="113" t="s">
        <v>440</v>
      </c>
    </row>
    <row r="128" spans="1:13">
      <c r="A128" s="14">
        <v>40940</v>
      </c>
      <c r="B128" s="25">
        <v>3763</v>
      </c>
      <c r="C128" s="8">
        <v>2739</v>
      </c>
      <c r="D128" s="15">
        <v>7622</v>
      </c>
      <c r="E128" s="27">
        <v>40940</v>
      </c>
      <c r="F128" s="6">
        <f t="shared" si="8"/>
        <v>3763</v>
      </c>
      <c r="G128" s="6">
        <f>+Nonresidential!B128</f>
        <v>1421.2472381046873</v>
      </c>
      <c r="I128" s="113" t="s">
        <v>440</v>
      </c>
      <c r="J128" s="113"/>
      <c r="K128" s="113"/>
      <c r="L128" s="113"/>
      <c r="M128" s="113" t="s">
        <v>440</v>
      </c>
    </row>
    <row r="129" spans="1:9">
      <c r="A129" s="14">
        <v>40969</v>
      </c>
      <c r="B129" s="25">
        <v>3976</v>
      </c>
      <c r="C129" s="8">
        <v>2854</v>
      </c>
      <c r="D129" s="15">
        <v>7766</v>
      </c>
      <c r="E129" s="27">
        <v>40969</v>
      </c>
      <c r="F129" s="6">
        <f t="shared" si="8"/>
        <v>3976</v>
      </c>
      <c r="G129" s="6">
        <f>+Nonresidential!B129</f>
        <v>1329.7344885979642</v>
      </c>
    </row>
    <row r="130" spans="1:9">
      <c r="A130" s="14">
        <v>41000</v>
      </c>
      <c r="B130" s="25">
        <v>4077</v>
      </c>
      <c r="C130" s="8">
        <v>2938</v>
      </c>
      <c r="D130" s="15">
        <v>7884</v>
      </c>
      <c r="E130" s="27">
        <v>41000</v>
      </c>
      <c r="F130" s="6">
        <f t="shared" si="8"/>
        <v>4077</v>
      </c>
      <c r="G130" s="6">
        <f>+Nonresidential!B130</f>
        <v>1340.6004296722303</v>
      </c>
    </row>
    <row r="131" spans="1:9">
      <c r="A131" s="14">
        <v>41030</v>
      </c>
      <c r="B131" s="25">
        <v>4202</v>
      </c>
      <c r="C131" s="8">
        <v>3038</v>
      </c>
      <c r="D131" s="15">
        <v>7892</v>
      </c>
      <c r="E131" s="27">
        <v>41030</v>
      </c>
      <c r="F131" s="6">
        <f t="shared" si="8"/>
        <v>4202</v>
      </c>
      <c r="G131" s="6">
        <f>+Nonresidential!B131</f>
        <v>1337.281413993202</v>
      </c>
    </row>
    <row r="132" spans="1:9">
      <c r="A132" s="14">
        <v>41061</v>
      </c>
      <c r="B132" s="25">
        <v>4197</v>
      </c>
      <c r="C132" s="8">
        <v>3201</v>
      </c>
      <c r="D132" s="15">
        <v>8016</v>
      </c>
      <c r="E132" s="27">
        <v>41061</v>
      </c>
      <c r="F132" s="6">
        <f t="shared" si="8"/>
        <v>4197</v>
      </c>
      <c r="G132" s="6">
        <f>+Nonresidential!B132</f>
        <v>1341.2344604156483</v>
      </c>
    </row>
    <row r="133" spans="1:9">
      <c r="A133" s="14">
        <v>41091</v>
      </c>
      <c r="B133" s="25">
        <v>4262</v>
      </c>
      <c r="C133" s="25">
        <v>3408</v>
      </c>
      <c r="D133" s="25">
        <v>8052</v>
      </c>
      <c r="E133" s="27">
        <v>41091</v>
      </c>
      <c r="F133" s="6">
        <f t="shared" si="8"/>
        <v>4262</v>
      </c>
      <c r="G133" s="6">
        <f>+Nonresidential!B133</f>
        <v>1274.2473594840076</v>
      </c>
    </row>
    <row r="134" spans="1:9">
      <c r="A134" s="14">
        <v>41122</v>
      </c>
      <c r="B134" s="25">
        <v>4259</v>
      </c>
      <c r="C134" s="25">
        <v>3486</v>
      </c>
      <c r="D134" s="25">
        <v>7981</v>
      </c>
      <c r="E134" s="27">
        <v>41122</v>
      </c>
      <c r="F134" s="6">
        <f t="shared" ref="F134:F163" si="9">+B134</f>
        <v>4259</v>
      </c>
      <c r="G134" s="6">
        <f>+Nonresidential!B134</f>
        <v>1263.645125977504</v>
      </c>
    </row>
    <row r="135" spans="1:9">
      <c r="A135" s="14">
        <v>41153</v>
      </c>
      <c r="B135" s="25">
        <v>4411</v>
      </c>
      <c r="C135" s="25">
        <v>3662</v>
      </c>
      <c r="D135" s="25">
        <v>7927</v>
      </c>
      <c r="E135" s="27">
        <v>41153</v>
      </c>
      <c r="F135" s="6">
        <f t="shared" si="9"/>
        <v>4411</v>
      </c>
      <c r="G135" s="6">
        <f>+Nonresidential!B135</f>
        <v>1311.4373405451697</v>
      </c>
    </row>
    <row r="136" spans="1:9">
      <c r="A136" s="14">
        <v>41183</v>
      </c>
      <c r="B136" s="83">
        <v>4440</v>
      </c>
      <c r="C136" s="83">
        <v>3784</v>
      </c>
      <c r="D136" s="25">
        <v>8177</v>
      </c>
      <c r="E136" s="27">
        <v>41183</v>
      </c>
      <c r="F136" s="6">
        <f t="shared" si="9"/>
        <v>4440</v>
      </c>
      <c r="G136" s="6">
        <f>+Nonresidential!B136</f>
        <v>1345.9638458325735</v>
      </c>
    </row>
    <row r="137" spans="1:9">
      <c r="A137" s="14">
        <v>41214</v>
      </c>
      <c r="B137" s="83">
        <v>4442</v>
      </c>
      <c r="C137" s="83">
        <v>3955</v>
      </c>
      <c r="D137" s="25">
        <v>8278</v>
      </c>
      <c r="E137" s="27">
        <v>41214</v>
      </c>
      <c r="F137" s="6">
        <f t="shared" si="9"/>
        <v>4442</v>
      </c>
      <c r="G137" s="6">
        <f>+Nonresidential!B137</f>
        <v>1328.0161530319031</v>
      </c>
    </row>
    <row r="138" spans="1:9">
      <c r="A138" s="14">
        <v>41244</v>
      </c>
      <c r="B138" s="83">
        <v>4582</v>
      </c>
      <c r="C138" s="83">
        <v>4037</v>
      </c>
      <c r="D138" s="25">
        <v>8310</v>
      </c>
      <c r="E138" s="27">
        <v>41244</v>
      </c>
      <c r="F138" s="6">
        <f t="shared" si="9"/>
        <v>4582</v>
      </c>
      <c r="G138" s="6">
        <f>+Nonresidential!B138</f>
        <v>1211.2611097471311</v>
      </c>
    </row>
    <row r="139" spans="1:9">
      <c r="A139" s="14">
        <v>41275</v>
      </c>
      <c r="B139" s="83">
        <v>4722</v>
      </c>
      <c r="C139" s="83">
        <v>4036</v>
      </c>
      <c r="D139" s="25">
        <v>8385</v>
      </c>
      <c r="E139" s="27">
        <v>41275</v>
      </c>
      <c r="F139" s="6">
        <f t="shared" si="9"/>
        <v>4722</v>
      </c>
      <c r="G139" s="6">
        <f>+Nonresidential!B139</f>
        <v>1208.2125015717138</v>
      </c>
    </row>
    <row r="140" spans="1:9">
      <c r="A140" s="14">
        <v>41306</v>
      </c>
      <c r="B140" s="83">
        <v>4882</v>
      </c>
      <c r="C140" s="83">
        <v>4176</v>
      </c>
      <c r="D140" s="25">
        <v>8423</v>
      </c>
      <c r="E140" s="27">
        <v>41306</v>
      </c>
      <c r="F140" s="6">
        <f t="shared" si="9"/>
        <v>4882</v>
      </c>
      <c r="G140" s="6">
        <f>+Nonresidential!B140</f>
        <v>1148.6773828739581</v>
      </c>
    </row>
    <row r="141" spans="1:9">
      <c r="A141" s="14">
        <v>41334</v>
      </c>
      <c r="B141" s="83">
        <v>4764</v>
      </c>
      <c r="C141" s="83">
        <v>4339</v>
      </c>
      <c r="D141" s="25">
        <v>8294</v>
      </c>
      <c r="E141" s="27">
        <v>41334</v>
      </c>
      <c r="F141" s="6">
        <f t="shared" si="9"/>
        <v>4764</v>
      </c>
      <c r="G141" s="6">
        <f>+Nonresidential!B141</f>
        <v>1288.2252896960842</v>
      </c>
      <c r="H141" s="25"/>
      <c r="I141" s="25"/>
    </row>
    <row r="142" spans="1:9">
      <c r="A142" s="14">
        <v>41365</v>
      </c>
      <c r="B142" s="83">
        <v>4835</v>
      </c>
      <c r="C142" s="83">
        <v>4454</v>
      </c>
      <c r="D142" s="25">
        <v>8633</v>
      </c>
      <c r="E142" s="27">
        <v>41365</v>
      </c>
      <c r="F142" s="6">
        <f t="shared" si="9"/>
        <v>4835</v>
      </c>
      <c r="G142" s="6">
        <f>+Nonresidential!B142</f>
        <v>1307.22798448962</v>
      </c>
      <c r="H142" s="25"/>
      <c r="I142" s="25"/>
    </row>
    <row r="143" spans="1:9">
      <c r="A143" s="14">
        <v>41395</v>
      </c>
      <c r="B143" s="83">
        <v>5102</v>
      </c>
      <c r="C143" s="83">
        <v>4597</v>
      </c>
      <c r="D143" s="25">
        <v>8822</v>
      </c>
      <c r="E143" s="27">
        <v>41395</v>
      </c>
      <c r="F143" s="6">
        <f t="shared" si="9"/>
        <v>5102</v>
      </c>
      <c r="G143" s="6">
        <f>+Nonresidential!B143</f>
        <v>1338.1353325659168</v>
      </c>
      <c r="H143" s="25"/>
      <c r="I143" s="25"/>
    </row>
    <row r="144" spans="1:9">
      <c r="A144" s="14">
        <v>41426</v>
      </c>
      <c r="B144" s="83">
        <v>5343</v>
      </c>
      <c r="C144" s="83">
        <v>4670</v>
      </c>
      <c r="D144" s="25">
        <v>8770</v>
      </c>
      <c r="E144" s="27">
        <v>41426</v>
      </c>
      <c r="F144" s="6">
        <f t="shared" si="9"/>
        <v>5343</v>
      </c>
      <c r="G144" s="6">
        <f>+Nonresidential!B144</f>
        <v>1373.2906884127433</v>
      </c>
      <c r="H144" s="25"/>
      <c r="I144" s="25"/>
    </row>
    <row r="145" spans="1:12">
      <c r="A145" s="14">
        <v>41456</v>
      </c>
      <c r="B145" s="83">
        <v>5491</v>
      </c>
      <c r="C145" s="83">
        <v>4806</v>
      </c>
      <c r="D145" s="25">
        <v>8901</v>
      </c>
      <c r="E145" s="27">
        <v>41456</v>
      </c>
      <c r="F145" s="6">
        <f t="shared" si="9"/>
        <v>5491</v>
      </c>
      <c r="G145" s="6">
        <f>+Nonresidential!B145</f>
        <v>1351.3691514181926</v>
      </c>
      <c r="H145" s="25"/>
      <c r="I145" s="25"/>
    </row>
    <row r="146" spans="1:12">
      <c r="A146" s="14">
        <v>41487</v>
      </c>
      <c r="B146" s="83">
        <v>5616</v>
      </c>
      <c r="C146" s="83">
        <v>4878</v>
      </c>
      <c r="D146" s="25">
        <v>8939</v>
      </c>
      <c r="E146" s="27">
        <v>41487</v>
      </c>
      <c r="F146" s="6">
        <f t="shared" si="9"/>
        <v>5616</v>
      </c>
      <c r="G146" s="6">
        <f>+Nonresidential!B146</f>
        <v>1380.6700107640704</v>
      </c>
      <c r="H146" s="25"/>
      <c r="I146" s="25"/>
    </row>
    <row r="147" spans="1:12">
      <c r="A147" s="14">
        <v>41518</v>
      </c>
      <c r="B147" s="83">
        <v>5648</v>
      </c>
      <c r="C147" s="83">
        <v>5081</v>
      </c>
      <c r="D147">
        <v>9046</v>
      </c>
      <c r="E147" s="27">
        <v>41518</v>
      </c>
      <c r="F147" s="6">
        <f t="shared" si="9"/>
        <v>5648</v>
      </c>
      <c r="G147" s="6">
        <f>+Nonresidential!B147</f>
        <v>1375.5447013314076</v>
      </c>
      <c r="H147" s="25"/>
      <c r="I147" s="25"/>
    </row>
    <row r="148" spans="1:12">
      <c r="A148" s="14">
        <v>41548</v>
      </c>
      <c r="B148" s="83">
        <v>5691</v>
      </c>
      <c r="C148" s="83">
        <v>5320</v>
      </c>
      <c r="D148">
        <v>9016</v>
      </c>
      <c r="E148" s="27">
        <v>41548</v>
      </c>
      <c r="F148" s="6">
        <f t="shared" si="9"/>
        <v>5691</v>
      </c>
      <c r="G148" s="6">
        <f>+Nonresidential!B148</f>
        <v>1417.8473509256469</v>
      </c>
      <c r="H148" s="25"/>
      <c r="I148" s="93" t="s">
        <v>391</v>
      </c>
    </row>
    <row r="149" spans="1:12">
      <c r="A149" s="14">
        <v>41579</v>
      </c>
      <c r="B149" s="83">
        <v>6038</v>
      </c>
      <c r="C149" s="83">
        <v>5459</v>
      </c>
      <c r="D149" s="25">
        <v>9139</v>
      </c>
      <c r="E149" s="27">
        <v>41579</v>
      </c>
      <c r="F149" s="6">
        <f t="shared" si="9"/>
        <v>6038</v>
      </c>
      <c r="G149" s="6">
        <f>+Nonresidential!B149</f>
        <v>1321.8641201479747</v>
      </c>
      <c r="H149" s="25"/>
      <c r="I149" s="93" t="s">
        <v>396</v>
      </c>
    </row>
    <row r="150" spans="1:12">
      <c r="A150" s="14">
        <v>41609</v>
      </c>
      <c r="B150" s="83">
        <v>6310</v>
      </c>
      <c r="C150" s="83">
        <v>5759</v>
      </c>
      <c r="D150">
        <v>9221</v>
      </c>
      <c r="E150" s="27">
        <v>41609</v>
      </c>
      <c r="F150" s="6">
        <f t="shared" si="9"/>
        <v>6310</v>
      </c>
      <c r="G150" s="6">
        <f>+Nonresidential!B150</f>
        <v>1264.686139220209</v>
      </c>
    </row>
    <row r="151" spans="1:12">
      <c r="A151" s="14">
        <v>41640</v>
      </c>
      <c r="B151" s="83">
        <v>6371</v>
      </c>
      <c r="C151" s="83">
        <v>5901</v>
      </c>
      <c r="D151">
        <v>9350</v>
      </c>
      <c r="E151" s="27">
        <v>41640</v>
      </c>
      <c r="F151" s="6">
        <f t="shared" si="9"/>
        <v>6371</v>
      </c>
      <c r="G151" s="6">
        <f>+Nonresidential!B151</f>
        <v>1265.7150369712906</v>
      </c>
      <c r="H151" s="74"/>
      <c r="I151" s="74"/>
      <c r="L151" s="113" t="s">
        <v>448</v>
      </c>
    </row>
    <row r="152" spans="1:12">
      <c r="A152" s="14">
        <v>41671</v>
      </c>
      <c r="B152" s="83">
        <v>6362</v>
      </c>
      <c r="C152" s="83">
        <v>6031</v>
      </c>
      <c r="D152" s="74">
        <v>9455</v>
      </c>
      <c r="E152" s="27">
        <v>41671</v>
      </c>
      <c r="F152" s="6">
        <f t="shared" si="9"/>
        <v>6362</v>
      </c>
      <c r="G152" s="6">
        <f>+Nonresidential!B152</f>
        <v>1337.716865384037</v>
      </c>
      <c r="H152" s="74"/>
      <c r="I152" s="74"/>
      <c r="L152" s="113" t="s">
        <v>448</v>
      </c>
    </row>
    <row r="153" spans="1:12">
      <c r="A153" s="14">
        <v>41699</v>
      </c>
      <c r="B153" s="83">
        <v>6530</v>
      </c>
      <c r="C153" s="83">
        <v>6191</v>
      </c>
      <c r="D153" s="74">
        <v>9651</v>
      </c>
      <c r="E153" s="27">
        <v>41699</v>
      </c>
      <c r="F153" s="6">
        <f t="shared" si="9"/>
        <v>6530</v>
      </c>
      <c r="G153" s="6">
        <f>+Nonresidential!B153</f>
        <v>1272.7128882561526</v>
      </c>
      <c r="L153" s="113" t="s">
        <v>448</v>
      </c>
    </row>
    <row r="154" spans="1:12">
      <c r="A154" s="14">
        <v>41730</v>
      </c>
      <c r="B154" s="83">
        <v>6796</v>
      </c>
      <c r="C154" s="83">
        <v>6348</v>
      </c>
      <c r="D154">
        <v>9555</v>
      </c>
      <c r="E154" s="27">
        <v>41730</v>
      </c>
      <c r="F154" s="6">
        <f t="shared" si="9"/>
        <v>6796</v>
      </c>
      <c r="G154" s="6">
        <f>+Nonresidential!B154</f>
        <v>1281.0547278831762</v>
      </c>
      <c r="L154" s="113" t="s">
        <v>448</v>
      </c>
    </row>
    <row r="155" spans="1:12">
      <c r="A155" s="14">
        <v>41760</v>
      </c>
      <c r="B155" s="83">
        <v>6779</v>
      </c>
      <c r="C155" s="83">
        <v>6459</v>
      </c>
      <c r="D155">
        <v>9615</v>
      </c>
      <c r="E155" s="27">
        <v>41760</v>
      </c>
      <c r="F155" s="6">
        <f t="shared" si="9"/>
        <v>6779</v>
      </c>
      <c r="G155" s="6">
        <f>+Nonresidential!B155</f>
        <v>1256.6900952631786</v>
      </c>
      <c r="L155" s="113" t="s">
        <v>448</v>
      </c>
    </row>
    <row r="156" spans="1:12">
      <c r="A156" s="14">
        <v>41791</v>
      </c>
      <c r="B156" s="91">
        <v>6873</v>
      </c>
      <c r="C156" s="91">
        <v>6713</v>
      </c>
      <c r="D156">
        <v>9730</v>
      </c>
      <c r="E156" s="27">
        <v>41791</v>
      </c>
      <c r="F156" s="6">
        <f t="shared" si="9"/>
        <v>6873</v>
      </c>
      <c r="G156" s="6">
        <f>+Nonresidential!B156</f>
        <v>1350.3894848349166</v>
      </c>
      <c r="L156" s="113" t="s">
        <v>448</v>
      </c>
    </row>
    <row r="157" spans="1:12">
      <c r="A157" s="14">
        <v>41821</v>
      </c>
      <c r="B157">
        <v>7166</v>
      </c>
      <c r="C157">
        <v>6815</v>
      </c>
      <c r="D157">
        <v>9724</v>
      </c>
      <c r="E157" s="27">
        <v>41821</v>
      </c>
      <c r="F157" s="6">
        <f t="shared" si="9"/>
        <v>7166</v>
      </c>
      <c r="G157" s="6">
        <f>+Nonresidential!B157</f>
        <v>1299.3406749132002</v>
      </c>
      <c r="L157" s="113" t="s">
        <v>448</v>
      </c>
    </row>
    <row r="158" spans="1:12">
      <c r="A158" s="14">
        <v>41852</v>
      </c>
      <c r="B158" s="93">
        <v>7356</v>
      </c>
      <c r="C158" s="93">
        <v>6889</v>
      </c>
      <c r="D158" s="93">
        <v>9771</v>
      </c>
      <c r="E158" s="27">
        <v>41852</v>
      </c>
      <c r="F158" s="6">
        <f t="shared" si="9"/>
        <v>7356</v>
      </c>
      <c r="G158" s="6">
        <f>+Nonresidential!B158</f>
        <v>1362.6097567252675</v>
      </c>
      <c r="L158" s="113" t="s">
        <v>448</v>
      </c>
    </row>
    <row r="159" spans="1:12">
      <c r="A159" s="14">
        <v>41883</v>
      </c>
      <c r="B159" s="93">
        <v>7403</v>
      </c>
      <c r="C159" s="93">
        <v>6869</v>
      </c>
      <c r="D159" s="93">
        <v>9867</v>
      </c>
      <c r="E159" s="27">
        <v>41883</v>
      </c>
      <c r="F159" s="6">
        <f t="shared" si="9"/>
        <v>7403</v>
      </c>
      <c r="G159" s="6">
        <f>+Nonresidential!B159</f>
        <v>1447.0998990364515</v>
      </c>
      <c r="L159" s="113" t="s">
        <v>448</v>
      </c>
    </row>
    <row r="160" spans="1:12">
      <c r="A160" s="14">
        <v>41913</v>
      </c>
      <c r="B160">
        <v>7518</v>
      </c>
      <c r="C160">
        <v>6983</v>
      </c>
      <c r="D160">
        <v>9899</v>
      </c>
      <c r="E160" s="27">
        <v>41913</v>
      </c>
      <c r="F160" s="6">
        <f t="shared" si="9"/>
        <v>7518</v>
      </c>
      <c r="G160" s="6">
        <f>+Nonresidential!B160</f>
        <v>1447.2168972111047</v>
      </c>
      <c r="L160" s="113" t="s">
        <v>448</v>
      </c>
    </row>
    <row r="161" spans="1:12">
      <c r="A161" s="14">
        <v>41944</v>
      </c>
      <c r="B161">
        <v>7706</v>
      </c>
      <c r="C161">
        <v>7157</v>
      </c>
      <c r="D161">
        <v>9690</v>
      </c>
      <c r="E161" s="27">
        <v>41944</v>
      </c>
      <c r="F161" s="6">
        <f t="shared" si="9"/>
        <v>7706</v>
      </c>
      <c r="G161" s="6">
        <f>+Nonresidential!B161</f>
        <v>1500.2322557499297</v>
      </c>
      <c r="L161" s="113" t="s">
        <v>448</v>
      </c>
    </row>
    <row r="162" spans="1:12">
      <c r="A162" s="14">
        <v>41974</v>
      </c>
      <c r="B162">
        <v>7632</v>
      </c>
      <c r="C162">
        <v>7308</v>
      </c>
      <c r="D162">
        <v>9777</v>
      </c>
      <c r="E162" s="27">
        <v>41974</v>
      </c>
      <c r="F162" s="6">
        <f t="shared" si="9"/>
        <v>7632</v>
      </c>
      <c r="G162" s="6">
        <f>+Nonresidential!B162</f>
        <v>1508.4352966118606</v>
      </c>
      <c r="I162" s="93" t="s">
        <v>391</v>
      </c>
      <c r="L162" s="113" t="s">
        <v>448</v>
      </c>
    </row>
    <row r="163" spans="1:12">
      <c r="A163" s="14">
        <v>42005</v>
      </c>
      <c r="B163">
        <v>7681</v>
      </c>
      <c r="C163">
        <v>7255</v>
      </c>
      <c r="D163">
        <v>9840</v>
      </c>
      <c r="E163" s="14">
        <v>42005</v>
      </c>
      <c r="F163" s="6">
        <f t="shared" si="9"/>
        <v>7681</v>
      </c>
      <c r="G163" s="6">
        <f>+Nonresidential!B163</f>
        <v>1484.4412356629064</v>
      </c>
      <c r="L163" s="113" t="s">
        <v>448</v>
      </c>
    </row>
    <row r="164" spans="1:12">
      <c r="A164" s="14">
        <v>42036</v>
      </c>
      <c r="B164">
        <v>7745</v>
      </c>
      <c r="C164">
        <v>7242</v>
      </c>
      <c r="D164">
        <v>9779</v>
      </c>
      <c r="E164" s="14">
        <v>42036</v>
      </c>
      <c r="F164" s="6">
        <f t="shared" ref="F164" si="10">+B164</f>
        <v>7745</v>
      </c>
      <c r="G164" s="6">
        <f>+Nonresidential!B164</f>
        <v>1550.7658089683644</v>
      </c>
      <c r="L164" s="113" t="s">
        <v>448</v>
      </c>
    </row>
    <row r="165" spans="1:12">
      <c r="A165" s="14">
        <v>42064</v>
      </c>
      <c r="B165" s="93">
        <v>7940</v>
      </c>
      <c r="C165" s="93">
        <v>7226</v>
      </c>
      <c r="D165" s="93">
        <v>9872</v>
      </c>
      <c r="E165" s="14">
        <v>42064</v>
      </c>
      <c r="F165" s="6">
        <f t="shared" ref="F165:F166" si="11">+B165</f>
        <v>7940</v>
      </c>
      <c r="G165" s="6">
        <f>+Nonresidential!B165</f>
        <v>1459.9645657456215</v>
      </c>
      <c r="I165" s="93" t="s">
        <v>396</v>
      </c>
      <c r="L165" s="113" t="s">
        <v>448</v>
      </c>
    </row>
    <row r="166" spans="1:12">
      <c r="A166" s="14">
        <v>42095</v>
      </c>
      <c r="B166">
        <v>8155</v>
      </c>
      <c r="C166">
        <v>7099</v>
      </c>
      <c r="D166">
        <v>9814</v>
      </c>
      <c r="E166" s="14">
        <v>42095</v>
      </c>
      <c r="F166" s="6">
        <f t="shared" si="11"/>
        <v>8155</v>
      </c>
      <c r="G166" s="6">
        <f>+Nonresidential!B166</f>
        <v>1436.3745234279734</v>
      </c>
      <c r="L166" s="113" t="s">
        <v>448</v>
      </c>
    </row>
    <row r="167" spans="1:12">
      <c r="A167" s="14">
        <v>42125</v>
      </c>
      <c r="B167">
        <v>8195</v>
      </c>
      <c r="C167">
        <v>7043</v>
      </c>
      <c r="D167">
        <v>9876</v>
      </c>
      <c r="E167" s="27">
        <v>42125</v>
      </c>
      <c r="F167" s="6">
        <f t="shared" ref="F167" si="12">+B167</f>
        <v>8195</v>
      </c>
      <c r="G167" s="6">
        <f>+Nonresidential!B167</f>
        <v>1492.7915640546287</v>
      </c>
      <c r="H167" s="125">
        <v>42187</v>
      </c>
      <c r="L167" s="113" t="s">
        <v>448</v>
      </c>
    </row>
    <row r="168" spans="1:12">
      <c r="A168" s="14">
        <v>42156</v>
      </c>
      <c r="B168">
        <v>8299</v>
      </c>
      <c r="C168">
        <v>6964</v>
      </c>
      <c r="D168">
        <v>9891</v>
      </c>
      <c r="E168" s="27">
        <f t="shared" ref="E168:F169" si="13">+A168</f>
        <v>42156</v>
      </c>
      <c r="F168" s="6">
        <f t="shared" si="13"/>
        <v>8299</v>
      </c>
      <c r="G168" s="6">
        <f>+Nonresidential!B168</f>
        <v>1402.4394877569434</v>
      </c>
      <c r="H168" s="125">
        <v>42220</v>
      </c>
      <c r="L168" s="113" t="s">
        <v>448</v>
      </c>
    </row>
    <row r="169" spans="1:12">
      <c r="A169" s="14">
        <v>42186</v>
      </c>
      <c r="B169">
        <v>8562</v>
      </c>
      <c r="C169">
        <v>7007</v>
      </c>
      <c r="D169">
        <v>10127</v>
      </c>
      <c r="E169" s="27">
        <f t="shared" si="13"/>
        <v>42186</v>
      </c>
      <c r="F169" s="6">
        <f t="shared" ref="F169" si="14">+B169</f>
        <v>8562</v>
      </c>
      <c r="G169" s="6">
        <f>+Nonresidential!B169</f>
        <v>1488.2532600350323</v>
      </c>
      <c r="H169" s="125">
        <v>42249</v>
      </c>
      <c r="I169" s="113" t="s">
        <v>414</v>
      </c>
      <c r="L169" s="113" t="s">
        <v>448</v>
      </c>
    </row>
    <row r="170" spans="1:12">
      <c r="A170" s="14">
        <v>42217</v>
      </c>
      <c r="B170" s="113">
        <v>8609</v>
      </c>
      <c r="C170" s="113">
        <v>7063</v>
      </c>
      <c r="D170" s="113">
        <v>10256</v>
      </c>
      <c r="E170" s="27">
        <f t="shared" ref="E170" si="15">+A170</f>
        <v>42217</v>
      </c>
      <c r="F170" s="6">
        <f t="shared" ref="F170:F171" si="16">+B170</f>
        <v>8609</v>
      </c>
      <c r="G170" s="6">
        <f>+Nonresidential!B170</f>
        <v>1374.6817772576755</v>
      </c>
      <c r="H170" s="125">
        <v>42278</v>
      </c>
      <c r="L170" s="113" t="s">
        <v>448</v>
      </c>
    </row>
    <row r="171" spans="1:12">
      <c r="A171" s="14">
        <v>42248</v>
      </c>
      <c r="B171" s="113">
        <v>8713</v>
      </c>
      <c r="C171" s="113">
        <v>7010</v>
      </c>
      <c r="D171" s="113">
        <v>10462</v>
      </c>
      <c r="E171" s="27">
        <v>42248</v>
      </c>
      <c r="F171" s="6">
        <f t="shared" si="16"/>
        <v>8713</v>
      </c>
      <c r="G171" s="6">
        <f>+Nonresidential!B171</f>
        <v>1307.2428320281099</v>
      </c>
      <c r="H171" s="125">
        <v>42311</v>
      </c>
      <c r="L171" s="113" t="s">
        <v>448</v>
      </c>
    </row>
    <row r="172" spans="1:12">
      <c r="A172" s="14">
        <v>42278</v>
      </c>
      <c r="B172">
        <v>8927</v>
      </c>
      <c r="C172">
        <v>6813</v>
      </c>
      <c r="D172">
        <v>10642</v>
      </c>
      <c r="E172" s="27">
        <v>42278</v>
      </c>
      <c r="F172" s="6">
        <f t="shared" ref="F172:F176" si="17">+B172</f>
        <v>8927</v>
      </c>
      <c r="G172" s="6">
        <f>+Nonresidential!B172</f>
        <v>1333.3294984664599</v>
      </c>
      <c r="H172" s="125">
        <v>42340</v>
      </c>
      <c r="I172" s="113" t="s">
        <v>426</v>
      </c>
      <c r="L172" s="113" t="s">
        <v>448</v>
      </c>
    </row>
    <row r="173" spans="1:12">
      <c r="A173" s="14">
        <v>42309</v>
      </c>
      <c r="B173" s="113">
        <v>8926</v>
      </c>
      <c r="C173" s="113">
        <v>6660</v>
      </c>
      <c r="D173" s="113">
        <v>11207</v>
      </c>
      <c r="E173" s="27">
        <f t="shared" ref="E173:E180" si="18">+A173</f>
        <v>42309</v>
      </c>
      <c r="F173" s="6">
        <f t="shared" si="17"/>
        <v>8926</v>
      </c>
      <c r="G173" s="6">
        <f>+Nonresidential!B173</f>
        <v>1457.0046521521479</v>
      </c>
      <c r="H173" s="125">
        <v>42398</v>
      </c>
      <c r="L173" s="113" t="s">
        <v>448</v>
      </c>
    </row>
    <row r="174" spans="1:12">
      <c r="A174" s="14">
        <v>42339</v>
      </c>
      <c r="B174" s="113">
        <v>9243</v>
      </c>
      <c r="C174" s="113">
        <v>6492</v>
      </c>
      <c r="D174" s="113">
        <v>11397</v>
      </c>
      <c r="E174" s="27">
        <f t="shared" si="18"/>
        <v>42339</v>
      </c>
      <c r="F174" s="6">
        <f t="shared" si="17"/>
        <v>9243</v>
      </c>
      <c r="G174" s="6">
        <f>+Nonresidential!B174</f>
        <v>1602.5938441048459</v>
      </c>
      <c r="H174" s="125">
        <v>42398</v>
      </c>
      <c r="I174" s="113"/>
      <c r="L174" s="113" t="s">
        <v>448</v>
      </c>
    </row>
    <row r="175" spans="1:12">
      <c r="A175" s="14">
        <v>42370</v>
      </c>
      <c r="B175" s="113">
        <v>9267</v>
      </c>
      <c r="C175">
        <v>6314</v>
      </c>
      <c r="D175">
        <v>11543</v>
      </c>
      <c r="E175" s="27">
        <f t="shared" si="18"/>
        <v>42370</v>
      </c>
      <c r="F175" s="6">
        <f t="shared" si="17"/>
        <v>9267</v>
      </c>
      <c r="G175" s="6">
        <f>+Nonresidential!B175</f>
        <v>1663.1356822896671</v>
      </c>
      <c r="H175" s="125">
        <v>42430</v>
      </c>
      <c r="I175" s="113" t="s">
        <v>431</v>
      </c>
      <c r="L175" s="113" t="s">
        <v>448</v>
      </c>
    </row>
    <row r="176" spans="1:12">
      <c r="A176" s="14">
        <v>42401</v>
      </c>
      <c r="B176" s="113">
        <v>9526</v>
      </c>
      <c r="C176" s="113">
        <v>6322</v>
      </c>
      <c r="D176" s="113">
        <v>11897</v>
      </c>
      <c r="E176" s="27">
        <f t="shared" si="18"/>
        <v>42401</v>
      </c>
      <c r="F176" s="6">
        <f t="shared" si="17"/>
        <v>9526</v>
      </c>
      <c r="G176" s="6">
        <f>+Nonresidential!B176</f>
        <v>1569.7487873252339</v>
      </c>
      <c r="H176" s="125">
        <v>42464</v>
      </c>
      <c r="L176" s="113" t="s">
        <v>448</v>
      </c>
    </row>
    <row r="177" spans="1:15">
      <c r="A177" s="14">
        <v>42430</v>
      </c>
      <c r="B177">
        <v>9558</v>
      </c>
      <c r="C177">
        <v>6254</v>
      </c>
      <c r="D177">
        <v>11977</v>
      </c>
      <c r="E177" s="27">
        <f t="shared" si="18"/>
        <v>42430</v>
      </c>
      <c r="F177" s="6">
        <f t="shared" ref="F177:F180" si="19">+B177</f>
        <v>9558</v>
      </c>
      <c r="G177" s="6">
        <f>+Nonresidential!B177</f>
        <v>1671.3813877355155</v>
      </c>
      <c r="H177" s="125">
        <v>42493</v>
      </c>
      <c r="I177" s="113"/>
      <c r="L177" s="113" t="s">
        <v>448</v>
      </c>
    </row>
    <row r="178" spans="1:15">
      <c r="A178" s="14">
        <v>42461</v>
      </c>
      <c r="B178" s="113">
        <v>9345</v>
      </c>
      <c r="C178" s="113">
        <v>6483</v>
      </c>
      <c r="D178" s="113">
        <v>12210</v>
      </c>
      <c r="E178" s="27">
        <f t="shared" si="18"/>
        <v>42461</v>
      </c>
      <c r="F178" s="6">
        <f t="shared" si="19"/>
        <v>9345</v>
      </c>
      <c r="G178" s="6">
        <f>+Nonresidential!B178</f>
        <v>1701.9945045260304</v>
      </c>
      <c r="H178" s="125">
        <v>42530</v>
      </c>
      <c r="I178" s="113" t="s">
        <v>438</v>
      </c>
      <c r="L178" s="113" t="s">
        <v>448</v>
      </c>
    </row>
    <row r="179" spans="1:15">
      <c r="A179" s="14">
        <v>42491</v>
      </c>
      <c r="B179">
        <v>9426</v>
      </c>
      <c r="C179">
        <v>6552</v>
      </c>
      <c r="D179">
        <v>12409</v>
      </c>
      <c r="E179" s="27">
        <f t="shared" si="18"/>
        <v>42491</v>
      </c>
      <c r="F179" s="6">
        <f t="shared" si="19"/>
        <v>9426</v>
      </c>
      <c r="G179" s="6">
        <f>+Nonresidential!B179</f>
        <v>1712.1377114949134</v>
      </c>
      <c r="H179" s="125">
        <v>42555</v>
      </c>
      <c r="L179" s="113" t="s">
        <v>448</v>
      </c>
    </row>
    <row r="180" spans="1:15">
      <c r="A180" s="14">
        <v>42522</v>
      </c>
      <c r="B180">
        <v>9644</v>
      </c>
      <c r="C180">
        <v>6475</v>
      </c>
      <c r="D180">
        <v>12978</v>
      </c>
      <c r="E180" s="27">
        <f t="shared" si="18"/>
        <v>42522</v>
      </c>
      <c r="F180" s="6">
        <f t="shared" si="19"/>
        <v>9644</v>
      </c>
      <c r="G180" s="6">
        <f>+Nonresidential!B180</f>
        <v>1889.0611599055464</v>
      </c>
      <c r="H180" s="125">
        <v>42580</v>
      </c>
      <c r="I180" s="113" t="s">
        <v>452</v>
      </c>
      <c r="L180" s="113" t="s">
        <v>448</v>
      </c>
    </row>
    <row r="181" spans="1:15">
      <c r="A181" s="14">
        <v>42552</v>
      </c>
      <c r="B181" s="113">
        <v>9619</v>
      </c>
      <c r="C181" s="113">
        <v>6366</v>
      </c>
      <c r="D181" s="113">
        <v>13099</v>
      </c>
      <c r="E181" s="27">
        <f t="shared" ref="E181:E185" si="20">+A181</f>
        <v>42552</v>
      </c>
      <c r="F181" s="6">
        <f t="shared" ref="F181:F182" si="21">+B181</f>
        <v>9619</v>
      </c>
      <c r="G181" s="6">
        <f>+Nonresidential!B181</f>
        <v>1995.4787403763794</v>
      </c>
      <c r="H181" s="125">
        <v>42614</v>
      </c>
      <c r="I181" s="36" t="s">
        <v>463</v>
      </c>
      <c r="L181" s="113" t="s">
        <v>448</v>
      </c>
    </row>
    <row r="182" spans="1:15">
      <c r="A182" s="14">
        <v>42583</v>
      </c>
      <c r="B182" s="113">
        <v>9849</v>
      </c>
      <c r="C182" s="113">
        <v>6338</v>
      </c>
      <c r="D182" s="113">
        <v>13440</v>
      </c>
      <c r="E182" s="27">
        <f t="shared" si="20"/>
        <v>42583</v>
      </c>
      <c r="F182" s="6">
        <f t="shared" si="21"/>
        <v>9849</v>
      </c>
      <c r="G182" s="6">
        <f>+Nonresidential!B182</f>
        <v>2091.6624604713465</v>
      </c>
      <c r="H182" s="125">
        <v>42647</v>
      </c>
      <c r="L182" s="113" t="s">
        <v>448</v>
      </c>
    </row>
    <row r="183" spans="1:15">
      <c r="A183" s="14">
        <v>42614</v>
      </c>
      <c r="B183" s="113">
        <v>10024</v>
      </c>
      <c r="C183" s="113">
        <v>6270</v>
      </c>
      <c r="D183" s="113">
        <v>13705</v>
      </c>
      <c r="E183" s="27">
        <f t="shared" si="20"/>
        <v>42614</v>
      </c>
      <c r="F183" s="6">
        <f t="shared" ref="F183" si="22">+B183</f>
        <v>10024</v>
      </c>
      <c r="G183" s="6">
        <f>+Nonresidential!B183</f>
        <v>2126.3572393597337</v>
      </c>
      <c r="H183" s="125">
        <v>42676</v>
      </c>
      <c r="I183" s="115"/>
      <c r="L183" s="113" t="s">
        <v>448</v>
      </c>
    </row>
    <row r="184" spans="1:15">
      <c r="A184" s="14">
        <v>42644</v>
      </c>
      <c r="B184">
        <v>10011</v>
      </c>
      <c r="C184">
        <v>6168</v>
      </c>
      <c r="D184">
        <v>14046</v>
      </c>
      <c r="E184" s="27">
        <f t="shared" si="20"/>
        <v>42644</v>
      </c>
      <c r="F184" s="6">
        <f t="shared" ref="F184:F185" si="23">+B184</f>
        <v>10011</v>
      </c>
      <c r="G184" s="6">
        <f>+Nonresidential!B184</f>
        <v>2106.0823606258109</v>
      </c>
      <c r="H184" s="125">
        <v>42724</v>
      </c>
      <c r="I184" s="36" t="s">
        <v>561</v>
      </c>
      <c r="J184" s="115"/>
      <c r="K184" s="115"/>
      <c r="L184" s="113" t="s">
        <v>448</v>
      </c>
      <c r="M184" s="115"/>
      <c r="N184" s="115" t="s">
        <v>477</v>
      </c>
    </row>
    <row r="185" spans="1:15">
      <c r="A185" s="14">
        <v>42675</v>
      </c>
      <c r="B185">
        <v>10233</v>
      </c>
      <c r="C185">
        <v>6054</v>
      </c>
      <c r="D185">
        <v>14112</v>
      </c>
      <c r="E185" s="27">
        <f t="shared" si="20"/>
        <v>42675</v>
      </c>
      <c r="F185" s="6">
        <f t="shared" si="23"/>
        <v>10233</v>
      </c>
      <c r="G185" s="6">
        <f>+Nonresidential!B185</f>
        <v>1989.275817918176</v>
      </c>
      <c r="H185" s="125">
        <v>42768</v>
      </c>
      <c r="J185" s="115" t="s">
        <v>477</v>
      </c>
      <c r="L185" s="113" t="s">
        <v>448</v>
      </c>
    </row>
    <row r="186" spans="1:15">
      <c r="A186" s="14">
        <v>42705</v>
      </c>
      <c r="B186">
        <v>10026</v>
      </c>
      <c r="C186">
        <v>5903</v>
      </c>
      <c r="D186">
        <v>14137</v>
      </c>
      <c r="E186" s="27">
        <f t="shared" ref="E186:E187" si="24">+A186</f>
        <v>42705</v>
      </c>
      <c r="F186" s="6">
        <f t="shared" ref="F186:F187" si="25">+B186</f>
        <v>10026</v>
      </c>
      <c r="G186" s="6">
        <f>+Nonresidential!B186</f>
        <v>1964.6876803416203</v>
      </c>
      <c r="H186" s="125">
        <v>42786</v>
      </c>
      <c r="I186" s="36" t="s">
        <v>568</v>
      </c>
      <c r="L186" s="113" t="s">
        <v>448</v>
      </c>
      <c r="O186" s="115" t="s">
        <v>477</v>
      </c>
    </row>
    <row r="187" spans="1:15">
      <c r="A187" s="14">
        <v>42736</v>
      </c>
      <c r="B187">
        <v>10032</v>
      </c>
      <c r="C187">
        <v>5962</v>
      </c>
      <c r="D187">
        <v>14129</v>
      </c>
      <c r="E187" s="27">
        <f t="shared" si="24"/>
        <v>42736</v>
      </c>
      <c r="F187" s="6">
        <f t="shared" si="25"/>
        <v>10032</v>
      </c>
      <c r="G187" s="6">
        <f>+Nonresidential!B187</f>
        <v>1946.4766350603329</v>
      </c>
      <c r="H187" s="125">
        <v>42802</v>
      </c>
      <c r="I187" s="115" t="s">
        <v>477</v>
      </c>
      <c r="L187" s="113" t="s">
        <v>448</v>
      </c>
      <c r="O187" s="132" t="s">
        <v>578</v>
      </c>
    </row>
    <row r="188" spans="1:15">
      <c r="A188" s="14">
        <v>42767</v>
      </c>
      <c r="B188">
        <v>10045</v>
      </c>
      <c r="C188">
        <v>5798</v>
      </c>
      <c r="D188">
        <v>14319</v>
      </c>
      <c r="E188" s="27">
        <f t="shared" ref="E188" si="26">+A188</f>
        <v>42767</v>
      </c>
      <c r="F188" s="6">
        <f t="shared" ref="F188" si="27">+B188</f>
        <v>10045</v>
      </c>
      <c r="G188" s="6">
        <f>+Nonresidential!B188</f>
        <v>1944.5355955819484</v>
      </c>
      <c r="H188" s="125">
        <v>42828</v>
      </c>
      <c r="I188" s="115" t="s">
        <v>579</v>
      </c>
      <c r="L188" s="113" t="s">
        <v>448</v>
      </c>
    </row>
    <row r="189" spans="1:15">
      <c r="A189" s="14">
        <v>42795</v>
      </c>
      <c r="B189" s="113">
        <v>10199</v>
      </c>
      <c r="C189" s="113">
        <v>5769</v>
      </c>
      <c r="D189" s="113">
        <v>14658</v>
      </c>
      <c r="E189" s="27">
        <f t="shared" ref="E189:E207" si="28">+A189</f>
        <v>42795</v>
      </c>
      <c r="F189" s="6">
        <f t="shared" ref="F189:F207" si="29">+B189</f>
        <v>10199</v>
      </c>
      <c r="G189" s="6">
        <f>+Nonresidential!B189</f>
        <v>2186.7733124564147</v>
      </c>
      <c r="H189" s="125">
        <v>42853</v>
      </c>
      <c r="I189" s="36" t="s">
        <v>580</v>
      </c>
      <c r="L189" s="113" t="s">
        <v>448</v>
      </c>
    </row>
    <row r="190" spans="1:15">
      <c r="A190" s="14">
        <v>42826</v>
      </c>
      <c r="B190" s="113">
        <v>10226</v>
      </c>
      <c r="C190" s="113">
        <v>5446</v>
      </c>
      <c r="D190" s="113">
        <v>14699</v>
      </c>
      <c r="E190" s="27">
        <f t="shared" si="28"/>
        <v>42826</v>
      </c>
      <c r="F190" s="6">
        <f t="shared" si="29"/>
        <v>10226</v>
      </c>
      <c r="G190" s="6">
        <f>+Nonresidential!B190</f>
        <v>2227.2827651073826</v>
      </c>
      <c r="H190" s="125">
        <v>42885</v>
      </c>
      <c r="I190" s="36" t="s">
        <v>588</v>
      </c>
      <c r="L190" s="113" t="s">
        <v>448</v>
      </c>
    </row>
    <row r="191" spans="1:15">
      <c r="A191" s="14">
        <v>42856</v>
      </c>
      <c r="B191" s="113">
        <v>10379</v>
      </c>
      <c r="C191" s="113">
        <v>5305</v>
      </c>
      <c r="D191" s="113">
        <v>14961</v>
      </c>
      <c r="E191" s="27">
        <f t="shared" si="28"/>
        <v>42856</v>
      </c>
      <c r="F191" s="6">
        <f t="shared" si="29"/>
        <v>10379</v>
      </c>
      <c r="G191" s="6">
        <f>+Nonresidential!B191</f>
        <v>2305.1835328116922</v>
      </c>
      <c r="H191" s="125">
        <v>42919</v>
      </c>
      <c r="L191" s="113" t="s">
        <v>448</v>
      </c>
    </row>
    <row r="192" spans="1:15">
      <c r="A192" s="14">
        <v>42887</v>
      </c>
      <c r="B192">
        <v>10364</v>
      </c>
      <c r="C192">
        <v>5180</v>
      </c>
      <c r="D192">
        <v>14909</v>
      </c>
      <c r="E192" s="27">
        <f t="shared" si="28"/>
        <v>42887</v>
      </c>
      <c r="F192" s="6">
        <f t="shared" si="29"/>
        <v>10364</v>
      </c>
      <c r="G192" s="6">
        <f>+Nonresidential!B192</f>
        <v>2076.8371542190885</v>
      </c>
      <c r="H192" s="125">
        <v>42947</v>
      </c>
      <c r="I192" s="113"/>
      <c r="L192" s="113" t="s">
        <v>448</v>
      </c>
    </row>
    <row r="193" spans="1:12">
      <c r="A193" s="14">
        <v>42917</v>
      </c>
      <c r="B193" s="113">
        <v>10051</v>
      </c>
      <c r="C193" s="113">
        <v>5180</v>
      </c>
      <c r="D193" s="113">
        <v>15173</v>
      </c>
      <c r="E193" s="27">
        <f t="shared" si="28"/>
        <v>42917</v>
      </c>
      <c r="F193" s="6">
        <f t="shared" si="29"/>
        <v>10051</v>
      </c>
      <c r="G193" s="6">
        <f>+Nonresidential!B193</f>
        <v>1984.9349287543166</v>
      </c>
      <c r="H193" s="125">
        <v>42977</v>
      </c>
      <c r="I193" s="36" t="s">
        <v>605</v>
      </c>
      <c r="L193" s="113" t="s">
        <v>448</v>
      </c>
    </row>
    <row r="194" spans="1:12">
      <c r="A194" s="14">
        <v>42948</v>
      </c>
      <c r="B194" s="113">
        <v>10265</v>
      </c>
      <c r="C194" s="113">
        <v>5110</v>
      </c>
      <c r="D194" s="113">
        <v>15361</v>
      </c>
      <c r="E194" s="27">
        <f t="shared" si="28"/>
        <v>42948</v>
      </c>
      <c r="F194" s="6">
        <f t="shared" si="29"/>
        <v>10265</v>
      </c>
      <c r="G194" s="6">
        <f>+Nonresidential!B194</f>
        <v>2112.146737687809</v>
      </c>
      <c r="H194" s="125">
        <v>43010</v>
      </c>
      <c r="L194" s="113" t="s">
        <v>448</v>
      </c>
    </row>
    <row r="195" spans="1:12">
      <c r="A195" s="14">
        <v>42979</v>
      </c>
      <c r="B195" s="113">
        <v>10317</v>
      </c>
      <c r="C195" s="113">
        <v>5122</v>
      </c>
      <c r="D195" s="113">
        <v>15453</v>
      </c>
      <c r="E195" s="27">
        <f t="shared" si="28"/>
        <v>42979</v>
      </c>
      <c r="F195" s="6">
        <f t="shared" si="29"/>
        <v>10317</v>
      </c>
      <c r="G195" s="6">
        <f>+Nonresidential!B195</f>
        <v>2193.4774700988619</v>
      </c>
      <c r="H195" s="125">
        <v>43040</v>
      </c>
      <c r="L195" s="113" t="s">
        <v>448</v>
      </c>
    </row>
    <row r="196" spans="1:12">
      <c r="A196" s="14">
        <v>43009</v>
      </c>
      <c r="B196" s="113">
        <v>10469</v>
      </c>
      <c r="C196" s="113">
        <v>5156</v>
      </c>
      <c r="D196" s="113">
        <v>15241</v>
      </c>
      <c r="E196" s="27">
        <f t="shared" si="28"/>
        <v>43009</v>
      </c>
      <c r="F196" s="6">
        <f t="shared" si="29"/>
        <v>10469</v>
      </c>
      <c r="G196" s="6">
        <f>+Nonresidential!B196</f>
        <v>2329.9849889966522</v>
      </c>
      <c r="H196" s="125">
        <v>43070</v>
      </c>
      <c r="I196" s="36" t="s">
        <v>617</v>
      </c>
      <c r="L196" s="113" t="s">
        <v>448</v>
      </c>
    </row>
    <row r="197" spans="1:12">
      <c r="A197" s="14">
        <v>43040</v>
      </c>
      <c r="B197" s="113">
        <v>10731</v>
      </c>
      <c r="C197" s="113">
        <v>5119</v>
      </c>
      <c r="D197" s="113">
        <v>15273</v>
      </c>
      <c r="E197" s="27">
        <f t="shared" si="28"/>
        <v>43040</v>
      </c>
      <c r="F197" s="6">
        <f t="shared" si="29"/>
        <v>10731</v>
      </c>
      <c r="G197" s="6">
        <f>+Nonresidential!B197</f>
        <v>2414.8193661065216</v>
      </c>
      <c r="H197" s="125">
        <v>43108</v>
      </c>
      <c r="L197" s="113" t="s">
        <v>448</v>
      </c>
    </row>
    <row r="198" spans="1:12">
      <c r="A198" s="14">
        <v>43070</v>
      </c>
      <c r="B198" s="113">
        <v>10867</v>
      </c>
      <c r="C198" s="113">
        <v>5004</v>
      </c>
      <c r="D198" s="113">
        <v>15216</v>
      </c>
      <c r="E198" s="27">
        <f t="shared" si="28"/>
        <v>43070</v>
      </c>
      <c r="F198" s="6">
        <f t="shared" si="29"/>
        <v>10867</v>
      </c>
      <c r="G198" s="6">
        <f>+Nonresidential!B198</f>
        <v>2313.8141591826911</v>
      </c>
      <c r="H198" s="125">
        <v>43133</v>
      </c>
      <c r="L198" s="113" t="s">
        <v>448</v>
      </c>
    </row>
    <row r="199" spans="1:12">
      <c r="A199" s="14">
        <v>43101</v>
      </c>
      <c r="B199" s="113">
        <v>11073</v>
      </c>
      <c r="C199" s="113">
        <v>4948</v>
      </c>
      <c r="D199" s="113">
        <v>15230</v>
      </c>
      <c r="E199" s="27">
        <f t="shared" si="28"/>
        <v>43101</v>
      </c>
      <c r="F199" s="6">
        <f t="shared" si="29"/>
        <v>11073</v>
      </c>
      <c r="G199" s="6">
        <f>+Nonresidential!B199</f>
        <v>2375.5321989436143</v>
      </c>
      <c r="H199" s="125">
        <v>43161</v>
      </c>
      <c r="I199" s="36" t="s">
        <v>624</v>
      </c>
      <c r="L199" s="113" t="s">
        <v>448</v>
      </c>
    </row>
    <row r="200" spans="1:12">
      <c r="A200" s="14">
        <v>43132</v>
      </c>
      <c r="B200" s="113">
        <v>11052</v>
      </c>
      <c r="C200" s="113">
        <v>4962</v>
      </c>
      <c r="D200" s="113">
        <v>15231</v>
      </c>
      <c r="E200" s="27">
        <f t="shared" si="28"/>
        <v>43132</v>
      </c>
      <c r="F200" s="6">
        <f t="shared" si="29"/>
        <v>11052</v>
      </c>
      <c r="G200" s="6">
        <f>+Nonresidential!B200</f>
        <v>2414.1053275836052</v>
      </c>
      <c r="H200" s="125">
        <v>43188</v>
      </c>
      <c r="L200" s="113" t="s">
        <v>448</v>
      </c>
    </row>
    <row r="201" spans="1:12">
      <c r="A201" s="14">
        <v>43160</v>
      </c>
      <c r="B201" s="113">
        <v>11192</v>
      </c>
      <c r="C201" s="113">
        <v>4906</v>
      </c>
      <c r="D201" s="113">
        <v>15294</v>
      </c>
      <c r="E201" s="27">
        <f t="shared" si="28"/>
        <v>43160</v>
      </c>
      <c r="F201" s="6">
        <f t="shared" si="29"/>
        <v>11192</v>
      </c>
      <c r="G201" s="6">
        <f>+Nonresidential!B201</f>
        <v>2299.8940237991064</v>
      </c>
      <c r="H201" s="125">
        <v>43221</v>
      </c>
      <c r="I201" s="113" t="s">
        <v>452</v>
      </c>
      <c r="L201" s="113" t="s">
        <v>448</v>
      </c>
    </row>
    <row r="202" spans="1:12">
      <c r="A202" s="14">
        <v>43191</v>
      </c>
      <c r="B202" s="113">
        <v>11629</v>
      </c>
      <c r="C202" s="113">
        <v>4941</v>
      </c>
      <c r="D202" s="113">
        <v>15445</v>
      </c>
      <c r="E202" s="27">
        <f t="shared" si="28"/>
        <v>43191</v>
      </c>
      <c r="F202" s="6">
        <f t="shared" si="29"/>
        <v>11629</v>
      </c>
      <c r="G202" s="6">
        <f>+Nonresidential!B202</f>
        <v>2328.5346726548064</v>
      </c>
      <c r="H202" s="125">
        <v>43256</v>
      </c>
      <c r="I202" s="36" t="s">
        <v>631</v>
      </c>
      <c r="L202" s="113" t="s">
        <v>448</v>
      </c>
    </row>
    <row r="203" spans="1:12">
      <c r="A203" s="14">
        <v>43221</v>
      </c>
      <c r="B203" s="113">
        <v>12274</v>
      </c>
      <c r="C203" s="113">
        <v>4912</v>
      </c>
      <c r="D203" s="113">
        <v>15442</v>
      </c>
      <c r="E203" s="27">
        <f t="shared" si="28"/>
        <v>43221</v>
      </c>
      <c r="F203" s="6">
        <f t="shared" si="29"/>
        <v>12274</v>
      </c>
      <c r="G203" s="6">
        <f>+Nonresidential!B203</f>
        <v>2281.1338205635134</v>
      </c>
      <c r="H203" s="125">
        <v>43284</v>
      </c>
      <c r="L203" s="113" t="s">
        <v>448</v>
      </c>
    </row>
    <row r="204" spans="1:12">
      <c r="A204" s="14">
        <v>43252</v>
      </c>
      <c r="B204" s="113">
        <v>12369</v>
      </c>
      <c r="C204" s="113">
        <v>4962</v>
      </c>
      <c r="D204" s="113">
        <v>15529</v>
      </c>
      <c r="E204" s="27">
        <f t="shared" si="28"/>
        <v>43252</v>
      </c>
      <c r="F204" s="6">
        <f t="shared" si="29"/>
        <v>12369</v>
      </c>
      <c r="G204" s="6">
        <f>+Nonresidential!B204</f>
        <v>2461.44575889921</v>
      </c>
      <c r="H204" s="125">
        <v>43312</v>
      </c>
      <c r="L204" s="113" t="s">
        <v>448</v>
      </c>
    </row>
    <row r="205" spans="1:12">
      <c r="A205" s="14">
        <v>43282</v>
      </c>
      <c r="B205" s="113">
        <v>12845</v>
      </c>
      <c r="C205" s="113">
        <v>4728</v>
      </c>
      <c r="D205" s="113">
        <v>15277</v>
      </c>
      <c r="E205" s="27">
        <f t="shared" si="28"/>
        <v>43282</v>
      </c>
      <c r="F205" s="6">
        <f t="shared" si="29"/>
        <v>12845</v>
      </c>
      <c r="G205" s="6">
        <f>+Nonresidential!B205</f>
        <v>2503.1314162605013</v>
      </c>
      <c r="H205" s="125">
        <v>43342</v>
      </c>
      <c r="I205" s="36" t="s">
        <v>638</v>
      </c>
      <c r="L205" s="113" t="s">
        <v>448</v>
      </c>
    </row>
    <row r="206" spans="1:12">
      <c r="A206" s="14">
        <v>43313</v>
      </c>
      <c r="B206" s="113">
        <v>12959</v>
      </c>
      <c r="C206" s="113">
        <v>4624</v>
      </c>
      <c r="D206" s="113">
        <v>15176</v>
      </c>
      <c r="E206" s="27">
        <f t="shared" si="28"/>
        <v>43313</v>
      </c>
      <c r="F206" s="6">
        <f t="shared" si="29"/>
        <v>12959</v>
      </c>
      <c r="G206" s="6">
        <f>+Nonresidential!B206</f>
        <v>2436.5052484410753</v>
      </c>
      <c r="H206" s="125">
        <v>43375</v>
      </c>
      <c r="L206" s="113" t="s">
        <v>448</v>
      </c>
    </row>
    <row r="207" spans="1:12">
      <c r="A207" s="14">
        <v>43344</v>
      </c>
      <c r="B207" s="113">
        <v>12945</v>
      </c>
      <c r="C207" s="113">
        <v>4629</v>
      </c>
      <c r="D207" s="113">
        <v>14974</v>
      </c>
      <c r="E207" s="27">
        <f t="shared" si="28"/>
        <v>43344</v>
      </c>
      <c r="F207" s="6">
        <f t="shared" si="29"/>
        <v>12945</v>
      </c>
      <c r="G207" s="6">
        <f>+Nonresidential!B207</f>
        <v>2417.1064887825228</v>
      </c>
      <c r="H207" s="125">
        <v>43404</v>
      </c>
      <c r="I207" s="113" t="s">
        <v>452</v>
      </c>
      <c r="L207" s="113" t="s">
        <v>448</v>
      </c>
    </row>
    <row r="208" spans="1:12">
      <c r="A208" s="14">
        <v>43374</v>
      </c>
      <c r="B208">
        <v>13078</v>
      </c>
      <c r="C208">
        <v>4641</v>
      </c>
      <c r="D208">
        <v>15206</v>
      </c>
      <c r="E208" s="27">
        <f t="shared" ref="E208:E212" si="30">+A208</f>
        <v>43374</v>
      </c>
      <c r="F208" s="6">
        <f t="shared" ref="F208:F212" si="31">+B208</f>
        <v>13078</v>
      </c>
      <c r="G208" s="6">
        <f>+Nonresidential!B208</f>
        <v>2301.1176024387532</v>
      </c>
      <c r="H208" s="125">
        <v>43439</v>
      </c>
      <c r="I208" s="36" t="s">
        <v>649</v>
      </c>
      <c r="L208" s="113" t="s">
        <v>448</v>
      </c>
    </row>
    <row r="209" spans="1:12">
      <c r="A209" s="14">
        <v>43405</v>
      </c>
      <c r="B209" s="113">
        <v>12800</v>
      </c>
      <c r="C209" s="113">
        <v>4668</v>
      </c>
      <c r="D209" s="113">
        <v>15315</v>
      </c>
      <c r="E209" s="27">
        <f t="shared" si="30"/>
        <v>43405</v>
      </c>
      <c r="F209" s="6">
        <f t="shared" si="31"/>
        <v>12800</v>
      </c>
      <c r="G209" s="6">
        <f>+Nonresidential!B209</f>
        <v>2393.8470546243643</v>
      </c>
      <c r="H209" s="125">
        <v>43490</v>
      </c>
      <c r="I209" s="132" t="s">
        <v>646</v>
      </c>
      <c r="L209" s="113" t="s">
        <v>448</v>
      </c>
    </row>
    <row r="210" spans="1:12">
      <c r="A210" s="14">
        <v>43435</v>
      </c>
      <c r="B210" s="113">
        <v>12862</v>
      </c>
      <c r="C210" s="113">
        <v>4769</v>
      </c>
      <c r="D210" s="113">
        <v>15365</v>
      </c>
      <c r="E210" s="27">
        <f t="shared" si="30"/>
        <v>43435</v>
      </c>
      <c r="F210" s="6">
        <f t="shared" si="31"/>
        <v>12862</v>
      </c>
      <c r="G210" s="6">
        <f>+Nonresidential!B210</f>
        <v>2490.0425947840226</v>
      </c>
      <c r="H210" s="125">
        <v>43500</v>
      </c>
      <c r="I210" s="132" t="s">
        <v>646</v>
      </c>
      <c r="L210" s="113" t="s">
        <v>448</v>
      </c>
    </row>
    <row r="211" spans="1:12">
      <c r="A211" s="14">
        <v>43466</v>
      </c>
      <c r="B211" s="113">
        <v>13272</v>
      </c>
      <c r="C211" s="113">
        <v>4791</v>
      </c>
      <c r="D211" s="113">
        <v>15513</v>
      </c>
      <c r="E211" s="27">
        <f t="shared" si="30"/>
        <v>43466</v>
      </c>
      <c r="F211" s="6">
        <f t="shared" si="31"/>
        <v>13272</v>
      </c>
      <c r="G211" s="6">
        <f>+Nonresidential!B211</f>
        <v>2566.1066884593693</v>
      </c>
      <c r="H211" s="125">
        <v>43525</v>
      </c>
      <c r="I211" s="36" t="s">
        <v>655</v>
      </c>
      <c r="L211" s="113" t="s">
        <v>448</v>
      </c>
    </row>
    <row r="212" spans="1:12">
      <c r="A212" s="14">
        <v>43497</v>
      </c>
      <c r="B212" s="113">
        <v>13847</v>
      </c>
      <c r="C212" s="113">
        <v>4864</v>
      </c>
      <c r="D212" s="113">
        <v>15551</v>
      </c>
      <c r="E212" s="27">
        <f t="shared" si="30"/>
        <v>43497</v>
      </c>
      <c r="F212" s="6">
        <f t="shared" si="31"/>
        <v>13847</v>
      </c>
      <c r="G212" s="6">
        <f>+Nonresidential!B212</f>
        <v>2679.5478015892031</v>
      </c>
      <c r="H212" s="125">
        <v>43556</v>
      </c>
      <c r="I212" s="132" t="s">
        <v>646</v>
      </c>
      <c r="L212" s="113" t="s">
        <v>448</v>
      </c>
    </row>
    <row r="213" spans="1:12">
      <c r="A213" s="14">
        <v>43525</v>
      </c>
      <c r="B213" s="113">
        <v>13874</v>
      </c>
      <c r="C213" s="113">
        <v>4915</v>
      </c>
      <c r="D213" s="113">
        <v>15727</v>
      </c>
      <c r="E213" s="27">
        <f t="shared" ref="E213" si="32">+A213</f>
        <v>43525</v>
      </c>
      <c r="F213" s="6">
        <f t="shared" ref="F213" si="33">+B213</f>
        <v>13874</v>
      </c>
      <c r="G213" s="6">
        <f>+Nonresidential!B213</f>
        <v>2592.8007217276045</v>
      </c>
      <c r="H213" s="125">
        <v>43587</v>
      </c>
      <c r="I213" s="132" t="s">
        <v>646</v>
      </c>
      <c r="L213" s="113" t="s">
        <v>448</v>
      </c>
    </row>
    <row r="214" spans="1:12">
      <c r="A214" s="14">
        <v>43556</v>
      </c>
      <c r="B214">
        <v>13754</v>
      </c>
      <c r="C214">
        <v>4958</v>
      </c>
      <c r="D214">
        <v>15680</v>
      </c>
      <c r="E214" s="27">
        <f t="shared" ref="E214:E215" si="34">+A214</f>
        <v>43556</v>
      </c>
      <c r="F214" s="6">
        <f t="shared" ref="F214:F215" si="35">+B214</f>
        <v>13754</v>
      </c>
      <c r="G214" s="6">
        <f>+Nonresidential!B214</f>
        <v>2630.4898264741196</v>
      </c>
      <c r="H214" s="125">
        <v>43620</v>
      </c>
      <c r="I214" s="36" t="s">
        <v>662</v>
      </c>
    </row>
    <row r="215" spans="1:12">
      <c r="A215" s="14">
        <v>43586</v>
      </c>
      <c r="B215" s="113">
        <v>13881</v>
      </c>
      <c r="C215" s="113">
        <v>4954</v>
      </c>
      <c r="D215" s="113">
        <v>15874</v>
      </c>
      <c r="E215" s="27">
        <f t="shared" si="34"/>
        <v>43586</v>
      </c>
      <c r="F215" s="6">
        <f t="shared" si="35"/>
        <v>13881</v>
      </c>
      <c r="G215" s="6">
        <f>+Nonresidential!B215</f>
        <v>2645.1773961693707</v>
      </c>
      <c r="H215" s="125">
        <v>43654</v>
      </c>
      <c r="I215" s="132" t="s">
        <v>646</v>
      </c>
    </row>
    <row r="216" spans="1:12">
      <c r="A216" s="14">
        <v>43617</v>
      </c>
      <c r="B216" s="113">
        <v>14032</v>
      </c>
      <c r="C216" s="113">
        <v>4959</v>
      </c>
      <c r="D216" s="113">
        <v>15813</v>
      </c>
      <c r="E216" s="27">
        <f t="shared" ref="E216:E220" si="36">+A216</f>
        <v>43617</v>
      </c>
      <c r="F216" s="6">
        <f t="shared" ref="F216:F219" si="37">+B216</f>
        <v>14032</v>
      </c>
      <c r="G216" s="6">
        <f>+Nonresidential!B216</f>
        <v>2544.2600432806034</v>
      </c>
      <c r="H216" s="125">
        <v>43676</v>
      </c>
      <c r="I216" s="132" t="s">
        <v>646</v>
      </c>
    </row>
    <row r="217" spans="1:12">
      <c r="A217" s="14">
        <v>43647</v>
      </c>
      <c r="B217" s="113">
        <v>14236</v>
      </c>
      <c r="C217" s="113">
        <v>5081</v>
      </c>
      <c r="D217" s="113">
        <v>16155</v>
      </c>
      <c r="E217" s="27">
        <f t="shared" si="36"/>
        <v>43647</v>
      </c>
      <c r="F217" s="6">
        <f t="shared" si="37"/>
        <v>14236</v>
      </c>
      <c r="G217" s="6">
        <f>+Nonresidential!B217</f>
        <v>2563.3843779738263</v>
      </c>
      <c r="H217" s="125">
        <v>43707</v>
      </c>
      <c r="I217" s="36" t="s">
        <v>685</v>
      </c>
    </row>
    <row r="218" spans="1:12">
      <c r="A218" s="14">
        <v>43678</v>
      </c>
      <c r="B218" s="113">
        <v>14345</v>
      </c>
      <c r="C218" s="113">
        <v>5198</v>
      </c>
      <c r="D218" s="113">
        <v>16119</v>
      </c>
      <c r="E218" s="27">
        <f t="shared" si="36"/>
        <v>43678</v>
      </c>
      <c r="F218" s="6">
        <f t="shared" si="37"/>
        <v>14345</v>
      </c>
      <c r="G218" s="6">
        <f>+Nonresidential!B218</f>
        <v>2499.492793406996</v>
      </c>
      <c r="H218" s="125">
        <v>43738</v>
      </c>
      <c r="I218" s="132" t="s">
        <v>683</v>
      </c>
    </row>
    <row r="219" spans="1:12">
      <c r="A219" s="14">
        <v>43709</v>
      </c>
      <c r="B219" s="113">
        <v>14634</v>
      </c>
      <c r="C219" s="113">
        <v>5195</v>
      </c>
      <c r="D219" s="113">
        <v>16621</v>
      </c>
      <c r="E219" s="27">
        <f t="shared" si="36"/>
        <v>43709</v>
      </c>
      <c r="F219" s="6">
        <f t="shared" si="37"/>
        <v>14634</v>
      </c>
      <c r="G219" s="6">
        <f>+Nonresidential!B219</f>
        <v>2448.4783360220408</v>
      </c>
      <c r="H219" s="125">
        <v>43769</v>
      </c>
      <c r="I219" s="132" t="s">
        <v>646</v>
      </c>
    </row>
    <row r="220" spans="1:12">
      <c r="A220" s="14">
        <v>43739</v>
      </c>
      <c r="B220" s="113">
        <v>14918</v>
      </c>
      <c r="C220" s="113">
        <v>5233</v>
      </c>
      <c r="D220" s="113">
        <v>16785</v>
      </c>
      <c r="E220" s="27">
        <f t="shared" si="36"/>
        <v>43739</v>
      </c>
      <c r="F220" s="6">
        <f t="shared" ref="F220" si="38">+B220</f>
        <v>14918</v>
      </c>
      <c r="G220" s="6">
        <f>+Nonresidential!B220</f>
        <v>2461.5373876362596</v>
      </c>
      <c r="H220" s="125">
        <v>43803</v>
      </c>
      <c r="I220" s="36" t="s">
        <v>696</v>
      </c>
    </row>
    <row r="221" spans="1:12">
      <c r="A221" s="14">
        <v>43770</v>
      </c>
      <c r="B221">
        <v>14866</v>
      </c>
      <c r="C221">
        <v>5310</v>
      </c>
      <c r="D221">
        <v>16878</v>
      </c>
      <c r="E221" s="27">
        <f t="shared" ref="E221" si="39">+A221</f>
        <v>43770</v>
      </c>
      <c r="F221" s="6">
        <f t="shared" ref="F221" si="40">+B221</f>
        <v>14866</v>
      </c>
      <c r="G221" s="6">
        <f>+Nonresidential!B221</f>
        <v>2357.2645230716903</v>
      </c>
      <c r="H221" s="125">
        <v>43846</v>
      </c>
      <c r="I221" s="132" t="s">
        <v>683</v>
      </c>
    </row>
    <row r="222" spans="1:12">
      <c r="A222" s="14">
        <v>43800</v>
      </c>
      <c r="B222">
        <v>15154</v>
      </c>
      <c r="C222">
        <v>5308</v>
      </c>
      <c r="D222">
        <v>17165</v>
      </c>
      <c r="E222" s="27">
        <f t="shared" ref="E222:E227" si="41">+A222</f>
        <v>43800</v>
      </c>
      <c r="F222" s="6">
        <f t="shared" ref="F222" si="42">+B222</f>
        <v>15154</v>
      </c>
      <c r="G222" s="6">
        <f>+Nonresidential!B222</f>
        <v>2381.3970807784881</v>
      </c>
      <c r="H222" s="125">
        <v>43868</v>
      </c>
      <c r="I222" s="36" t="s">
        <v>702</v>
      </c>
    </row>
    <row r="223" spans="1:12">
      <c r="A223" s="14">
        <v>43831</v>
      </c>
      <c r="B223">
        <v>14976</v>
      </c>
      <c r="C223">
        <v>5463</v>
      </c>
      <c r="D223">
        <v>17256</v>
      </c>
      <c r="E223" s="27">
        <f t="shared" si="41"/>
        <v>43831</v>
      </c>
      <c r="F223" s="6">
        <f t="shared" ref="F223:F224" si="43">+B223</f>
        <v>14976</v>
      </c>
      <c r="G223" s="6">
        <f>+Nonresidential!B223</f>
        <v>2281.8318732914249</v>
      </c>
      <c r="H223" s="125">
        <v>43894</v>
      </c>
      <c r="I223" s="132" t="s">
        <v>683</v>
      </c>
    </row>
    <row r="224" spans="1:12">
      <c r="A224" s="14">
        <v>43862</v>
      </c>
      <c r="B224">
        <v>14854</v>
      </c>
      <c r="C224">
        <v>5466</v>
      </c>
      <c r="D224">
        <v>17562</v>
      </c>
      <c r="E224" s="27">
        <f t="shared" si="41"/>
        <v>43862</v>
      </c>
      <c r="F224" s="6">
        <f t="shared" si="43"/>
        <v>14854</v>
      </c>
      <c r="G224" s="6">
        <f>+Nonresidential!B224</f>
        <v>2161.3852896308545</v>
      </c>
      <c r="H224" s="125">
        <v>43921</v>
      </c>
      <c r="I224" s="132" t="s">
        <v>646</v>
      </c>
    </row>
    <row r="225" spans="1:9">
      <c r="A225" s="14">
        <v>43891</v>
      </c>
      <c r="B225" s="113">
        <v>14932</v>
      </c>
      <c r="C225" s="113">
        <v>5446</v>
      </c>
      <c r="D225" s="113">
        <v>17239</v>
      </c>
      <c r="E225" s="27">
        <f t="shared" si="41"/>
        <v>43891</v>
      </c>
      <c r="F225" s="6">
        <f t="shared" ref="F225:F227" si="44">+B225</f>
        <v>14932</v>
      </c>
      <c r="G225" s="6">
        <f>+Nonresidential!B225</f>
        <v>2066.0015511992929</v>
      </c>
      <c r="H225" s="125">
        <v>43984</v>
      </c>
      <c r="I225" s="132" t="s">
        <v>711</v>
      </c>
    </row>
    <row r="226" spans="1:9">
      <c r="A226" s="14">
        <v>43922</v>
      </c>
      <c r="B226">
        <v>14783</v>
      </c>
      <c r="C226">
        <v>5432</v>
      </c>
      <c r="D226">
        <v>16971</v>
      </c>
      <c r="E226" s="27">
        <f t="shared" si="41"/>
        <v>43922</v>
      </c>
      <c r="F226" s="6">
        <f t="shared" si="44"/>
        <v>14783</v>
      </c>
      <c r="G226" s="6">
        <f>+Nonresidential!B226</f>
        <v>1947.4569803346596</v>
      </c>
      <c r="H226" s="125">
        <v>43984</v>
      </c>
      <c r="I226" s="36" t="s">
        <v>710</v>
      </c>
    </row>
    <row r="227" spans="1:9">
      <c r="A227" s="14">
        <v>43952</v>
      </c>
      <c r="B227" s="113">
        <v>14493</v>
      </c>
      <c r="C227" s="113">
        <v>5655</v>
      </c>
      <c r="D227" s="113">
        <v>16876</v>
      </c>
      <c r="E227" s="27">
        <f t="shared" si="41"/>
        <v>43952</v>
      </c>
      <c r="F227" s="6">
        <f t="shared" si="44"/>
        <v>14493</v>
      </c>
      <c r="G227" s="6">
        <f>+Nonresidential!B227</f>
        <v>1845.6884878173439</v>
      </c>
      <c r="H227" s="125">
        <v>44014</v>
      </c>
      <c r="I227" s="113" t="s">
        <v>448</v>
      </c>
    </row>
    <row r="228" spans="1:9">
      <c r="A228" s="14">
        <v>43983</v>
      </c>
      <c r="B228">
        <v>14780</v>
      </c>
      <c r="C228">
        <v>5771</v>
      </c>
      <c r="D228">
        <v>17063</v>
      </c>
      <c r="E228" s="27">
        <f t="shared" ref="E228" si="45">+A228</f>
        <v>43983</v>
      </c>
      <c r="F228" s="6">
        <f t="shared" ref="F228" si="46">+B228</f>
        <v>14780</v>
      </c>
      <c r="G228" s="6">
        <f>+Nonresidential!B228</f>
        <v>1866.8493445727547</v>
      </c>
      <c r="H228" s="125">
        <v>44042</v>
      </c>
      <c r="I228" s="113" t="s">
        <v>448</v>
      </c>
    </row>
    <row r="229" spans="1:9">
      <c r="A229" s="14">
        <v>44013</v>
      </c>
      <c r="B229">
        <v>14895</v>
      </c>
      <c r="C229">
        <v>5729</v>
      </c>
      <c r="D229">
        <v>16961</v>
      </c>
      <c r="E229" s="27">
        <f t="shared" ref="E229:E233" si="47">+A229</f>
        <v>44013</v>
      </c>
      <c r="F229" s="6">
        <f t="shared" ref="F229:F233" si="48">+B229</f>
        <v>14895</v>
      </c>
      <c r="G229" s="6">
        <f>+Nonresidential!B229</f>
        <v>1768.9164208304201</v>
      </c>
      <c r="H229" s="125">
        <v>44075</v>
      </c>
      <c r="I229" s="36" t="s">
        <v>740</v>
      </c>
    </row>
    <row r="230" spans="1:9">
      <c r="A230" s="14">
        <v>44044</v>
      </c>
      <c r="B230">
        <v>14879</v>
      </c>
      <c r="C230">
        <v>5653</v>
      </c>
      <c r="D230">
        <v>16944</v>
      </c>
      <c r="E230" s="27">
        <f t="shared" si="47"/>
        <v>44044</v>
      </c>
      <c r="F230" s="6">
        <f t="shared" si="48"/>
        <v>14879</v>
      </c>
      <c r="G230" s="6">
        <f>+Nonresidential!B230</f>
        <v>1865.590515552446</v>
      </c>
      <c r="H230" s="125">
        <v>44104</v>
      </c>
      <c r="I230" s="113" t="s">
        <v>448</v>
      </c>
    </row>
    <row r="231" spans="1:9">
      <c r="A231" s="14">
        <v>44075</v>
      </c>
      <c r="B231" s="194">
        <v>15470</v>
      </c>
      <c r="C231" s="194">
        <v>5618</v>
      </c>
      <c r="D231" s="194">
        <v>16646</v>
      </c>
      <c r="E231" s="27">
        <f t="shared" si="47"/>
        <v>44075</v>
      </c>
      <c r="F231" s="6">
        <f t="shared" si="48"/>
        <v>15470</v>
      </c>
      <c r="G231" s="6">
        <f>+Nonresidential!B231</f>
        <v>1975.5207395609486</v>
      </c>
      <c r="H231" s="125">
        <v>44137</v>
      </c>
      <c r="I231" s="194" t="s">
        <v>448</v>
      </c>
    </row>
    <row r="232" spans="1:9">
      <c r="A232" s="14">
        <v>44105</v>
      </c>
      <c r="B232" s="194">
        <v>15673</v>
      </c>
      <c r="C232" s="194">
        <v>5723</v>
      </c>
      <c r="D232" s="194">
        <v>16585</v>
      </c>
      <c r="E232" s="27">
        <f t="shared" si="47"/>
        <v>44105</v>
      </c>
      <c r="F232" s="6">
        <f t="shared" si="48"/>
        <v>15673</v>
      </c>
      <c r="G232" s="6">
        <f>+Nonresidential!B232</f>
        <v>1915.2990863349389</v>
      </c>
      <c r="H232" s="125">
        <v>44168</v>
      </c>
      <c r="I232" s="36" t="s">
        <v>755</v>
      </c>
    </row>
    <row r="233" spans="1:9">
      <c r="A233" s="14">
        <v>44136</v>
      </c>
      <c r="B233" s="194">
        <v>16293</v>
      </c>
      <c r="C233" s="194">
        <v>5793</v>
      </c>
      <c r="D233" s="194">
        <v>16538</v>
      </c>
      <c r="E233" s="27">
        <f t="shared" si="47"/>
        <v>44136</v>
      </c>
      <c r="F233" s="6">
        <f t="shared" si="48"/>
        <v>16293</v>
      </c>
      <c r="G233" s="6">
        <f>+Nonresidential!B233</f>
        <v>2047.8801465519821</v>
      </c>
      <c r="H233" s="125">
        <v>44216</v>
      </c>
      <c r="I233" s="194" t="s">
        <v>448</v>
      </c>
    </row>
    <row r="234" spans="1:9">
      <c r="A234" s="14">
        <v>44166</v>
      </c>
      <c r="B234" s="194">
        <v>16656</v>
      </c>
      <c r="C234" s="194">
        <v>5896</v>
      </c>
      <c r="D234" s="194">
        <v>16868</v>
      </c>
      <c r="E234" s="27">
        <f t="shared" ref="E234:E239" si="49">+A234</f>
        <v>44166</v>
      </c>
      <c r="F234" s="6">
        <f t="shared" ref="F234:F238" si="50">+B234</f>
        <v>16656</v>
      </c>
      <c r="G234" s="6">
        <f>+Nonresidential!B234</f>
        <v>2051.1346199413974</v>
      </c>
      <c r="H234" s="125">
        <v>44237</v>
      </c>
      <c r="I234" s="36" t="s">
        <v>767</v>
      </c>
    </row>
    <row r="235" spans="1:9">
      <c r="A235" s="14">
        <v>44197</v>
      </c>
      <c r="B235" s="194">
        <v>17116</v>
      </c>
      <c r="C235" s="194">
        <v>5852</v>
      </c>
      <c r="D235" s="194">
        <v>16913</v>
      </c>
      <c r="E235" s="27">
        <f t="shared" si="49"/>
        <v>44197</v>
      </c>
      <c r="F235" s="6">
        <f t="shared" si="50"/>
        <v>17116</v>
      </c>
      <c r="G235" s="6">
        <f>+Nonresidential!B235</f>
        <v>2042.2469630552803</v>
      </c>
      <c r="H235" s="125">
        <v>44285</v>
      </c>
      <c r="I235" s="194" t="s">
        <v>448</v>
      </c>
    </row>
    <row r="236" spans="1:9">
      <c r="A236" s="14">
        <v>44228</v>
      </c>
      <c r="B236" s="194">
        <v>17060</v>
      </c>
      <c r="C236" s="194">
        <v>5859</v>
      </c>
      <c r="D236" s="194">
        <v>16806</v>
      </c>
      <c r="E236" s="27">
        <f t="shared" si="49"/>
        <v>44228</v>
      </c>
      <c r="F236" s="6">
        <f t="shared" si="50"/>
        <v>17060</v>
      </c>
      <c r="G236" s="6">
        <f>+Nonresidential!B236</f>
        <v>2029.4907122168872</v>
      </c>
      <c r="H236" s="125">
        <v>44285</v>
      </c>
      <c r="I236" s="194" t="s">
        <v>448</v>
      </c>
    </row>
    <row r="237" spans="1:9">
      <c r="A237" s="14">
        <v>44256</v>
      </c>
      <c r="B237" s="194">
        <v>17495</v>
      </c>
      <c r="C237" s="194">
        <v>6083</v>
      </c>
      <c r="D237" s="194">
        <v>17450</v>
      </c>
      <c r="E237" s="27">
        <f t="shared" si="49"/>
        <v>44256</v>
      </c>
      <c r="F237" s="6">
        <f t="shared" si="50"/>
        <v>17495</v>
      </c>
      <c r="G237" s="6">
        <f>+Nonresidential!B237</f>
        <v>2071.0986454813051</v>
      </c>
      <c r="H237" s="125">
        <v>44322</v>
      </c>
      <c r="I237" s="36" t="s">
        <v>779</v>
      </c>
    </row>
    <row r="238" spans="1:9">
      <c r="A238" s="14">
        <v>44287</v>
      </c>
      <c r="B238" s="194">
        <v>18224</v>
      </c>
      <c r="C238" s="194">
        <v>6334</v>
      </c>
      <c r="D238" s="194">
        <v>18290</v>
      </c>
      <c r="E238" s="27">
        <f t="shared" si="49"/>
        <v>44287</v>
      </c>
      <c r="F238" s="6">
        <f t="shared" si="50"/>
        <v>18224</v>
      </c>
      <c r="G238" s="6">
        <f>+Nonresidential!B238</f>
        <v>2118.6972804976272</v>
      </c>
      <c r="H238" s="125">
        <v>44348</v>
      </c>
    </row>
    <row r="239" spans="1:9">
      <c r="A239" s="14">
        <v>44317</v>
      </c>
      <c r="B239" s="194">
        <v>18565</v>
      </c>
      <c r="C239" s="194">
        <v>6365</v>
      </c>
      <c r="D239" s="194">
        <v>18536</v>
      </c>
      <c r="E239" s="27">
        <f t="shared" si="49"/>
        <v>44317</v>
      </c>
      <c r="F239" s="6">
        <f t="shared" ref="F239" si="51">+B239</f>
        <v>18565</v>
      </c>
      <c r="G239" s="6">
        <f>+Nonresidential!B239</f>
        <v>2346.4988616652008</v>
      </c>
      <c r="H239" s="125">
        <v>44378</v>
      </c>
    </row>
    <row r="240" spans="1:9">
      <c r="A240" s="14"/>
      <c r="B240" s="194"/>
      <c r="C240" s="194"/>
      <c r="D240" s="194"/>
      <c r="E240" s="27"/>
      <c r="F240" s="6"/>
      <c r="G240" s="6"/>
      <c r="H240" s="125">
        <v>44407</v>
      </c>
      <c r="I240" s="36"/>
    </row>
    <row r="241" spans="1:8">
      <c r="A241" s="14"/>
      <c r="B241" s="194"/>
      <c r="C241" s="194"/>
      <c r="D241" s="194"/>
      <c r="E241" s="27"/>
      <c r="F241" s="6"/>
      <c r="G241" s="6"/>
      <c r="H241" s="125"/>
    </row>
    <row r="242" spans="1:8">
      <c r="A242" s="14"/>
      <c r="B242" s="194"/>
      <c r="C242" s="194"/>
      <c r="D242" s="194"/>
      <c r="E242" s="27"/>
      <c r="F242" s="6"/>
      <c r="G242" s="6"/>
      <c r="H242" s="125"/>
    </row>
    <row r="243" spans="1:8">
      <c r="A243" s="14"/>
      <c r="B243" s="194"/>
      <c r="C243" s="194"/>
      <c r="D243" s="194"/>
      <c r="E243" s="27"/>
      <c r="F243" s="6"/>
      <c r="G243" s="6"/>
      <c r="H243" s="125"/>
    </row>
    <row r="244" spans="1:8">
      <c r="A244" s="14"/>
      <c r="B244" s="194"/>
      <c r="C244" s="194"/>
      <c r="D244" s="194"/>
      <c r="E244" s="27"/>
      <c r="F244" s="6"/>
      <c r="G244" s="6"/>
      <c r="H244" s="125"/>
    </row>
    <row r="245" spans="1:8">
      <c r="A245" s="14"/>
      <c r="B245" s="194"/>
      <c r="C245" s="194"/>
      <c r="D245" s="194"/>
      <c r="E245" s="27"/>
      <c r="F245" s="6"/>
      <c r="G245" s="6"/>
      <c r="H245" s="125"/>
    </row>
    <row r="246" spans="1:8">
      <c r="A246" s="14"/>
      <c r="B246" s="194"/>
      <c r="C246" s="194"/>
      <c r="D246" s="194"/>
      <c r="E246" s="27"/>
      <c r="F246" s="6"/>
      <c r="G246" s="6"/>
      <c r="H246" s="125"/>
    </row>
    <row r="247" spans="1:8">
      <c r="A247" s="14"/>
      <c r="B247" s="194"/>
      <c r="C247" s="194"/>
      <c r="D247" s="194"/>
      <c r="E247" s="27"/>
      <c r="F247" s="6"/>
      <c r="G247" s="6"/>
      <c r="H247" s="125"/>
    </row>
    <row r="248" spans="1:8">
      <c r="A248" s="14"/>
      <c r="B248" s="194"/>
      <c r="C248" s="194"/>
      <c r="D248" s="194"/>
      <c r="E248" s="27"/>
      <c r="F248" s="6"/>
      <c r="G248" s="6"/>
      <c r="H248" s="125"/>
    </row>
    <row r="249" spans="1:8">
      <c r="A249" s="14"/>
      <c r="B249" s="194"/>
      <c r="C249" s="194"/>
      <c r="D249" s="194"/>
      <c r="E249" s="27"/>
      <c r="F249" s="6"/>
      <c r="G249" s="6"/>
      <c r="H249" s="125"/>
    </row>
    <row r="250" spans="1:8">
      <c r="H250" s="125"/>
    </row>
    <row r="251" spans="1:8">
      <c r="H251" s="125"/>
    </row>
    <row r="252" spans="1:8">
      <c r="H252" s="12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Summary</vt:lpstr>
      <vt:lpstr>GDP</vt:lpstr>
      <vt:lpstr>Retail</vt:lpstr>
      <vt:lpstr>retail (2)</vt:lpstr>
      <vt:lpstr>Rents</vt:lpstr>
      <vt:lpstr>Consumer spend</vt:lpstr>
      <vt:lpstr>HousePrices</vt:lpstr>
      <vt:lpstr>HouseSales</vt:lpstr>
      <vt:lpstr>Consents</vt:lpstr>
      <vt:lpstr>Nonresidential</vt:lpstr>
      <vt:lpstr>Cap goods price index</vt:lpstr>
      <vt:lpstr>EmpGrowth</vt:lpstr>
      <vt:lpstr>Unemployment</vt:lpstr>
      <vt:lpstr>AnnualUE</vt:lpstr>
      <vt:lpstr>YouthUE</vt:lpstr>
      <vt:lpstr>AnnualYUE</vt:lpstr>
      <vt:lpstr>YUERONZ</vt:lpstr>
      <vt:lpstr>LM</vt:lpstr>
      <vt:lpstr>Confidence</vt:lpstr>
      <vt:lpstr>Population</vt:lpstr>
      <vt:lpstr>Wages</vt:lpstr>
      <vt:lpstr>Netmigration</vt:lpstr>
      <vt:lpstr>Migration</vt:lpstr>
      <vt:lpstr>Guestnights</vt:lpstr>
      <vt:lpstr>GN2</vt:lpstr>
    </vt:vector>
  </TitlesOfParts>
  <Company>Auckland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luenm</dc:creator>
  <cp:lastModifiedBy>Ross Wilson</cp:lastModifiedBy>
  <cp:lastPrinted>2018-03-28T00:55:44Z</cp:lastPrinted>
  <dcterms:created xsi:type="dcterms:W3CDTF">2013-08-28T04:01:21Z</dcterms:created>
  <dcterms:modified xsi:type="dcterms:W3CDTF">2021-07-01T03:42:56Z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