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drawings/drawing13.xml" ContentType="application/vnd.openxmlformats-officedocument.drawingml.chartshape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drawings/drawing16.xml" ContentType="application/vnd.openxmlformats-officedocument.drawingml.chartshape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ml.chartshap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30.xml" ContentType="application/vnd.openxmlformats-officedocument.drawingml.chart+xml"/>
  <Override PartName="/xl/drawings/drawing22.xml" ContentType="application/vnd.openxmlformats-officedocument.drawingml.chartshap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23.xml" ContentType="application/vnd.openxmlformats-officedocument.drawing+xml"/>
  <Override PartName="/xl/charts/chart34.xml" ContentType="application/vnd.openxmlformats-officedocument.drawingml.chart+xml"/>
  <Override PartName="/xl/drawings/drawing24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5.xml" ContentType="application/vnd.openxmlformats-officedocument.drawingml.chartshapes+xml"/>
  <Override PartName="/xl/charts/chart37.xml" ContentType="application/vnd.openxmlformats-officedocument.drawingml.chart+xml"/>
  <Override PartName="/xl/drawings/drawing2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42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45.xml" ContentType="application/vnd.openxmlformats-officedocument.drawingml.chart+xml"/>
  <Override PartName="/xl/drawings/drawing35.xml" ContentType="application/vnd.openxmlformats-officedocument.drawingml.chartshapes+xml"/>
  <Override PartName="/xl/charts/chart46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47.xml" ContentType="application/vnd.openxmlformats-officedocument.drawingml.chart+xml"/>
  <Override PartName="/xl/drawings/drawing38.xml" ContentType="application/vnd.openxmlformats-officedocument.drawingml.chartshapes+xml"/>
  <Override PartName="/xl/charts/chart48.xml" ContentType="application/vnd.openxmlformats-officedocument.drawingml.chart+xml"/>
  <Override PartName="/xl/drawings/drawing39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40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41.xml" ContentType="application/vnd.openxmlformats-officedocument.drawing+xml"/>
  <Override PartName="/xl/charts/chart54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55.xml" ContentType="application/vnd.openxmlformats-officedocument.drawingml.chart+xml"/>
  <Override PartName="/xl/drawings/drawing44.xml" ContentType="application/vnd.openxmlformats-officedocument.drawingml.chartshapes+xml"/>
  <Override PartName="/xl/charts/chart56.xml" ContentType="application/vnd.openxmlformats-officedocument.drawingml.chart+xml"/>
  <Override PartName="/xl/drawings/drawing45.xml" ContentType="application/vnd.openxmlformats-officedocument.drawing+xml"/>
  <Override PartName="/xl/charts/chart57.xml" ContentType="application/vnd.openxmlformats-officedocument.drawingml.chart+xml"/>
  <Override PartName="/xl/drawings/drawing46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47.xml" ContentType="application/vnd.openxmlformats-officedocument.drawing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klc.govt.nz\Data\users1\wilsonr2\Documents\Monthly\"/>
    </mc:Choice>
  </mc:AlternateContent>
  <xr:revisionPtr revIDLastSave="0" documentId="13_ncr:1_{AD3FF399-2B7A-48FC-AC9B-D277DF72F7A7}" xr6:coauthVersionLast="47" xr6:coauthVersionMax="47" xr10:uidLastSave="{00000000-0000-0000-0000-000000000000}"/>
  <bookViews>
    <workbookView xWindow="-110" yWindow="-110" windowWidth="19420" windowHeight="10420" tabRatio="837" activeTab="4" xr2:uid="{00000000-000D-0000-FFFF-FFFF00000000}"/>
  </bookViews>
  <sheets>
    <sheet name="Summary" sheetId="19" r:id="rId1"/>
    <sheet name="GDP" sheetId="1" r:id="rId2"/>
    <sheet name="Retail" sheetId="10" r:id="rId3"/>
    <sheet name="retail (2)" sheetId="34" r:id="rId4"/>
    <sheet name="Rents" sheetId="35" r:id="rId5"/>
    <sheet name="Consumer spend" sheetId="36" r:id="rId6"/>
    <sheet name="HousePrices" sheetId="13" r:id="rId7"/>
    <sheet name="HouseSales" sheetId="20" r:id="rId8"/>
    <sheet name="Consents" sheetId="11" r:id="rId9"/>
    <sheet name="Nonresidential" sheetId="12" r:id="rId10"/>
    <sheet name="Cap goods price index" sheetId="24" r:id="rId11"/>
    <sheet name="EmpGrowth" sheetId="28" r:id="rId12"/>
    <sheet name="Unemployment" sheetId="2" r:id="rId13"/>
    <sheet name="AnnualUE" sheetId="7" r:id="rId14"/>
    <sheet name="YouthUE" sheetId="3" r:id="rId15"/>
    <sheet name="AnnualYUE" sheetId="8" r:id="rId16"/>
    <sheet name="YUERONZ" sheetId="32" r:id="rId17"/>
    <sheet name="LM" sheetId="27" r:id="rId18"/>
    <sheet name="Confidence" sheetId="23" r:id="rId19"/>
    <sheet name="Population" sheetId="5" r:id="rId20"/>
    <sheet name="Wages" sheetId="6" r:id="rId21"/>
    <sheet name="Netmigration" sheetId="4" r:id="rId22"/>
    <sheet name="Migration" sheetId="9" r:id="rId23"/>
    <sheet name="Guestnights" sheetId="25" r:id="rId24"/>
    <sheet name="GN2" sheetId="33" r:id="rId25"/>
  </sheets>
  <externalReferences>
    <externalReference r:id="rId26"/>
  </externalReferences>
  <definedNames>
    <definedName name="_TAB1" localSheetId="5">#REF!</definedName>
    <definedName name="_TAB1" localSheetId="4">#REF!</definedName>
    <definedName name="_TAB1">#REF!</definedName>
    <definedName name="_TAB2" localSheetId="5">#REF!</definedName>
    <definedName name="_TAB2" localSheetId="4">#REF!</definedName>
    <definedName name="_TAB2">#REF!</definedName>
    <definedName name="_TAB3" localSheetId="5">#REF!</definedName>
    <definedName name="_TAB3" localSheetId="4">#REF!</definedName>
    <definedName name="_TAB3">#REF!</definedName>
    <definedName name="_TAB4" localSheetId="5">#REF!</definedName>
    <definedName name="_TAB4" localSheetId="4">#REF!</definedName>
    <definedName name="_TAB4">#REF!</definedName>
    <definedName name="AnnualUEAucklandSeries" localSheetId="13">OFFSET(AnnualUE!$B$5,COUNTA(AnnualUE!$B:$B)-42,0,41,1)</definedName>
    <definedName name="AnnualUEDateSeries" localSheetId="13">OFFSET(AnnualUE!$A$5,COUNTA(AnnualUE!$A:$A)-43,0,41,1)</definedName>
    <definedName name="AnnualUERONZSeries" localSheetId="13">OFFSET(AnnualUE!$C$5,COUNTA(AnnualUE!$C:$C)-42,0,41,1)</definedName>
    <definedName name="AnnualYUE15Series" localSheetId="15">OFFSET(AnnualYUE!$B$5,COUNTA(AnnualYUE!$B:$B)-42,0,41,1)</definedName>
    <definedName name="AnnualYUE20Series" localSheetId="15">OFFSET(AnnualYUE!$C$5,COUNTA(AnnualYUE!$C:$C)-42,0,41,1)</definedName>
    <definedName name="AnnualYUEDateSeries" localSheetId="15">OFFSET(AnnualYUE!$A$5,COUNTA(AnnualYUE!$A:$A)-43,0,41,1)</definedName>
    <definedName name="bottom1" localSheetId="5">#REF!</definedName>
    <definedName name="bottom1" localSheetId="4">#REF!</definedName>
    <definedName name="bottom1">#REF!</definedName>
    <definedName name="bottom10" localSheetId="5">'[1]Table 10 old'!#REF!</definedName>
    <definedName name="bottom10" localSheetId="4">'[1]Table 10 old'!#REF!</definedName>
    <definedName name="bottom10">'[1]Table 10 old'!#REF!</definedName>
    <definedName name="bottom11" localSheetId="5">'[1]Table 11 old'!#REF!</definedName>
    <definedName name="bottom11" localSheetId="4">'[1]Table 11 old'!#REF!</definedName>
    <definedName name="bottom11">'[1]Table 11 old'!#REF!</definedName>
    <definedName name="bottom12" localSheetId="5">'[1]Table 12 old'!#REF!</definedName>
    <definedName name="bottom12" localSheetId="4">'[1]Table 12 old'!#REF!</definedName>
    <definedName name="bottom12">'[1]Table 12 old'!#REF!</definedName>
    <definedName name="bottom2" localSheetId="5">'[1]Table 2'!#REF!</definedName>
    <definedName name="bottom2" localSheetId="4">'[1]Table 2'!#REF!</definedName>
    <definedName name="bottom2">'[1]Table 2'!#REF!</definedName>
    <definedName name="bottom3" localSheetId="5">'[1]Table 3 ethnic'!#REF!</definedName>
    <definedName name="bottom3" localSheetId="4">'[1]Table 3 ethnic'!#REF!</definedName>
    <definedName name="bottom3">'[1]Table 3 ethnic'!#REF!</definedName>
    <definedName name="bottom4" localSheetId="5">'[1]Table 4 Jobless'!#REF!</definedName>
    <definedName name="bottom4" localSheetId="4">'[1]Table 4 Jobless'!#REF!</definedName>
    <definedName name="bottom4">'[1]Table 4 Jobless'!#REF!</definedName>
    <definedName name="bottom5" localSheetId="5">'[1]Table 5'!#REF!</definedName>
    <definedName name="bottom5" localSheetId="4">'[1]Table 5'!#REF!</definedName>
    <definedName name="bottom5">'[1]Table 5'!#REF!</definedName>
    <definedName name="bottom6" localSheetId="5">'[1]Table 6'!#REF!</definedName>
    <definedName name="bottom6" localSheetId="4">'[1]Table 6'!#REF!</definedName>
    <definedName name="bottom6">'[1]Table 6'!#REF!</definedName>
    <definedName name="bottom7" localSheetId="5">'[1]Table 7 old'!#REF!</definedName>
    <definedName name="bottom7" localSheetId="4">'[1]Table 7 old'!#REF!</definedName>
    <definedName name="bottom7">'[1]Table 7 old'!#REF!</definedName>
    <definedName name="bottom8" localSheetId="5">'[1]Table 8 old'!#REF!</definedName>
    <definedName name="bottom8" localSheetId="4">'[1]Table 8 old'!#REF!</definedName>
    <definedName name="bottom8">'[1]Table 8 old'!#REF!</definedName>
    <definedName name="bottom9" localSheetId="5">'[1]Table 9 old'!#REF!</definedName>
    <definedName name="bottom9" localSheetId="4">'[1]Table 9 old'!#REF!</definedName>
    <definedName name="bottom9">'[1]Table 9 old'!#REF!</definedName>
    <definedName name="Data1" localSheetId="5">#REF!</definedName>
    <definedName name="Data1" localSheetId="4">#REF!</definedName>
    <definedName name="Data1">#REF!</definedName>
    <definedName name="data10" localSheetId="5">'[1]Table 8 old'!#REF!</definedName>
    <definedName name="data10" localSheetId="4">'[1]Table 8 old'!#REF!</definedName>
    <definedName name="data10">'[1]Table 8 old'!#REF!</definedName>
    <definedName name="data11" localSheetId="5">'[1]Table 9 old'!#REF!</definedName>
    <definedName name="data11" localSheetId="4">'[1]Table 9 old'!#REF!</definedName>
    <definedName name="data11">'[1]Table 9 old'!#REF!</definedName>
    <definedName name="data12" localSheetId="5">'[1]Table 10 old'!#REF!</definedName>
    <definedName name="data12" localSheetId="4">'[1]Table 10 old'!#REF!</definedName>
    <definedName name="data12">'[1]Table 10 old'!#REF!</definedName>
    <definedName name="data13" localSheetId="5">'[1]Table 11 old'!#REF!</definedName>
    <definedName name="data13" localSheetId="4">'[1]Table 11 old'!#REF!</definedName>
    <definedName name="data13">'[1]Table 11 old'!#REF!</definedName>
    <definedName name="data14" localSheetId="5">'[1]Table 12 old'!#REF!</definedName>
    <definedName name="data14" localSheetId="4">'[1]Table 12 old'!#REF!</definedName>
    <definedName name="data14">'[1]Table 12 old'!#REF!</definedName>
    <definedName name="Data15" localSheetId="5">'[1]Table 13 '!#REF!</definedName>
    <definedName name="Data15" localSheetId="4">'[1]Table 13 '!#REF!</definedName>
    <definedName name="Data15">'[1]Table 13 '!#REF!</definedName>
    <definedName name="Data16" localSheetId="5">'[1]Table 13 '!#REF!</definedName>
    <definedName name="Data16" localSheetId="4">'[1]Table 13 '!#REF!</definedName>
    <definedName name="Data16">'[1]Table 13 '!#REF!</definedName>
    <definedName name="Data17" localSheetId="5">'[1]Table 13 '!#REF!</definedName>
    <definedName name="Data17" localSheetId="4">'[1]Table 13 '!#REF!</definedName>
    <definedName name="Data17">'[1]Table 13 '!#REF!</definedName>
    <definedName name="Data18" localSheetId="5">'[1]Table 13 '!#REF!</definedName>
    <definedName name="Data18" localSheetId="4">'[1]Table 13 '!#REF!</definedName>
    <definedName name="Data18">'[1]Table 13 '!#REF!</definedName>
    <definedName name="Data19" localSheetId="5">'[1]Table 14'!#REF!</definedName>
    <definedName name="Data19" localSheetId="4">'[1]Table 14'!#REF!</definedName>
    <definedName name="Data19">'[1]Table 14'!#REF!</definedName>
    <definedName name="Data2" localSheetId="5">#REF!</definedName>
    <definedName name="Data2" localSheetId="4">#REF!</definedName>
    <definedName name="Data2">#REF!</definedName>
    <definedName name="Data20" localSheetId="5">'[1]Table 15'!#REF!</definedName>
    <definedName name="Data20" localSheetId="4">'[1]Table 15'!#REF!</definedName>
    <definedName name="Data20">'[1]Table 15'!#REF!</definedName>
    <definedName name="Data21" localSheetId="5">'[1]Table 16'!#REF!</definedName>
    <definedName name="Data21" localSheetId="4">'[1]Table 16'!#REF!</definedName>
    <definedName name="Data21">'[1]Table 16'!#REF!</definedName>
    <definedName name="Data22" localSheetId="5">'[1]Table 17 old'!#REF!</definedName>
    <definedName name="Data22" localSheetId="4">'[1]Table 17 old'!#REF!</definedName>
    <definedName name="Data22">'[1]Table 17 old'!#REF!</definedName>
    <definedName name="Data3" localSheetId="5">#REF!</definedName>
    <definedName name="Data3" localSheetId="4">#REF!</definedName>
    <definedName name="Data3">#REF!</definedName>
    <definedName name="data4" localSheetId="5">'[1]Table 2'!#REF!</definedName>
    <definedName name="data4" localSheetId="4">'[1]Table 2'!#REF!</definedName>
    <definedName name="data4">'[1]Table 2'!#REF!</definedName>
    <definedName name="data5" localSheetId="5">'[1]Table 3 ethnic'!#REF!</definedName>
    <definedName name="data5" localSheetId="4">'[1]Table 3 ethnic'!#REF!</definedName>
    <definedName name="data5">'[1]Table 3 ethnic'!#REF!</definedName>
    <definedName name="data6" localSheetId="5">'[1]Table 4 Jobless'!#REF!</definedName>
    <definedName name="data6" localSheetId="4">'[1]Table 4 Jobless'!#REF!</definedName>
    <definedName name="data6">'[1]Table 4 Jobless'!#REF!</definedName>
    <definedName name="data7" localSheetId="5">'[1]Table 5'!#REF!</definedName>
    <definedName name="data7" localSheetId="4">'[1]Table 5'!#REF!</definedName>
    <definedName name="data7">'[1]Table 5'!#REF!</definedName>
    <definedName name="data8" localSheetId="5">'[1]Table 6'!#REF!</definedName>
    <definedName name="data8" localSheetId="4">'[1]Table 6'!#REF!</definedName>
    <definedName name="data8">'[1]Table 6'!#REF!</definedName>
    <definedName name="data9" localSheetId="5">'[1]Table 7 old'!#REF!</definedName>
    <definedName name="data9" localSheetId="4">'[1]Table 7 old'!#REF!</definedName>
    <definedName name="data9">'[1]Table 7 old'!#REF!</definedName>
    <definedName name="DwellingsAucklandSeries" localSheetId="8">OFFSET(Consents!$B$6,COUNTA(Consents!$B:$B)-122,0,121,1)</definedName>
    <definedName name="DwellingsCanterburySeries" localSheetId="8">OFFSET(Consents!$C$6,COUNTA(Consents!$C:$C)-122,0,121,1)</definedName>
    <definedName name="DwellingsDateSeries" localSheetId="8">OFFSET(Consents!$A$6,COUNTA(Consents!$A:$A)-123,0,121,1)</definedName>
    <definedName name="DwellingsRONZSeries" localSheetId="8">OFFSET(Consents!$D$6,COUNTA(Consents!$D:$D)-122,0,121,1)</definedName>
    <definedName name="EmpGrowthDateSeries" localSheetId="11">OFFSET(EmpGrowth!$A$5,COUNTA(EmpGrowth!$A:$A)-43,0,41,1)</definedName>
    <definedName name="EmpGrowthGrowthSeries" localSheetId="11">OFFSET(EmpGrowth!$C$9,COUNTA(EmpGrowth!$C:$C)-42,0,41,1)</definedName>
    <definedName name="GDPAucklandSeries" localSheetId="1">OFFSET(GDP!$B$6,COUNTA(GDP!$B:$B)-42,0,41,1)</definedName>
    <definedName name="GDPchchAklSeries" localSheetId="5">OFFSET(#REF!,COUNTA(#REF!)-42,0,41,1)</definedName>
    <definedName name="GDPchchAklSeries" localSheetId="4">OFFSET(#REF!,COUNTA(#REF!)-42,0,41,1)</definedName>
    <definedName name="GDPchchAklSeries">OFFSET(#REF!,COUNTA(#REF!)-42,0,41,1)</definedName>
    <definedName name="GDPchchCantySeries" localSheetId="5">OFFSET(#REF!,COUNTA(#REF!)-42,0,41,1)</definedName>
    <definedName name="GDPchchCantySeries" localSheetId="4">OFFSET(#REF!,COUNTA(#REF!)-42,0,41,1)</definedName>
    <definedName name="GDPchchCantySeries">OFFSET(#REF!,COUNTA(#REF!)-42,0,41,1)</definedName>
    <definedName name="GDPchchDateSeries" localSheetId="5">OFFSET(#REF!,COUNTA(#REF!)-43,0,41,1)</definedName>
    <definedName name="GDPchchDateSeries" localSheetId="4">OFFSET(#REF!,COUNTA(#REF!)-43,0,41,1)</definedName>
    <definedName name="GDPchchDateSeries">OFFSET(#REF!,COUNTA(#REF!)-43,0,41,1)</definedName>
    <definedName name="GDPchchRONZSeries" localSheetId="5">OFFSET(#REF!,COUNTA(#REF!)-42,0,41,1)</definedName>
    <definedName name="GDPchchRONZSeries" localSheetId="4">OFFSET(#REF!,COUNTA(#REF!)-42,0,41,1)</definedName>
    <definedName name="GDPchchRONZSeries">OFFSET(#REF!,COUNTA(#REF!)-42,0,41,1)</definedName>
    <definedName name="GDPDateSeries" localSheetId="1">OFFSET(GDP!$A$6,COUNTA(GDP!$A:$A)-43,0,41,1)</definedName>
    <definedName name="GDPRONZSeries" localSheetId="1">OFFSET(GDP!$C$6,COUNTA(GDP!$C:$C)-42,0,41,1)</definedName>
    <definedName name="GuestnightsAucklandSeries" localSheetId="23">OFFSET(Guestnights!$D$17,COUNTA(Guestnights!$D:$D)-122,0,121,1)</definedName>
    <definedName name="GuestnightsDateSeries" localSheetId="23">OFFSET(Guestnights!$A$17,COUNTA(Guestnights!$A:$A)-121,0,121,1)</definedName>
    <definedName name="GuestnightsRONZSeries" localSheetId="23">OFFSET(Guestnights!$G$17,COUNTA(Guestnights!$G:$G)-122,0,121,1)</definedName>
    <definedName name="HousePricesAucklandSeries" localSheetId="6">OFFSET(HousePrices!$B$6,COUNTA(HousePrices!$B:$B)-122,0,121,1)</definedName>
    <definedName name="HousePricesDateSeries" localSheetId="6">OFFSET(HousePrices!$A$6,COUNTA(HousePrices!$A:$A)-123,0,121,1)</definedName>
    <definedName name="HousePricesNZSeries" localSheetId="6">OFFSET(HousePrices!$C$6,COUNTA(HousePrices!$C:$C)-122,0,121,1)</definedName>
    <definedName name="HouseSalesAucklandSeries" localSheetId="7">OFFSET(HouseSales!$B$6,COUNTA(HouseSales!$B:$B)-122,0,121,1)</definedName>
    <definedName name="HouseSalesDateSeries" localSheetId="7">OFFSET(HouseSales!$A$6,COUNTA(HouseSales!$A:$A)-123,0,121,1)</definedName>
    <definedName name="HouseSalesNewZealandSeries" localSheetId="7">OFFSET(HouseSales!$C$6,COUNTA(HouseSales!$C:$C)-122,0,121,1)</definedName>
    <definedName name="LMDateSeries" localSheetId="17">OFFSET(LM!$A$5,COUNTA(LM!$A:$A)-43,0,41,1)</definedName>
    <definedName name="LMSkilledSeries" localSheetId="17">OFFSET(LM!$B$5,COUNTA(LM!$B:$B)-42,0,41,1)</definedName>
    <definedName name="MigrationArrivalsSeries" localSheetId="22">OFFSET(Migration!$B$5,COUNTA(Migration!$B:$B)-122,0,121,1)</definedName>
    <definedName name="MigrationDateSeries" localSheetId="22">OFFSET(Migration!$A$5,COUNTA(Migration!$A:$A)-123,0,121,1)</definedName>
    <definedName name="MigrationDeparturesSeries" localSheetId="22">OFFSET(Migration!$C$5,COUNTA(Migration!$C:$C)-122,0,121,1)</definedName>
    <definedName name="NetMigrationAucklandSeries" localSheetId="5">OFFSET('Consumer spend'!$D$5,COUNTA('Consumer spend'!$B:$B)-122,0,121,1)</definedName>
    <definedName name="NetMigrationAucklandSeries" localSheetId="21">OFFSET(Netmigration!$B$5,COUNTA(Netmigration!$B:$B)-122,0,121,1)</definedName>
    <definedName name="NetMigrationAucklandSeries" localSheetId="4">OFFSET(Rents!$B$5,COUNTA(Rents!$B:$B)-122,0,121,1)</definedName>
    <definedName name="NetMigrationDateSeries" localSheetId="5">OFFSET('Consumer spend'!$A$5,COUNTA('Consumer spend'!$A:$A)-123,0,121,1)</definedName>
    <definedName name="NetMigrationDateSeries" localSheetId="21">OFFSET(Netmigration!$A$5,COUNTA(Netmigration!$A:$A)-123,0,121,1)</definedName>
    <definedName name="NetMigrationDateSeries" localSheetId="4">OFFSET(Rents!$A$5,COUNTA(Rents!$A:$A)-123,0,121,1)</definedName>
    <definedName name="NetMigrationRONZSeries" localSheetId="5">OFFSET('Consumer spend'!$E$5,COUNTA('Consumer spend'!$C:$C)-122,0,121,1)</definedName>
    <definedName name="NetMigrationRONZSeries" localSheetId="21">OFFSET(Netmigration!$C$5,COUNTA(Netmigration!$C:$C)-122,0,121,1)</definedName>
    <definedName name="NetMigrationRONZSeries" localSheetId="4">OFFSET(Rents!$C$5,COUNTA(Rents!$C:$C)-122,0,121,1)</definedName>
    <definedName name="NonresAucklandSeries" localSheetId="9">OFFSET(Nonresidential!$B$6,COUNTA(Nonresidential!$B:$B)-122,0,121,1)</definedName>
    <definedName name="NonresCanterburySeries" localSheetId="9">OFFSET(Nonresidential!$C$6,COUNTA(Nonresidential!$C:$C)-122,0,121,1)</definedName>
    <definedName name="NonresDateSeries" localSheetId="9">OFFSET(Nonresidential!$A$6,COUNTA(Nonresidential!$A:$A)-123,0,121,1)</definedName>
    <definedName name="NonresRONZSeries" localSheetId="9">OFFSET(Nonresidential!$D$6,COUNTA(Nonresidential!$D:$D)-122,0,121,1)</definedName>
    <definedName name="PopulationAucklandSeries" localSheetId="19">OFFSET(Population!$B$6,COUNTA(Population!$B:$B)-11,0,10,1)</definedName>
    <definedName name="PopulationDateSeries" localSheetId="19">OFFSET(Population!$A$6,COUNTA(Population!$A:$A)-12,0,10,1)</definedName>
    <definedName name="RetailAucklandSeries" localSheetId="2">OFFSET(Retail!$B$5,0,0,COUNTA(Retail!$B:$B)-1)</definedName>
    <definedName name="RetailDateSeries" localSheetId="2">OFFSET(Retail!$A$5,0,0,COUNTA(Retail!$A:$A)-2)</definedName>
    <definedName name="RetailRONZSeries" localSheetId="2">OFFSET(Retail!$C$5,0,0,COUNTA(Retail!$C:$C)-1)</definedName>
    <definedName name="TradeDateSeries" localSheetId="5">OFFSET(#REF!,COUNTA(#REF!)-123,0,121,1)</definedName>
    <definedName name="TradeDateSeries" localSheetId="4">OFFSET(#REF!,COUNTA(#REF!)-123,0,121,1)</definedName>
    <definedName name="TradeDateSeries">OFFSET(#REF!,COUNTA(#REF!)-123,0,121,1)</definedName>
    <definedName name="TradeExportsSeries" localSheetId="5">OFFSET(#REF!,COUNTA(#REF!)-122,0,121,1)</definedName>
    <definedName name="TradeExportsSeries" localSheetId="4">OFFSET(#REF!,COUNTA(#REF!)-122,0,121,1)</definedName>
    <definedName name="TradeExportsSeries">OFFSET(#REF!,COUNTA(#REF!)-122,0,121,1)</definedName>
    <definedName name="TradeImportsSeries" localSheetId="5">OFFSET(#REF!,COUNTA(#REF!)-122,0,121,1)</definedName>
    <definedName name="TradeImportsSeries" localSheetId="4">OFFSET(#REF!,COUNTA(#REF!)-122,0,121,1)</definedName>
    <definedName name="TradeImportsSeries">OFFSET(#REF!,COUNTA(#REF!)-122,0,121,1)</definedName>
    <definedName name="TradeRONZExportsSeries" localSheetId="5">OFFSET(#REF!,COUNTA(#REF!)-122,0,121,1)</definedName>
    <definedName name="TradeRONZExportsSeries" localSheetId="4">OFFSET(#REF!,COUNTA(#REF!)-122,0,121,1)</definedName>
    <definedName name="TradeRONZExportsSeries">OFFSET(#REF!,COUNTA(#REF!)-122,0,121,1)</definedName>
    <definedName name="TradeRONZImportSeries" localSheetId="5">OFFSET(#REF!,COUNTA(#REF!)-122,0,121,1)</definedName>
    <definedName name="TradeRONZImportSeries" localSheetId="4">OFFSET(#REF!,COUNTA(#REF!)-122,0,121,1)</definedName>
    <definedName name="TradeRONZImportSeries">OFFSET(#REF!,COUNTA(#REF!)-122,0,121,1)</definedName>
    <definedName name="UEAucklandSeries" localSheetId="12">OFFSET(Unemployment!$B$5,COUNTA(Unemployment!$B:$B)-42,0,41,1)</definedName>
    <definedName name="UEDateSeries" localSheetId="12">OFFSET(Unemployment!$A$5,COUNTA(Unemployment!$A:$A)-43,0,41,1)</definedName>
    <definedName name="UERONZSeries" localSheetId="12">OFFSET(Unemployment!$C$5,COUNTA(Unemployment!$C:$C)-42,0,41,1)</definedName>
    <definedName name="WagesAucklandSeries" localSheetId="20">OFFSET(Wages!$B$5,COUNTA(Wages!$B:$B)-42,0,41,1)</definedName>
    <definedName name="WagesDateSeries" localSheetId="20">OFFSET(Wages!$A$5,COUNTA(Wages!$A:$A)-43,0,41,1)</definedName>
    <definedName name="WagesRONZSeries" localSheetId="20">OFFSET(Wages!$C$5,COUNTA(Wages!$C:$C)-42,0,41,1)</definedName>
    <definedName name="YUEDateSeries" localSheetId="14">OFFSET(YouthUE!$A$5,COUNTA(YouthUE!$A:$A)-43,0,41,1)</definedName>
    <definedName name="YUEY15Series" localSheetId="14">OFFSET(YouthUE!$B$5,COUNTA(YouthUE!$B:$B)-42,0,41,1)</definedName>
    <definedName name="YUEY20Series" localSheetId="14">OFFSET(YouthUE!$C$5,COUNTA(YouthUE!$C:$C)-42,0,41,1)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3" i="35" l="1"/>
  <c r="C242" i="35"/>
  <c r="C243" i="35"/>
  <c r="B242" i="35"/>
  <c r="G241" i="13"/>
  <c r="F241" i="13"/>
  <c r="E241" i="13"/>
  <c r="G240" i="13"/>
  <c r="F240" i="13"/>
  <c r="E240" i="13"/>
  <c r="G239" i="13"/>
  <c r="F239" i="13"/>
  <c r="E239" i="13"/>
  <c r="G238" i="13"/>
  <c r="F238" i="13"/>
  <c r="E238" i="13"/>
  <c r="G237" i="13"/>
  <c r="F237" i="13"/>
  <c r="E237" i="13"/>
  <c r="G236" i="13"/>
  <c r="F236" i="13"/>
  <c r="E236" i="13"/>
  <c r="G235" i="13"/>
  <c r="F235" i="13"/>
  <c r="E235" i="13"/>
  <c r="G234" i="13"/>
  <c r="F234" i="13"/>
  <c r="E234" i="13"/>
  <c r="G233" i="13"/>
  <c r="F233" i="13"/>
  <c r="E233" i="13"/>
  <c r="G232" i="13"/>
  <c r="F232" i="13"/>
  <c r="E232" i="13"/>
  <c r="G231" i="13"/>
  <c r="F231" i="13"/>
  <c r="E231" i="13"/>
  <c r="G230" i="13"/>
  <c r="F230" i="13"/>
  <c r="E230" i="13"/>
  <c r="G229" i="13"/>
  <c r="F229" i="13"/>
  <c r="E229" i="13"/>
  <c r="G228" i="13"/>
  <c r="F228" i="13"/>
  <c r="E228" i="13"/>
  <c r="G227" i="13"/>
  <c r="F227" i="13"/>
  <c r="E227" i="13"/>
  <c r="G226" i="13"/>
  <c r="F226" i="13"/>
  <c r="E226" i="13"/>
  <c r="G225" i="13"/>
  <c r="F225" i="13"/>
  <c r="E225" i="13"/>
  <c r="G224" i="13"/>
  <c r="F224" i="13"/>
  <c r="E224" i="13"/>
  <c r="G223" i="13"/>
  <c r="F223" i="13"/>
  <c r="E223" i="13"/>
  <c r="G222" i="13"/>
  <c r="F222" i="13"/>
  <c r="E222" i="13"/>
  <c r="G221" i="13"/>
  <c r="F221" i="13"/>
  <c r="E221" i="13"/>
  <c r="G220" i="13"/>
  <c r="F220" i="13"/>
  <c r="E220" i="13"/>
  <c r="G219" i="13"/>
  <c r="F219" i="13"/>
  <c r="E219" i="13"/>
  <c r="G218" i="13"/>
  <c r="F218" i="13"/>
  <c r="E218" i="13"/>
  <c r="G217" i="13"/>
  <c r="F217" i="13"/>
  <c r="E217" i="13"/>
  <c r="G216" i="13"/>
  <c r="F216" i="13"/>
  <c r="E216" i="13"/>
  <c r="G215" i="13"/>
  <c r="F215" i="13"/>
  <c r="E215" i="13"/>
  <c r="G214" i="13"/>
  <c r="F214" i="13"/>
  <c r="E214" i="13"/>
  <c r="G213" i="13"/>
  <c r="F213" i="13"/>
  <c r="E213" i="13"/>
  <c r="G212" i="13"/>
  <c r="F212" i="13"/>
  <c r="E212" i="13"/>
  <c r="G211" i="13"/>
  <c r="F211" i="13"/>
  <c r="E211" i="13"/>
  <c r="G210" i="13"/>
  <c r="F210" i="13"/>
  <c r="E210" i="13"/>
  <c r="G209" i="13"/>
  <c r="F209" i="13"/>
  <c r="E209" i="13"/>
  <c r="G208" i="13"/>
  <c r="F208" i="13"/>
  <c r="E208" i="13"/>
  <c r="G207" i="13"/>
  <c r="F207" i="13"/>
  <c r="E207" i="13"/>
  <c r="G206" i="13"/>
  <c r="F206" i="13"/>
  <c r="E206" i="13"/>
  <c r="G205" i="13"/>
  <c r="F205" i="13"/>
  <c r="E205" i="13"/>
  <c r="G204" i="13"/>
  <c r="F204" i="13"/>
  <c r="E204" i="13"/>
  <c r="G203" i="13"/>
  <c r="F203" i="13"/>
  <c r="E203" i="13"/>
  <c r="G202" i="13"/>
  <c r="F202" i="13"/>
  <c r="E202" i="13"/>
  <c r="G201" i="13"/>
  <c r="F201" i="13"/>
  <c r="E201" i="13"/>
  <c r="G200" i="13"/>
  <c r="F200" i="13"/>
  <c r="E200" i="13"/>
  <c r="G199" i="13"/>
  <c r="F199" i="13"/>
  <c r="E199" i="13"/>
  <c r="G198" i="13"/>
  <c r="F198" i="13"/>
  <c r="E198" i="13"/>
  <c r="G197" i="13"/>
  <c r="F197" i="13"/>
  <c r="E197" i="13"/>
  <c r="G196" i="13"/>
  <c r="F196" i="13"/>
  <c r="E196" i="13"/>
  <c r="G195" i="13"/>
  <c r="F195" i="13"/>
  <c r="E195" i="13"/>
  <c r="G194" i="13"/>
  <c r="F194" i="13"/>
  <c r="E194" i="13"/>
  <c r="G193" i="13"/>
  <c r="F193" i="13"/>
  <c r="E193" i="13"/>
  <c r="G192" i="13"/>
  <c r="F192" i="13"/>
  <c r="E192" i="13"/>
  <c r="G191" i="13"/>
  <c r="F191" i="13"/>
  <c r="E191" i="13"/>
  <c r="G190" i="13"/>
  <c r="F190" i="13"/>
  <c r="E190" i="13"/>
  <c r="G189" i="13"/>
  <c r="F189" i="13"/>
  <c r="E189" i="13"/>
  <c r="G188" i="13"/>
  <c r="F188" i="13"/>
  <c r="E188" i="13"/>
  <c r="G187" i="13"/>
  <c r="F187" i="13"/>
  <c r="E187" i="13"/>
  <c r="G186" i="13"/>
  <c r="F186" i="13"/>
  <c r="E186" i="13"/>
  <c r="G185" i="13"/>
  <c r="F185" i="13"/>
  <c r="E185" i="13"/>
  <c r="G184" i="13"/>
  <c r="F184" i="13"/>
  <c r="E184" i="13"/>
  <c r="G183" i="13"/>
  <c r="F183" i="13"/>
  <c r="E183" i="13"/>
  <c r="G182" i="13"/>
  <c r="F182" i="13"/>
  <c r="E182" i="13"/>
  <c r="G181" i="13"/>
  <c r="F181" i="13"/>
  <c r="E181" i="13"/>
  <c r="G180" i="13"/>
  <c r="F180" i="13"/>
  <c r="E180" i="13"/>
  <c r="G179" i="13"/>
  <c r="F179" i="13"/>
  <c r="E179" i="13"/>
  <c r="G178" i="13"/>
  <c r="F178" i="13"/>
  <c r="E178" i="13"/>
  <c r="G177" i="13"/>
  <c r="F177" i="13"/>
  <c r="E177" i="13"/>
  <c r="G176" i="13"/>
  <c r="F176" i="13"/>
  <c r="E176" i="13"/>
  <c r="G175" i="13"/>
  <c r="F175" i="13"/>
  <c r="E175" i="13"/>
  <c r="G174" i="13"/>
  <c r="F174" i="13"/>
  <c r="E174" i="13"/>
  <c r="G173" i="13"/>
  <c r="F173" i="13"/>
  <c r="E173" i="13"/>
  <c r="G172" i="13"/>
  <c r="F172" i="13"/>
  <c r="E172" i="13"/>
  <c r="G171" i="13"/>
  <c r="F171" i="13"/>
  <c r="E171" i="13"/>
  <c r="G170" i="13"/>
  <c r="F170" i="13"/>
  <c r="E170" i="13"/>
  <c r="G169" i="13"/>
  <c r="F169" i="13"/>
  <c r="E169" i="13"/>
  <c r="G168" i="13"/>
  <c r="F168" i="13"/>
  <c r="E168" i="13"/>
  <c r="G167" i="13"/>
  <c r="F167" i="13"/>
  <c r="E167" i="13"/>
  <c r="G166" i="13"/>
  <c r="F166" i="13"/>
  <c r="E166" i="13"/>
  <c r="G165" i="13"/>
  <c r="F165" i="13"/>
  <c r="E165" i="13"/>
  <c r="G164" i="13"/>
  <c r="F164" i="13"/>
  <c r="E164" i="13"/>
  <c r="G163" i="13"/>
  <c r="F163" i="13"/>
  <c r="E163" i="13"/>
  <c r="G162" i="13"/>
  <c r="F162" i="13"/>
  <c r="E162" i="13"/>
  <c r="G161" i="13"/>
  <c r="F161" i="13"/>
  <c r="E161" i="13"/>
  <c r="G160" i="13"/>
  <c r="F160" i="13"/>
  <c r="E160" i="13"/>
  <c r="G159" i="13"/>
  <c r="F159" i="13"/>
  <c r="E159" i="13"/>
  <c r="G158" i="13"/>
  <c r="F158" i="13"/>
  <c r="E158" i="13"/>
  <c r="G157" i="13"/>
  <c r="F157" i="13"/>
  <c r="E157" i="13"/>
  <c r="G156" i="13"/>
  <c r="F156" i="13"/>
  <c r="E156" i="13"/>
  <c r="G155" i="13"/>
  <c r="F155" i="13"/>
  <c r="E155" i="13"/>
  <c r="G154" i="13"/>
  <c r="F154" i="13"/>
  <c r="E154" i="13"/>
  <c r="G153" i="13"/>
  <c r="F153" i="13"/>
  <c r="E153" i="13"/>
  <c r="G152" i="13"/>
  <c r="F152" i="13"/>
  <c r="E152" i="13"/>
  <c r="G151" i="13"/>
  <c r="F151" i="13"/>
  <c r="E151" i="13"/>
  <c r="G150" i="13"/>
  <c r="F150" i="13"/>
  <c r="E150" i="13"/>
  <c r="G149" i="13"/>
  <c r="F149" i="13"/>
  <c r="E149" i="13"/>
  <c r="G148" i="13"/>
  <c r="F148" i="13"/>
  <c r="E148" i="13"/>
  <c r="G147" i="13"/>
  <c r="F147" i="13"/>
  <c r="E147" i="13"/>
  <c r="G146" i="13"/>
  <c r="F146" i="13"/>
  <c r="E146" i="13"/>
  <c r="G145" i="13"/>
  <c r="F145" i="13"/>
  <c r="E145" i="13"/>
  <c r="G144" i="13"/>
  <c r="F144" i="13"/>
  <c r="E144" i="13"/>
  <c r="G143" i="13"/>
  <c r="F143" i="13"/>
  <c r="E143" i="13"/>
  <c r="G142" i="13"/>
  <c r="F142" i="13"/>
  <c r="E142" i="13"/>
  <c r="G141" i="13"/>
  <c r="F141" i="13"/>
  <c r="E141" i="13"/>
  <c r="G140" i="13"/>
  <c r="F140" i="13"/>
  <c r="E140" i="13"/>
  <c r="G139" i="13"/>
  <c r="F139" i="13"/>
  <c r="E139" i="13"/>
  <c r="G138" i="13"/>
  <c r="F138" i="13"/>
  <c r="E138" i="13"/>
  <c r="G137" i="13"/>
  <c r="F137" i="13"/>
  <c r="E137" i="13"/>
  <c r="G136" i="13"/>
  <c r="F136" i="13"/>
  <c r="E136" i="13"/>
  <c r="G135" i="13"/>
  <c r="F135" i="13"/>
  <c r="E135" i="13"/>
  <c r="G134" i="13"/>
  <c r="F134" i="13"/>
  <c r="E134" i="13"/>
  <c r="G133" i="13"/>
  <c r="F133" i="13"/>
  <c r="E133" i="13"/>
  <c r="G132" i="13"/>
  <c r="F132" i="13"/>
  <c r="E132" i="13"/>
  <c r="G131" i="13"/>
  <c r="F131" i="13"/>
  <c r="E131" i="13"/>
  <c r="G130" i="13"/>
  <c r="F130" i="13"/>
  <c r="E130" i="13"/>
  <c r="G129" i="13"/>
  <c r="F129" i="13"/>
  <c r="E129" i="13"/>
  <c r="G128" i="13"/>
  <c r="F128" i="13"/>
  <c r="E128" i="13"/>
  <c r="G127" i="13"/>
  <c r="F127" i="13"/>
  <c r="E127" i="13"/>
  <c r="G126" i="13"/>
  <c r="F126" i="13"/>
  <c r="E126" i="13"/>
  <c r="G125" i="13"/>
  <c r="F125" i="13"/>
  <c r="E125" i="13"/>
  <c r="G124" i="13"/>
  <c r="F124" i="13"/>
  <c r="E124" i="13"/>
  <c r="G123" i="13"/>
  <c r="F123" i="13"/>
  <c r="E123" i="13"/>
  <c r="G122" i="13"/>
  <c r="F122" i="13"/>
  <c r="E122" i="13"/>
  <c r="G121" i="13"/>
  <c r="F121" i="13"/>
  <c r="E121" i="13"/>
  <c r="G120" i="13"/>
  <c r="F120" i="13"/>
  <c r="E120" i="13"/>
  <c r="G119" i="13"/>
  <c r="F119" i="13"/>
  <c r="E119" i="13"/>
  <c r="G118" i="13"/>
  <c r="F118" i="13"/>
  <c r="E118" i="13"/>
  <c r="G117" i="13"/>
  <c r="F117" i="13"/>
  <c r="E117" i="13"/>
  <c r="G116" i="13"/>
  <c r="F116" i="13"/>
  <c r="E116" i="13"/>
  <c r="G115" i="13"/>
  <c r="F115" i="13"/>
  <c r="E115" i="13"/>
  <c r="G114" i="13"/>
  <c r="F114" i="13"/>
  <c r="E114" i="13"/>
  <c r="G113" i="13"/>
  <c r="F113" i="13"/>
  <c r="E113" i="13"/>
  <c r="G112" i="13"/>
  <c r="F112" i="13"/>
  <c r="E112" i="13"/>
  <c r="G111" i="13"/>
  <c r="F111" i="13"/>
  <c r="E111" i="13"/>
  <c r="G110" i="13"/>
  <c r="F110" i="13"/>
  <c r="E110" i="13"/>
  <c r="G109" i="13"/>
  <c r="F109" i="13"/>
  <c r="E109" i="13"/>
  <c r="G108" i="13"/>
  <c r="F108" i="13"/>
  <c r="E108" i="13"/>
  <c r="G107" i="13"/>
  <c r="F107" i="13"/>
  <c r="E107" i="13"/>
  <c r="G106" i="13"/>
  <c r="F106" i="13"/>
  <c r="E106" i="13"/>
  <c r="G105" i="13"/>
  <c r="F105" i="13"/>
  <c r="E105" i="13"/>
  <c r="G104" i="13"/>
  <c r="F104" i="13"/>
  <c r="E104" i="13"/>
  <c r="G103" i="13"/>
  <c r="F103" i="13"/>
  <c r="E103" i="13"/>
  <c r="G102" i="13"/>
  <c r="F102" i="13"/>
  <c r="E102" i="13"/>
  <c r="G101" i="13"/>
  <c r="F101" i="13"/>
  <c r="E101" i="13"/>
  <c r="G100" i="13"/>
  <c r="F100" i="13"/>
  <c r="E100" i="13"/>
  <c r="G99" i="13"/>
  <c r="F99" i="13"/>
  <c r="E99" i="13"/>
  <c r="G98" i="13"/>
  <c r="F98" i="13"/>
  <c r="E98" i="13"/>
  <c r="G97" i="13"/>
  <c r="F97" i="13"/>
  <c r="E97" i="13"/>
  <c r="G96" i="13"/>
  <c r="F96" i="13"/>
  <c r="E96" i="13"/>
  <c r="G95" i="13"/>
  <c r="F95" i="13"/>
  <c r="E95" i="13"/>
  <c r="G94" i="13"/>
  <c r="F94" i="13"/>
  <c r="E94" i="13"/>
  <c r="G93" i="13"/>
  <c r="F93" i="13"/>
  <c r="E93" i="13"/>
  <c r="G92" i="13"/>
  <c r="F92" i="13"/>
  <c r="E92" i="13"/>
  <c r="G91" i="13"/>
  <c r="F91" i="13"/>
  <c r="E91" i="13"/>
  <c r="G90" i="13"/>
  <c r="F90" i="13"/>
  <c r="E90" i="13"/>
  <c r="G89" i="13"/>
  <c r="F89" i="13"/>
  <c r="E89" i="13"/>
  <c r="G88" i="13"/>
  <c r="F88" i="13"/>
  <c r="E88" i="13"/>
  <c r="G87" i="13"/>
  <c r="F87" i="13"/>
  <c r="E87" i="13"/>
  <c r="G86" i="13"/>
  <c r="F86" i="13"/>
  <c r="E86" i="13"/>
  <c r="G85" i="13"/>
  <c r="F85" i="13"/>
  <c r="E85" i="13"/>
  <c r="G84" i="13"/>
  <c r="F84" i="13"/>
  <c r="E84" i="13"/>
  <c r="G83" i="13"/>
  <c r="F83" i="13"/>
  <c r="E83" i="13"/>
  <c r="G82" i="13"/>
  <c r="F82" i="13"/>
  <c r="E82" i="13"/>
  <c r="G81" i="13"/>
  <c r="F81" i="13"/>
  <c r="E81" i="13"/>
  <c r="G80" i="13"/>
  <c r="F80" i="13"/>
  <c r="E80" i="13"/>
  <c r="G79" i="13"/>
  <c r="F79" i="13"/>
  <c r="E79" i="13"/>
  <c r="G78" i="13"/>
  <c r="F78" i="13"/>
  <c r="E78" i="13"/>
  <c r="G77" i="13"/>
  <c r="F77" i="13"/>
  <c r="E77" i="13"/>
  <c r="G76" i="13"/>
  <c r="F76" i="13"/>
  <c r="E76" i="13"/>
  <c r="G75" i="13"/>
  <c r="F75" i="13"/>
  <c r="E75" i="13"/>
  <c r="G74" i="13"/>
  <c r="F74" i="13"/>
  <c r="E74" i="13"/>
  <c r="G73" i="13"/>
  <c r="F73" i="13"/>
  <c r="E73" i="13"/>
  <c r="G72" i="13"/>
  <c r="F72" i="13"/>
  <c r="E72" i="13"/>
  <c r="G71" i="13"/>
  <c r="F71" i="13"/>
  <c r="E71" i="13"/>
  <c r="G70" i="13"/>
  <c r="F70" i="13"/>
  <c r="E70" i="13"/>
  <c r="G69" i="13"/>
  <c r="F69" i="13"/>
  <c r="E69" i="13"/>
  <c r="G68" i="13"/>
  <c r="F68" i="13"/>
  <c r="E68" i="13"/>
  <c r="G67" i="13"/>
  <c r="F67" i="13"/>
  <c r="E67" i="13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241" i="11"/>
  <c r="F241" i="11"/>
  <c r="E241" i="11"/>
  <c r="C83" i="8" l="1"/>
  <c r="B83" i="8"/>
  <c r="F86" i="3"/>
  <c r="E86" i="3"/>
  <c r="C83" i="7"/>
  <c r="B83" i="7"/>
  <c r="C86" i="28"/>
  <c r="C85" i="34"/>
  <c r="G240" i="11" l="1"/>
  <c r="F240" i="11"/>
  <c r="E240" i="11"/>
  <c r="R240" i="13"/>
  <c r="G239" i="11" l="1"/>
  <c r="F239" i="11"/>
  <c r="E239" i="11"/>
  <c r="X239" i="13"/>
  <c r="X238" i="13"/>
  <c r="X237" i="13"/>
  <c r="X236" i="13"/>
  <c r="X235" i="13"/>
  <c r="X234" i="13"/>
  <c r="X233" i="13"/>
  <c r="X232" i="13"/>
  <c r="X231" i="13"/>
  <c r="X230" i="13"/>
  <c r="X229" i="13"/>
  <c r="X228" i="13"/>
  <c r="X227" i="13"/>
  <c r="X226" i="13"/>
  <c r="X225" i="13"/>
  <c r="X224" i="13"/>
  <c r="X223" i="13"/>
  <c r="R238" i="13"/>
  <c r="R237" i="13"/>
  <c r="R236" i="13"/>
  <c r="R235" i="13"/>
  <c r="R234" i="13"/>
  <c r="R233" i="13"/>
  <c r="R232" i="13"/>
  <c r="R231" i="13"/>
  <c r="R230" i="13"/>
  <c r="R229" i="13"/>
  <c r="R228" i="13"/>
  <c r="R227" i="13"/>
  <c r="R226" i="13"/>
  <c r="R225" i="13"/>
  <c r="R224" i="13"/>
  <c r="R223" i="13"/>
  <c r="R222" i="13"/>
  <c r="R221" i="13"/>
  <c r="R220" i="13"/>
  <c r="R219" i="13"/>
  <c r="R218" i="13"/>
  <c r="R217" i="13"/>
  <c r="R239" i="13"/>
  <c r="E85" i="34" l="1"/>
  <c r="C82" i="8" l="1"/>
  <c r="B82" i="8"/>
  <c r="F85" i="3"/>
  <c r="E85" i="3"/>
  <c r="C82" i="7"/>
  <c r="B82" i="7"/>
  <c r="C85" i="28"/>
  <c r="F238" i="11" l="1"/>
  <c r="F237" i="11"/>
  <c r="G238" i="11"/>
  <c r="G237" i="11"/>
  <c r="E238" i="11"/>
  <c r="E237" i="11"/>
  <c r="C84" i="34" l="1"/>
  <c r="G236" i="11" l="1"/>
  <c r="G235" i="11"/>
  <c r="F236" i="11"/>
  <c r="F235" i="11"/>
  <c r="E236" i="11"/>
  <c r="E235" i="11"/>
  <c r="E84" i="34" l="1"/>
  <c r="G234" i="11"/>
  <c r="F234" i="11"/>
  <c r="E234" i="11"/>
  <c r="F84" i="3" l="1"/>
  <c r="E84" i="3"/>
  <c r="C81" i="8"/>
  <c r="B81" i="8"/>
  <c r="C81" i="7"/>
  <c r="B81" i="7"/>
  <c r="AD83" i="28"/>
  <c r="AD82" i="28"/>
  <c r="AD81" i="28"/>
  <c r="AD80" i="28"/>
  <c r="AD79" i="28"/>
  <c r="AD78" i="28"/>
  <c r="AD77" i="28"/>
  <c r="AD76" i="28"/>
  <c r="AD75" i="28"/>
  <c r="AD74" i="28"/>
  <c r="AD73" i="28"/>
  <c r="AD72" i="28"/>
  <c r="AD71" i="28"/>
  <c r="AD70" i="28"/>
  <c r="AD69" i="28"/>
  <c r="AD68" i="28"/>
  <c r="AD67" i="28"/>
  <c r="AD66" i="28"/>
  <c r="AD65" i="28"/>
  <c r="AD64" i="28"/>
  <c r="AD63" i="28"/>
  <c r="AD62" i="28"/>
  <c r="AD61" i="28"/>
  <c r="AD60" i="28"/>
  <c r="AD59" i="28"/>
  <c r="AD58" i="28"/>
  <c r="AD57" i="28"/>
  <c r="AD56" i="28"/>
  <c r="AD55" i="28"/>
  <c r="AD54" i="28"/>
  <c r="AD53" i="28"/>
  <c r="AD52" i="28"/>
  <c r="AD51" i="28"/>
  <c r="AD50" i="28"/>
  <c r="AD49" i="28"/>
  <c r="AD48" i="28"/>
  <c r="AD47" i="28"/>
  <c r="AD46" i="28"/>
  <c r="AD45" i="28"/>
  <c r="AD44" i="28"/>
  <c r="AD43" i="28"/>
  <c r="AD42" i="28"/>
  <c r="AD41" i="28"/>
  <c r="AD40" i="28"/>
  <c r="AD39" i="28"/>
  <c r="AD38" i="28"/>
  <c r="AD37" i="28"/>
  <c r="AD36" i="28"/>
  <c r="AD35" i="28"/>
  <c r="AD34" i="28"/>
  <c r="AD33" i="28"/>
  <c r="AD32" i="28"/>
  <c r="AD31" i="28"/>
  <c r="AD30" i="28"/>
  <c r="AD29" i="28"/>
  <c r="AD28" i="28"/>
  <c r="AD27" i="28"/>
  <c r="AD26" i="28"/>
  <c r="AD25" i="28"/>
  <c r="AD24" i="28"/>
  <c r="AD23" i="28"/>
  <c r="AD22" i="28"/>
  <c r="AD21" i="28"/>
  <c r="AD20" i="28"/>
  <c r="AD19" i="28"/>
  <c r="AD18" i="28"/>
  <c r="AD17" i="28"/>
  <c r="AD16" i="28"/>
  <c r="AD15" i="28"/>
  <c r="AD14" i="28"/>
  <c r="AD13" i="28"/>
  <c r="AD12" i="28"/>
  <c r="AD11" i="28"/>
  <c r="AD10" i="28"/>
  <c r="AD9" i="28"/>
  <c r="AD8" i="28"/>
  <c r="AD7" i="28"/>
  <c r="AD6" i="28"/>
  <c r="AD5" i="28"/>
  <c r="AC83" i="28"/>
  <c r="AC82" i="28"/>
  <c r="AC81" i="28"/>
  <c r="AC80" i="28"/>
  <c r="AC79" i="28"/>
  <c r="AC78" i="28"/>
  <c r="AC77" i="28"/>
  <c r="AC76" i="28"/>
  <c r="AC75" i="28"/>
  <c r="AC74" i="28"/>
  <c r="AC73" i="28"/>
  <c r="AC72" i="28"/>
  <c r="AC71" i="28"/>
  <c r="AC70" i="28"/>
  <c r="AC69" i="28"/>
  <c r="AC68" i="28"/>
  <c r="AC67" i="28"/>
  <c r="AC66" i="28"/>
  <c r="AC65" i="28"/>
  <c r="AC64" i="28"/>
  <c r="AC63" i="28"/>
  <c r="AC62" i="28"/>
  <c r="AC61" i="28"/>
  <c r="AC60" i="28"/>
  <c r="AC59" i="28"/>
  <c r="AC58" i="28"/>
  <c r="AC57" i="28"/>
  <c r="AC56" i="28"/>
  <c r="AC55" i="28"/>
  <c r="AC54" i="28"/>
  <c r="AC53" i="28"/>
  <c r="AC52" i="28"/>
  <c r="AC51" i="28"/>
  <c r="AC50" i="28"/>
  <c r="AC49" i="28"/>
  <c r="AC48" i="28"/>
  <c r="AC47" i="28"/>
  <c r="AC46" i="28"/>
  <c r="AC45" i="28"/>
  <c r="AC44" i="28"/>
  <c r="AC43" i="28"/>
  <c r="AC42" i="28"/>
  <c r="AC41" i="28"/>
  <c r="AC40" i="28"/>
  <c r="AC39" i="28"/>
  <c r="AC38" i="28"/>
  <c r="AC37" i="28"/>
  <c r="AC36" i="28"/>
  <c r="AC35" i="28"/>
  <c r="AC34" i="28"/>
  <c r="AC33" i="28"/>
  <c r="AC32" i="28"/>
  <c r="AC31" i="28"/>
  <c r="AC30" i="28"/>
  <c r="AC29" i="28"/>
  <c r="AC28" i="28"/>
  <c r="AC27" i="28"/>
  <c r="AC26" i="28"/>
  <c r="AC25" i="28"/>
  <c r="AC24" i="28"/>
  <c r="AC23" i="28"/>
  <c r="AC22" i="28"/>
  <c r="AC21" i="28"/>
  <c r="AC20" i="28"/>
  <c r="AC19" i="28"/>
  <c r="AC18" i="28"/>
  <c r="AC17" i="28"/>
  <c r="AC16" i="28"/>
  <c r="AC15" i="28"/>
  <c r="AC14" i="28"/>
  <c r="AC13" i="28"/>
  <c r="AC12" i="28"/>
  <c r="AC11" i="28"/>
  <c r="AC10" i="28"/>
  <c r="AC9" i="28"/>
  <c r="AC8" i="28"/>
  <c r="AC7" i="28"/>
  <c r="AC6" i="28"/>
  <c r="AC5" i="28"/>
  <c r="C84" i="28"/>
  <c r="C83" i="34"/>
  <c r="G233" i="11" l="1"/>
  <c r="F233" i="11"/>
  <c r="E233" i="11"/>
  <c r="E83" i="34" l="1"/>
  <c r="G232" i="11" l="1"/>
  <c r="E232" i="11" l="1"/>
  <c r="F232" i="11"/>
  <c r="C80" i="8" l="1"/>
  <c r="B80" i="8"/>
  <c r="F83" i="3"/>
  <c r="E83" i="3"/>
  <c r="C80" i="7"/>
  <c r="B80" i="7"/>
  <c r="C83" i="28"/>
  <c r="C82" i="34"/>
  <c r="G231" i="11" l="1"/>
  <c r="F231" i="11"/>
  <c r="E231" i="11"/>
  <c r="C25" i="5" l="1"/>
  <c r="D25" i="5" s="1"/>
  <c r="G230" i="11" l="1"/>
  <c r="F230" i="11"/>
  <c r="E230" i="11"/>
  <c r="D18" i="5" l="1"/>
  <c r="D17" i="5"/>
  <c r="D16" i="5"/>
  <c r="D15" i="5"/>
  <c r="D14" i="5"/>
  <c r="D13" i="5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E82" i="34"/>
  <c r="G229" i="11" l="1"/>
  <c r="F229" i="11"/>
  <c r="E229" i="11"/>
  <c r="C79" i="8" l="1"/>
  <c r="B79" i="8"/>
  <c r="F82" i="3"/>
  <c r="E82" i="3"/>
  <c r="C79" i="7"/>
  <c r="B79" i="7"/>
  <c r="C82" i="28"/>
  <c r="C81" i="34"/>
  <c r="G228" i="11" l="1"/>
  <c r="F228" i="11"/>
  <c r="E228" i="11"/>
  <c r="G227" i="11" l="1"/>
  <c r="F227" i="11"/>
  <c r="E227" i="11"/>
  <c r="E81" i="34" l="1"/>
  <c r="G226" i="11" l="1"/>
  <c r="F226" i="11"/>
  <c r="G225" i="11"/>
  <c r="F225" i="11"/>
  <c r="E226" i="11"/>
  <c r="E225" i="11"/>
  <c r="C78" i="8" l="1"/>
  <c r="B78" i="8"/>
  <c r="F81" i="3"/>
  <c r="E81" i="3"/>
  <c r="C78" i="7"/>
  <c r="B78" i="7"/>
  <c r="C81" i="28"/>
  <c r="C80" i="34"/>
  <c r="L4" i="25" l="1"/>
  <c r="K4" i="25"/>
  <c r="L254" i="25"/>
  <c r="K254" i="25"/>
  <c r="L253" i="25"/>
  <c r="K253" i="25"/>
  <c r="L252" i="25"/>
  <c r="K252" i="25"/>
  <c r="L251" i="25"/>
  <c r="K251" i="25"/>
  <c r="L250" i="25"/>
  <c r="K250" i="25"/>
  <c r="L249" i="25"/>
  <c r="K249" i="25"/>
  <c r="L248" i="25"/>
  <c r="K248" i="25"/>
  <c r="L247" i="25"/>
  <c r="K247" i="25"/>
  <c r="L246" i="25"/>
  <c r="K246" i="25"/>
  <c r="L245" i="25"/>
  <c r="K245" i="25"/>
  <c r="L244" i="25"/>
  <c r="K244" i="25"/>
  <c r="L243" i="25"/>
  <c r="K243" i="25"/>
  <c r="L242" i="25"/>
  <c r="K242" i="25"/>
  <c r="L241" i="25"/>
  <c r="K241" i="25"/>
  <c r="L240" i="25"/>
  <c r="K240" i="25"/>
  <c r="L239" i="25"/>
  <c r="K239" i="25"/>
  <c r="L238" i="25"/>
  <c r="K238" i="25"/>
  <c r="L237" i="25"/>
  <c r="K237" i="25"/>
  <c r="L236" i="25"/>
  <c r="K236" i="25"/>
  <c r="L235" i="25"/>
  <c r="K235" i="25"/>
  <c r="L234" i="25"/>
  <c r="K234" i="25"/>
  <c r="L233" i="25"/>
  <c r="K233" i="25"/>
  <c r="L232" i="25"/>
  <c r="K232" i="25"/>
  <c r="L231" i="25"/>
  <c r="K231" i="25"/>
  <c r="L230" i="25"/>
  <c r="K230" i="25"/>
  <c r="L229" i="25"/>
  <c r="K229" i="25"/>
  <c r="L228" i="25"/>
  <c r="K228" i="25"/>
  <c r="L227" i="25"/>
  <c r="K227" i="25"/>
  <c r="L226" i="25"/>
  <c r="K226" i="25"/>
  <c r="L225" i="25"/>
  <c r="K225" i="25"/>
  <c r="L224" i="25"/>
  <c r="K224" i="25"/>
  <c r="L223" i="25"/>
  <c r="K223" i="25"/>
  <c r="L222" i="25"/>
  <c r="K222" i="25"/>
  <c r="L221" i="25"/>
  <c r="K221" i="25"/>
  <c r="L220" i="25"/>
  <c r="K220" i="25"/>
  <c r="L219" i="25"/>
  <c r="K219" i="25"/>
  <c r="L218" i="25"/>
  <c r="K218" i="25"/>
  <c r="L217" i="25"/>
  <c r="K217" i="25"/>
  <c r="L216" i="25"/>
  <c r="K216" i="25"/>
  <c r="L215" i="25"/>
  <c r="K215" i="25"/>
  <c r="L214" i="25"/>
  <c r="K214" i="25"/>
  <c r="L213" i="25"/>
  <c r="K213" i="25"/>
  <c r="L212" i="25"/>
  <c r="K212" i="25"/>
  <c r="L211" i="25"/>
  <c r="K211" i="25"/>
  <c r="L210" i="25"/>
  <c r="K210" i="25"/>
  <c r="L209" i="25"/>
  <c r="K209" i="25"/>
  <c r="L208" i="25"/>
  <c r="K208" i="25"/>
  <c r="L207" i="25"/>
  <c r="K207" i="25"/>
  <c r="L206" i="25"/>
  <c r="K206" i="25"/>
  <c r="L205" i="25"/>
  <c r="K205" i="25"/>
  <c r="L204" i="25"/>
  <c r="K204" i="25"/>
  <c r="L203" i="25"/>
  <c r="K203" i="25"/>
  <c r="L202" i="25"/>
  <c r="K202" i="25"/>
  <c r="L201" i="25"/>
  <c r="K201" i="25"/>
  <c r="L200" i="25"/>
  <c r="K200" i="25"/>
  <c r="L199" i="25"/>
  <c r="K199" i="25"/>
  <c r="L198" i="25"/>
  <c r="K198" i="25"/>
  <c r="L197" i="25"/>
  <c r="K197" i="25"/>
  <c r="L196" i="25"/>
  <c r="K196" i="25"/>
  <c r="L195" i="25"/>
  <c r="K195" i="25"/>
  <c r="L194" i="25"/>
  <c r="K194" i="25"/>
  <c r="L193" i="25"/>
  <c r="K193" i="25"/>
  <c r="L192" i="25"/>
  <c r="K192" i="25"/>
  <c r="L191" i="25"/>
  <c r="K191" i="25"/>
  <c r="L190" i="25"/>
  <c r="K190" i="25"/>
  <c r="L189" i="25"/>
  <c r="K189" i="25"/>
  <c r="L188" i="25"/>
  <c r="K188" i="25"/>
  <c r="L187" i="25"/>
  <c r="K187" i="25"/>
  <c r="L186" i="25"/>
  <c r="K186" i="25"/>
  <c r="L185" i="25"/>
  <c r="K185" i="25"/>
  <c r="L184" i="25"/>
  <c r="K184" i="25"/>
  <c r="L183" i="25"/>
  <c r="K183" i="25"/>
  <c r="L182" i="25"/>
  <c r="K182" i="25"/>
  <c r="L181" i="25"/>
  <c r="K181" i="25"/>
  <c r="L180" i="25"/>
  <c r="K180" i="25"/>
  <c r="L179" i="25"/>
  <c r="K179" i="25"/>
  <c r="L178" i="25"/>
  <c r="K178" i="25"/>
  <c r="L177" i="25"/>
  <c r="K177" i="25"/>
  <c r="L176" i="25"/>
  <c r="K176" i="25"/>
  <c r="L175" i="25"/>
  <c r="K175" i="25"/>
  <c r="L174" i="25"/>
  <c r="K174" i="25"/>
  <c r="L173" i="25"/>
  <c r="K173" i="25"/>
  <c r="L172" i="25"/>
  <c r="K172" i="25"/>
  <c r="L171" i="25"/>
  <c r="K171" i="25"/>
  <c r="L170" i="25"/>
  <c r="K170" i="25"/>
  <c r="L169" i="25"/>
  <c r="K169" i="25"/>
  <c r="L168" i="25"/>
  <c r="K168" i="25"/>
  <c r="L167" i="25"/>
  <c r="K167" i="25"/>
  <c r="L166" i="25"/>
  <c r="K166" i="25"/>
  <c r="L165" i="25"/>
  <c r="K165" i="25"/>
  <c r="L164" i="25"/>
  <c r="K164" i="25"/>
  <c r="L163" i="25"/>
  <c r="K163" i="25"/>
  <c r="L162" i="25"/>
  <c r="K162" i="25"/>
  <c r="L161" i="25"/>
  <c r="K161" i="25"/>
  <c r="L160" i="25"/>
  <c r="K160" i="25"/>
  <c r="L159" i="25"/>
  <c r="K159" i="25"/>
  <c r="L158" i="25"/>
  <c r="K158" i="25"/>
  <c r="L157" i="25"/>
  <c r="K157" i="25"/>
  <c r="L156" i="25"/>
  <c r="K156" i="25"/>
  <c r="L155" i="25"/>
  <c r="K155" i="25"/>
  <c r="L154" i="25"/>
  <c r="K154" i="25"/>
  <c r="L153" i="25"/>
  <c r="K153" i="25"/>
  <c r="L152" i="25"/>
  <c r="K152" i="25"/>
  <c r="L151" i="25"/>
  <c r="K151" i="25"/>
  <c r="L150" i="25"/>
  <c r="K150" i="25"/>
  <c r="L149" i="25"/>
  <c r="K149" i="25"/>
  <c r="L148" i="25"/>
  <c r="K148" i="25"/>
  <c r="L147" i="25"/>
  <c r="K147" i="25"/>
  <c r="L146" i="25"/>
  <c r="K146" i="25"/>
  <c r="L145" i="25"/>
  <c r="K145" i="25"/>
  <c r="L144" i="25"/>
  <c r="K144" i="25"/>
  <c r="L143" i="25"/>
  <c r="K143" i="25"/>
  <c r="L142" i="25"/>
  <c r="K142" i="25"/>
  <c r="L141" i="25"/>
  <c r="K141" i="25"/>
  <c r="L140" i="25"/>
  <c r="K140" i="25"/>
  <c r="L139" i="25"/>
  <c r="K139" i="25"/>
  <c r="L138" i="25"/>
  <c r="K138" i="25"/>
  <c r="L137" i="25"/>
  <c r="K137" i="25"/>
  <c r="L136" i="25"/>
  <c r="K136" i="25"/>
  <c r="L135" i="25"/>
  <c r="K135" i="25"/>
  <c r="L134" i="25"/>
  <c r="K134" i="25"/>
  <c r="L133" i="25"/>
  <c r="K133" i="25"/>
  <c r="L132" i="25"/>
  <c r="K132" i="25"/>
  <c r="L131" i="25"/>
  <c r="K131" i="25"/>
  <c r="L130" i="25"/>
  <c r="K130" i="25"/>
  <c r="L129" i="25"/>
  <c r="K129" i="25"/>
  <c r="L128" i="25"/>
  <c r="K128" i="25"/>
  <c r="L127" i="25"/>
  <c r="K127" i="25"/>
  <c r="L126" i="25"/>
  <c r="K126" i="25"/>
  <c r="L125" i="25"/>
  <c r="K125" i="25"/>
  <c r="L124" i="25"/>
  <c r="K124" i="25"/>
  <c r="L123" i="25"/>
  <c r="K123" i="25"/>
  <c r="L122" i="25"/>
  <c r="K122" i="25"/>
  <c r="L58" i="25"/>
  <c r="K58" i="25"/>
  <c r="J254" i="25" l="1"/>
  <c r="I254" i="25"/>
  <c r="J253" i="25"/>
  <c r="I253" i="25"/>
  <c r="J252" i="25"/>
  <c r="I252" i="25"/>
  <c r="J251" i="25"/>
  <c r="I251" i="25"/>
  <c r="J250" i="25"/>
  <c r="I250" i="25"/>
  <c r="J249" i="25"/>
  <c r="I249" i="25"/>
  <c r="J248" i="25"/>
  <c r="I248" i="25"/>
  <c r="J247" i="25"/>
  <c r="I247" i="25"/>
  <c r="J246" i="25"/>
  <c r="I246" i="25"/>
  <c r="J245" i="25"/>
  <c r="I245" i="25"/>
  <c r="J244" i="25"/>
  <c r="I244" i="25"/>
  <c r="J243" i="25"/>
  <c r="I243" i="25"/>
  <c r="J242" i="25"/>
  <c r="I242" i="25"/>
  <c r="J241" i="25"/>
  <c r="I241" i="25"/>
  <c r="J240" i="25"/>
  <c r="I240" i="25"/>
  <c r="J239" i="25"/>
  <c r="I239" i="25"/>
  <c r="J238" i="25"/>
  <c r="I238" i="25"/>
  <c r="J237" i="25"/>
  <c r="I237" i="25"/>
  <c r="J236" i="25"/>
  <c r="I236" i="25"/>
  <c r="J235" i="25"/>
  <c r="I235" i="25"/>
  <c r="J234" i="25"/>
  <c r="I234" i="25"/>
  <c r="J233" i="25"/>
  <c r="I233" i="25"/>
  <c r="J232" i="25"/>
  <c r="I232" i="25"/>
  <c r="J231" i="25"/>
  <c r="I231" i="25"/>
  <c r="J230" i="25"/>
  <c r="I230" i="25"/>
  <c r="J229" i="25"/>
  <c r="I229" i="25"/>
  <c r="J228" i="25"/>
  <c r="I228" i="25"/>
  <c r="J227" i="25"/>
  <c r="I227" i="25"/>
  <c r="J226" i="25"/>
  <c r="I226" i="25"/>
  <c r="J225" i="25"/>
  <c r="I225" i="25"/>
  <c r="J224" i="25"/>
  <c r="I224" i="25"/>
  <c r="J223" i="25"/>
  <c r="I223" i="25"/>
  <c r="J222" i="25"/>
  <c r="I222" i="25"/>
  <c r="J221" i="25"/>
  <c r="I221" i="25"/>
  <c r="J220" i="25"/>
  <c r="I220" i="25"/>
  <c r="J219" i="25"/>
  <c r="I219" i="25"/>
  <c r="J218" i="25"/>
  <c r="I218" i="25"/>
  <c r="J217" i="25"/>
  <c r="I217" i="25"/>
  <c r="J216" i="25"/>
  <c r="I216" i="25"/>
  <c r="J215" i="25"/>
  <c r="I215" i="25"/>
  <c r="J214" i="25"/>
  <c r="I214" i="25"/>
  <c r="J213" i="25"/>
  <c r="I213" i="25"/>
  <c r="J212" i="25"/>
  <c r="I212" i="25"/>
  <c r="J211" i="25"/>
  <c r="I211" i="25"/>
  <c r="J210" i="25"/>
  <c r="I210" i="25"/>
  <c r="J209" i="25"/>
  <c r="I209" i="25"/>
  <c r="J208" i="25"/>
  <c r="I208" i="25"/>
  <c r="J207" i="25"/>
  <c r="I207" i="25"/>
  <c r="J206" i="25"/>
  <c r="I206" i="25"/>
  <c r="J205" i="25"/>
  <c r="I205" i="25"/>
  <c r="J204" i="25"/>
  <c r="I204" i="25"/>
  <c r="J203" i="25"/>
  <c r="I203" i="25"/>
  <c r="J202" i="25"/>
  <c r="I202" i="25"/>
  <c r="J201" i="25"/>
  <c r="I201" i="25"/>
  <c r="J200" i="25"/>
  <c r="I200" i="25"/>
  <c r="J199" i="25"/>
  <c r="I199" i="25"/>
  <c r="J198" i="25"/>
  <c r="I198" i="25"/>
  <c r="J197" i="25"/>
  <c r="I197" i="25"/>
  <c r="J196" i="25"/>
  <c r="I196" i="25"/>
  <c r="J195" i="25"/>
  <c r="I195" i="25"/>
  <c r="J194" i="25"/>
  <c r="I194" i="25"/>
  <c r="J193" i="25"/>
  <c r="I193" i="25"/>
  <c r="J192" i="25"/>
  <c r="I192" i="25"/>
  <c r="J191" i="25"/>
  <c r="I191" i="25"/>
  <c r="J190" i="25"/>
  <c r="I190" i="25"/>
  <c r="J189" i="25"/>
  <c r="I189" i="25"/>
  <c r="J188" i="25"/>
  <c r="I188" i="25"/>
  <c r="J187" i="25"/>
  <c r="I187" i="25"/>
  <c r="J186" i="25"/>
  <c r="I186" i="25"/>
  <c r="J185" i="25"/>
  <c r="I185" i="25"/>
  <c r="J184" i="25"/>
  <c r="I184" i="25"/>
  <c r="J183" i="25"/>
  <c r="I183" i="25"/>
  <c r="J182" i="25"/>
  <c r="I182" i="25"/>
  <c r="J181" i="25"/>
  <c r="I181" i="25"/>
  <c r="J180" i="25"/>
  <c r="I180" i="25"/>
  <c r="J179" i="25"/>
  <c r="I179" i="25"/>
  <c r="J178" i="25"/>
  <c r="I178" i="25"/>
  <c r="J177" i="25"/>
  <c r="I177" i="25"/>
  <c r="J176" i="25"/>
  <c r="I176" i="25"/>
  <c r="J175" i="25"/>
  <c r="I175" i="25"/>
  <c r="J174" i="25"/>
  <c r="I174" i="25"/>
  <c r="J173" i="25"/>
  <c r="I173" i="25"/>
  <c r="J172" i="25"/>
  <c r="I172" i="25"/>
  <c r="J171" i="25"/>
  <c r="I171" i="25"/>
  <c r="J170" i="25"/>
  <c r="I170" i="25"/>
  <c r="J169" i="25"/>
  <c r="I169" i="25"/>
  <c r="J168" i="25"/>
  <c r="I168" i="25"/>
  <c r="J167" i="25"/>
  <c r="I167" i="25"/>
  <c r="J166" i="25"/>
  <c r="I166" i="25"/>
  <c r="J165" i="25"/>
  <c r="I165" i="25"/>
  <c r="J164" i="25"/>
  <c r="I164" i="25"/>
  <c r="J163" i="25"/>
  <c r="I163" i="25"/>
  <c r="J162" i="25"/>
  <c r="I162" i="25"/>
  <c r="J161" i="25"/>
  <c r="I161" i="25"/>
  <c r="J160" i="25"/>
  <c r="I160" i="25"/>
  <c r="J159" i="25"/>
  <c r="I159" i="25"/>
  <c r="J158" i="25"/>
  <c r="I158" i="25"/>
  <c r="J157" i="25"/>
  <c r="I157" i="25"/>
  <c r="J156" i="25"/>
  <c r="I156" i="25"/>
  <c r="J155" i="25"/>
  <c r="I155" i="25"/>
  <c r="J154" i="25"/>
  <c r="I154" i="25"/>
  <c r="J153" i="25"/>
  <c r="I153" i="25"/>
  <c r="J152" i="25"/>
  <c r="I152" i="25"/>
  <c r="J151" i="25"/>
  <c r="I151" i="25"/>
  <c r="J150" i="25"/>
  <c r="I150" i="25"/>
  <c r="J149" i="25"/>
  <c r="I149" i="25"/>
  <c r="J148" i="25"/>
  <c r="I148" i="25"/>
  <c r="J147" i="25"/>
  <c r="I147" i="25"/>
  <c r="J146" i="25"/>
  <c r="I146" i="25"/>
  <c r="J145" i="25"/>
  <c r="I145" i="25"/>
  <c r="J144" i="25"/>
  <c r="I144" i="25"/>
  <c r="J143" i="25"/>
  <c r="I143" i="25"/>
  <c r="J142" i="25"/>
  <c r="I142" i="25"/>
  <c r="J141" i="25"/>
  <c r="I141" i="25"/>
  <c r="J140" i="25"/>
  <c r="I140" i="25"/>
  <c r="J139" i="25"/>
  <c r="I139" i="25"/>
  <c r="J138" i="25"/>
  <c r="I138" i="25"/>
  <c r="J137" i="25"/>
  <c r="I137" i="25"/>
  <c r="J136" i="25"/>
  <c r="I136" i="25"/>
  <c r="J135" i="25"/>
  <c r="I135" i="25"/>
  <c r="J134" i="25"/>
  <c r="I134" i="25"/>
  <c r="J133" i="25"/>
  <c r="I133" i="25"/>
  <c r="J132" i="25"/>
  <c r="I132" i="25"/>
  <c r="J131" i="25"/>
  <c r="I131" i="25"/>
  <c r="J130" i="25"/>
  <c r="I130" i="25"/>
  <c r="J129" i="25"/>
  <c r="I129" i="25"/>
  <c r="J128" i="25"/>
  <c r="I128" i="25"/>
  <c r="J127" i="25"/>
  <c r="I127" i="25"/>
  <c r="J126" i="25"/>
  <c r="I126" i="25"/>
  <c r="J125" i="25"/>
  <c r="I125" i="25"/>
  <c r="J124" i="25"/>
  <c r="I124" i="25"/>
  <c r="J123" i="25"/>
  <c r="I123" i="25"/>
  <c r="J122" i="25"/>
  <c r="I122" i="25"/>
  <c r="J121" i="25"/>
  <c r="I121" i="25"/>
  <c r="J120" i="25"/>
  <c r="I120" i="25"/>
  <c r="J119" i="25"/>
  <c r="I119" i="25"/>
  <c r="J118" i="25"/>
  <c r="I118" i="25"/>
  <c r="J117" i="25"/>
  <c r="I117" i="25"/>
  <c r="J116" i="25"/>
  <c r="I116" i="25"/>
  <c r="J115" i="25"/>
  <c r="I115" i="25"/>
  <c r="J114" i="25"/>
  <c r="I114" i="25"/>
  <c r="J113" i="25"/>
  <c r="I113" i="25"/>
  <c r="J112" i="25"/>
  <c r="I112" i="25"/>
  <c r="J111" i="25"/>
  <c r="I111" i="25"/>
  <c r="J110" i="25"/>
  <c r="I110" i="25"/>
  <c r="J109" i="25"/>
  <c r="I109" i="25"/>
  <c r="J108" i="25"/>
  <c r="I108" i="25"/>
  <c r="J107" i="25"/>
  <c r="I107" i="25"/>
  <c r="J106" i="25"/>
  <c r="I106" i="25"/>
  <c r="J105" i="25"/>
  <c r="I105" i="25"/>
  <c r="J104" i="25"/>
  <c r="I104" i="25"/>
  <c r="J103" i="25"/>
  <c r="I103" i="25"/>
  <c r="J102" i="25"/>
  <c r="I102" i="25"/>
  <c r="J101" i="25"/>
  <c r="I101" i="25"/>
  <c r="J100" i="25"/>
  <c r="I100" i="25"/>
  <c r="J99" i="25"/>
  <c r="I99" i="25"/>
  <c r="J98" i="25"/>
  <c r="I98" i="25"/>
  <c r="J97" i="25"/>
  <c r="I97" i="25"/>
  <c r="J96" i="25"/>
  <c r="I96" i="25"/>
  <c r="J95" i="25"/>
  <c r="I95" i="25"/>
  <c r="J94" i="25"/>
  <c r="I94" i="25"/>
  <c r="J93" i="25"/>
  <c r="I93" i="25"/>
  <c r="J92" i="25"/>
  <c r="I92" i="25"/>
  <c r="J91" i="25"/>
  <c r="I91" i="25"/>
  <c r="J90" i="25"/>
  <c r="I90" i="25"/>
  <c r="J89" i="25"/>
  <c r="I89" i="25"/>
  <c r="J88" i="25"/>
  <c r="I88" i="25"/>
  <c r="J87" i="25"/>
  <c r="I87" i="25"/>
  <c r="J86" i="25"/>
  <c r="I86" i="25"/>
  <c r="J85" i="25"/>
  <c r="I85" i="25"/>
  <c r="J84" i="25"/>
  <c r="I84" i="25"/>
  <c r="J83" i="25"/>
  <c r="I83" i="25"/>
  <c r="J82" i="25"/>
  <c r="I82" i="25"/>
  <c r="J81" i="25"/>
  <c r="I81" i="25"/>
  <c r="J80" i="25"/>
  <c r="I80" i="25"/>
  <c r="J79" i="25"/>
  <c r="I79" i="25"/>
  <c r="J78" i="25"/>
  <c r="I78" i="25"/>
  <c r="J77" i="25"/>
  <c r="I77" i="25"/>
  <c r="J76" i="25"/>
  <c r="I76" i="25"/>
  <c r="J75" i="25"/>
  <c r="I75" i="25"/>
  <c r="J74" i="25"/>
  <c r="I74" i="25"/>
  <c r="J73" i="25"/>
  <c r="I73" i="25"/>
  <c r="J72" i="25"/>
  <c r="I72" i="25"/>
  <c r="J71" i="25"/>
  <c r="I71" i="25"/>
  <c r="J70" i="25"/>
  <c r="I70" i="25"/>
  <c r="J69" i="25"/>
  <c r="I69" i="25"/>
  <c r="J68" i="25"/>
  <c r="I68" i="25"/>
  <c r="J67" i="25"/>
  <c r="I67" i="25"/>
  <c r="J66" i="25"/>
  <c r="I66" i="25"/>
  <c r="J65" i="25"/>
  <c r="I65" i="25"/>
  <c r="J64" i="25"/>
  <c r="I64" i="25"/>
  <c r="J63" i="25"/>
  <c r="I63" i="25"/>
  <c r="J62" i="25"/>
  <c r="I62" i="25"/>
  <c r="J61" i="25"/>
  <c r="I61" i="25"/>
  <c r="J60" i="25"/>
  <c r="I60" i="25"/>
  <c r="J59" i="25"/>
  <c r="I59" i="25"/>
  <c r="E80" i="34" l="1"/>
  <c r="G224" i="11"/>
  <c r="F224" i="11"/>
  <c r="G223" i="11"/>
  <c r="F223" i="11"/>
  <c r="E224" i="11"/>
  <c r="E223" i="11"/>
  <c r="G222" i="11" l="1"/>
  <c r="F222" i="11"/>
  <c r="E222" i="11"/>
  <c r="C77" i="8" l="1"/>
  <c r="B77" i="8"/>
  <c r="F80" i="3"/>
  <c r="E80" i="3"/>
  <c r="C77" i="7"/>
  <c r="B77" i="7"/>
  <c r="C80" i="28"/>
  <c r="E79" i="34"/>
  <c r="C79" i="34"/>
  <c r="G221" i="11" l="1"/>
  <c r="F221" i="11"/>
  <c r="E221" i="11"/>
  <c r="G220" i="11" l="1"/>
  <c r="F220" i="11"/>
  <c r="E220" i="11"/>
  <c r="C76" i="8" l="1"/>
  <c r="B76" i="8"/>
  <c r="F79" i="3"/>
  <c r="E79" i="3"/>
  <c r="C76" i="7"/>
  <c r="B76" i="7"/>
  <c r="C79" i="28"/>
  <c r="H254" i="25"/>
  <c r="C78" i="34"/>
  <c r="E78" i="34"/>
  <c r="G219" i="11" l="1"/>
  <c r="F219" i="11"/>
  <c r="E219" i="11"/>
  <c r="H253" i="25" l="1"/>
  <c r="G218" i="11" l="1"/>
  <c r="E218" i="11"/>
  <c r="F218" i="11"/>
  <c r="H252" i="25" l="1"/>
  <c r="G217" i="11" l="1"/>
  <c r="F217" i="11"/>
  <c r="E217" i="11"/>
  <c r="C75" i="8" l="1"/>
  <c r="B75" i="8"/>
  <c r="F78" i="3"/>
  <c r="E78" i="3"/>
  <c r="C75" i="7"/>
  <c r="B75" i="7"/>
  <c r="C78" i="28"/>
  <c r="H251" i="25"/>
  <c r="E77" i="34"/>
  <c r="C77" i="34"/>
  <c r="H250" i="25" l="1"/>
  <c r="G6" i="11" l="1"/>
  <c r="G7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216" i="11"/>
  <c r="F216" i="11"/>
  <c r="E216" i="11"/>
  <c r="F215" i="11" l="1"/>
  <c r="E215" i="11"/>
  <c r="H249" i="25" l="1"/>
  <c r="F214" i="11" l="1"/>
  <c r="E214" i="11"/>
  <c r="H248" i="25" l="1"/>
  <c r="H247" i="25"/>
  <c r="E76" i="34"/>
  <c r="C76" i="34"/>
  <c r="F213" i="11" l="1"/>
  <c r="E213" i="11"/>
  <c r="C74" i="8" l="1"/>
  <c r="B74" i="8"/>
  <c r="F77" i="3"/>
  <c r="E77" i="3"/>
  <c r="C74" i="7"/>
  <c r="B74" i="7"/>
  <c r="C77" i="28"/>
  <c r="F212" i="11" l="1"/>
  <c r="E212" i="11"/>
  <c r="H246" i="25" l="1"/>
  <c r="F211" i="11" l="1"/>
  <c r="E211" i="11"/>
  <c r="C73" i="8" l="1"/>
  <c r="B73" i="8"/>
  <c r="F76" i="3"/>
  <c r="E76" i="3"/>
  <c r="C73" i="7"/>
  <c r="B73" i="7"/>
  <c r="C76" i="28"/>
  <c r="H245" i="25"/>
  <c r="C75" i="34"/>
  <c r="E75" i="34"/>
  <c r="F210" i="11" l="1"/>
  <c r="F209" i="11"/>
  <c r="E210" i="11"/>
  <c r="E209" i="11"/>
  <c r="H244" i="25" l="1"/>
  <c r="H243" i="25" l="1"/>
  <c r="F208" i="11" l="1"/>
  <c r="E208" i="11"/>
  <c r="C74" i="34" l="1"/>
  <c r="E74" i="34"/>
  <c r="C72" i="8" l="1"/>
  <c r="B72" i="8"/>
  <c r="F75" i="3"/>
  <c r="E75" i="3"/>
  <c r="C72" i="7"/>
  <c r="B72" i="7"/>
  <c r="C75" i="28"/>
  <c r="H242" i="25"/>
  <c r="F207" i="11" l="1"/>
  <c r="E207" i="11"/>
  <c r="H241" i="25" l="1"/>
  <c r="F206" i="11" l="1"/>
  <c r="E206" i="11" l="1"/>
  <c r="H240" i="25" l="1"/>
  <c r="F205" i="11" l="1"/>
  <c r="E205" i="11"/>
  <c r="C71" i="8" l="1"/>
  <c r="B71" i="8"/>
  <c r="F74" i="3"/>
  <c r="E74" i="3"/>
  <c r="C71" i="7"/>
  <c r="B71" i="7"/>
  <c r="C74" i="28"/>
  <c r="H239" i="25"/>
  <c r="C73" i="34"/>
  <c r="E73" i="34"/>
  <c r="F204" i="11" l="1"/>
  <c r="E204" i="11"/>
  <c r="H238" i="25" l="1"/>
  <c r="F203" i="11" l="1"/>
  <c r="E203" i="11"/>
  <c r="H237" i="25" l="1"/>
  <c r="F202" i="11" l="1"/>
  <c r="E202" i="11"/>
  <c r="H236" i="25" l="1"/>
  <c r="C72" i="34" l="1"/>
  <c r="E72" i="34"/>
  <c r="C70" i="8" l="1"/>
  <c r="B70" i="8"/>
  <c r="F73" i="3"/>
  <c r="E73" i="3"/>
  <c r="C70" i="7"/>
  <c r="B70" i="7"/>
  <c r="C73" i="28"/>
  <c r="F201" i="11" l="1"/>
  <c r="E201" i="11"/>
  <c r="H235" i="25" l="1"/>
  <c r="F200" i="11" l="1"/>
  <c r="E200" i="11"/>
  <c r="H234" i="25" l="1"/>
  <c r="F199" i="11" l="1"/>
  <c r="E199" i="11"/>
  <c r="C69" i="8" l="1"/>
  <c r="B69" i="8"/>
  <c r="F72" i="3"/>
  <c r="E72" i="3"/>
  <c r="C69" i="7"/>
  <c r="B69" i="7"/>
  <c r="C72" i="28"/>
  <c r="H233" i="25"/>
  <c r="C71" i="34"/>
  <c r="E71" i="34"/>
  <c r="F198" i="11" l="1"/>
  <c r="F197" i="11"/>
  <c r="E198" i="11"/>
  <c r="E197" i="11"/>
  <c r="H232" i="25" l="1"/>
  <c r="H231" i="25"/>
  <c r="F196" i="11" l="1"/>
  <c r="E196" i="11"/>
  <c r="H230" i="25" l="1"/>
  <c r="E70" i="34"/>
  <c r="C70" i="34"/>
  <c r="C68" i="8" l="1"/>
  <c r="B68" i="8"/>
  <c r="F71" i="3"/>
  <c r="E71" i="3"/>
  <c r="C68" i="7"/>
  <c r="B68" i="7"/>
  <c r="C71" i="28"/>
  <c r="F195" i="11" l="1"/>
  <c r="E195" i="11"/>
  <c r="H229" i="25" l="1"/>
  <c r="F194" i="11" l="1"/>
  <c r="E194" i="11" l="1"/>
  <c r="H228" i="25" l="1"/>
  <c r="D5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F193" i="11" l="1"/>
  <c r="E193" i="11"/>
  <c r="C67" i="8" l="1"/>
  <c r="B67" i="8"/>
  <c r="C66" i="8"/>
  <c r="B66" i="8"/>
  <c r="C65" i="8"/>
  <c r="B65" i="8"/>
  <c r="C64" i="8"/>
  <c r="B64" i="8"/>
  <c r="C63" i="8"/>
  <c r="B63" i="8"/>
  <c r="F70" i="3"/>
  <c r="E70" i="3"/>
  <c r="F69" i="3"/>
  <c r="E69" i="3"/>
  <c r="F68" i="3"/>
  <c r="E68" i="3"/>
  <c r="F67" i="3"/>
  <c r="E67" i="3"/>
  <c r="F66" i="3"/>
  <c r="E66" i="3"/>
  <c r="C67" i="7"/>
  <c r="B67" i="7"/>
  <c r="C70" i="28"/>
  <c r="H227" i="25"/>
  <c r="E69" i="34"/>
  <c r="C69" i="34"/>
  <c r="F192" i="11" l="1"/>
  <c r="E192" i="11"/>
  <c r="H226" i="25" l="1"/>
  <c r="F191" i="11" l="1"/>
  <c r="E191" i="11"/>
  <c r="H225" i="25" l="1"/>
  <c r="F190" i="11" l="1"/>
  <c r="E190" i="11"/>
  <c r="C66" i="7" l="1"/>
  <c r="B66" i="7"/>
  <c r="C69" i="28" l="1"/>
  <c r="H224" i="25" l="1"/>
  <c r="C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68" i="34"/>
  <c r="F189" i="11" l="1"/>
  <c r="E189" i="11"/>
  <c r="H223" i="25" l="1"/>
  <c r="F188" i="11" l="1"/>
  <c r="E188" i="11"/>
  <c r="F187" i="11" l="1"/>
  <c r="E187" i="11"/>
  <c r="H222" i="25" l="1"/>
  <c r="H221" i="25"/>
  <c r="F186" i="11" l="1"/>
  <c r="E186" i="11"/>
  <c r="H220" i="25" l="1"/>
  <c r="C67" i="34" l="1"/>
  <c r="C65" i="7" l="1"/>
  <c r="B65" i="7"/>
  <c r="C68" i="28"/>
  <c r="F185" i="11" l="1"/>
  <c r="E185" i="11"/>
  <c r="H219" i="25" l="1"/>
  <c r="F184" i="11" l="1"/>
  <c r="E184" i="11"/>
  <c r="C66" i="34" l="1"/>
  <c r="H218" i="25"/>
  <c r="C64" i="7"/>
  <c r="B64" i="7" l="1"/>
  <c r="C67" i="28"/>
  <c r="F183" i="11" l="1"/>
  <c r="E183" i="11"/>
  <c r="H217" i="25" l="1"/>
  <c r="F182" i="11" l="1"/>
  <c r="E182" i="11"/>
  <c r="H216" i="25" l="1"/>
  <c r="F181" i="11" l="1"/>
  <c r="E181" i="11"/>
  <c r="C65" i="34" l="1"/>
  <c r="H215" i="25"/>
  <c r="C63" i="7"/>
  <c r="B63" i="7"/>
  <c r="Q65" i="2" l="1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C66" i="28" l="1"/>
  <c r="F180" i="11" l="1"/>
  <c r="E180" i="11"/>
  <c r="H214" i="25" l="1"/>
  <c r="F179" i="11" l="1"/>
  <c r="E179" i="11"/>
  <c r="F211" i="33" l="1"/>
  <c r="E211" i="33"/>
  <c r="H213" i="25"/>
  <c r="C64" i="34" l="1"/>
  <c r="F178" i="11" l="1"/>
  <c r="E178" i="11"/>
  <c r="F210" i="33" l="1"/>
  <c r="E210" i="33"/>
  <c r="D212" i="25"/>
  <c r="H212" i="25"/>
  <c r="C62" i="8"/>
  <c r="B62" i="8"/>
  <c r="F65" i="3"/>
  <c r="E65" i="3"/>
  <c r="D62" i="7"/>
  <c r="C62" i="7"/>
  <c r="B62" i="7"/>
  <c r="C65" i="28"/>
  <c r="F177" i="11" l="1"/>
  <c r="E177" i="11"/>
  <c r="F209" i="33" l="1"/>
  <c r="E209" i="33"/>
  <c r="H211" i="25"/>
  <c r="F176" i="11" l="1"/>
  <c r="F175" i="11"/>
  <c r="E176" i="11"/>
  <c r="F208" i="33" l="1"/>
  <c r="E208" i="33"/>
  <c r="H210" i="25"/>
  <c r="Q127" i="32" l="1"/>
  <c r="P127" i="32"/>
  <c r="R127" i="32" s="1"/>
  <c r="O127" i="32"/>
  <c r="Q126" i="32"/>
  <c r="P126" i="32"/>
  <c r="R126" i="32" s="1"/>
  <c r="O126" i="32"/>
  <c r="Q125" i="32"/>
  <c r="P125" i="32"/>
  <c r="R125" i="32" s="1"/>
  <c r="O125" i="32"/>
  <c r="J127" i="32"/>
  <c r="I127" i="32"/>
  <c r="H127" i="32"/>
  <c r="G127" i="32"/>
  <c r="I126" i="32"/>
  <c r="H126" i="32"/>
  <c r="J126" i="32" s="1"/>
  <c r="G126" i="32"/>
  <c r="I125" i="32"/>
  <c r="H125" i="32"/>
  <c r="J125" i="32" s="1"/>
  <c r="G125" i="32"/>
  <c r="C63" i="34" l="1"/>
  <c r="E175" i="11" l="1"/>
  <c r="F207" i="33" l="1"/>
  <c r="E207" i="33"/>
  <c r="H209" i="25"/>
  <c r="D209" i="25"/>
  <c r="C61" i="8" l="1"/>
  <c r="B61" i="8"/>
  <c r="F64" i="3"/>
  <c r="E64" i="3"/>
  <c r="C61" i="7" l="1"/>
  <c r="B61" i="7"/>
  <c r="C64" i="28"/>
  <c r="F174" i="11" l="1"/>
  <c r="F173" i="11"/>
  <c r="E174" i="11"/>
  <c r="E173" i="11"/>
  <c r="E206" i="33" l="1"/>
  <c r="H208" i="25"/>
  <c r="F208" i="25"/>
  <c r="D208" i="25"/>
  <c r="E205" i="33" l="1"/>
  <c r="F207" i="25"/>
  <c r="D207" i="25"/>
  <c r="C62" i="34" l="1"/>
  <c r="F172" i="11" l="1"/>
  <c r="E204" i="33" l="1"/>
  <c r="H206" i="25"/>
  <c r="F206" i="25"/>
  <c r="D206" i="25"/>
  <c r="C17" i="5"/>
  <c r="C16" i="5"/>
  <c r="C15" i="5"/>
  <c r="C14" i="5"/>
  <c r="C13" i="5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3" i="28"/>
  <c r="C60" i="8"/>
  <c r="B60" i="8"/>
  <c r="F63" i="3"/>
  <c r="E63" i="3"/>
  <c r="C60" i="7"/>
  <c r="B60" i="7"/>
  <c r="E203" i="33" l="1"/>
  <c r="H205" i="25"/>
  <c r="F205" i="25"/>
  <c r="D205" i="25"/>
  <c r="F171" i="11" l="1"/>
  <c r="E202" i="33" l="1"/>
  <c r="H204" i="25"/>
  <c r="F204" i="25"/>
  <c r="D204" i="25"/>
  <c r="F170" i="11"/>
  <c r="E170" i="11"/>
  <c r="C61" i="34" l="1"/>
  <c r="E201" i="33" l="1"/>
  <c r="H203" i="25"/>
  <c r="F203" i="25"/>
  <c r="D203" i="25" l="1"/>
  <c r="F169" i="11" l="1"/>
  <c r="E169" i="11"/>
  <c r="E200" i="33" l="1"/>
  <c r="H202" i="25"/>
  <c r="F202" i="25"/>
  <c r="D202" i="25"/>
  <c r="E168" i="11"/>
  <c r="F168" i="11"/>
  <c r="C62" i="28" l="1"/>
  <c r="C59" i="8"/>
  <c r="B59" i="8"/>
  <c r="F62" i="3"/>
  <c r="E62" i="3"/>
  <c r="D60" i="7"/>
  <c r="D59" i="7"/>
  <c r="C59" i="7"/>
  <c r="B59" i="7"/>
  <c r="K58" i="5" l="1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59" i="5"/>
  <c r="E199" i="33"/>
  <c r="H201" i="25"/>
  <c r="F201" i="25"/>
  <c r="D201" i="25"/>
  <c r="F167" i="11"/>
  <c r="G212" i="25" l="1"/>
  <c r="C60" i="34"/>
  <c r="E198" i="33" l="1"/>
  <c r="H200" i="25"/>
  <c r="F200" i="25"/>
  <c r="D200" i="25"/>
  <c r="J4" i="25" l="1"/>
  <c r="I4" i="25"/>
  <c r="J2" i="25"/>
  <c r="I2" i="25"/>
  <c r="F166" i="11"/>
  <c r="L58" i="5" l="1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59" i="5"/>
  <c r="C61" i="28" l="1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Q124" i="32" l="1"/>
  <c r="P124" i="32"/>
  <c r="O124" i="32"/>
  <c r="I124" i="32"/>
  <c r="H124" i="32"/>
  <c r="G124" i="32"/>
  <c r="G68" i="32"/>
  <c r="H68" i="32"/>
  <c r="I68" i="32"/>
  <c r="O68" i="32"/>
  <c r="P68" i="32"/>
  <c r="Q68" i="32"/>
  <c r="J68" i="32" l="1"/>
  <c r="R124" i="32"/>
  <c r="J124" i="32"/>
  <c r="R68" i="32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F61" i="3"/>
  <c r="E61" i="3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E197" i="33" l="1"/>
  <c r="H199" i="25"/>
  <c r="F199" i="25"/>
  <c r="G210" i="25" s="1"/>
  <c r="D199" i="25"/>
  <c r="F165" i="11" l="1"/>
  <c r="E196" i="33" l="1"/>
  <c r="F198" i="25"/>
  <c r="G209" i="25" s="1"/>
  <c r="D198" i="25"/>
  <c r="H198" i="25"/>
  <c r="F164" i="11"/>
  <c r="F163" i="11" l="1"/>
  <c r="F120" i="33" l="1"/>
  <c r="E120" i="33"/>
  <c r="F121" i="33"/>
  <c r="E121" i="33"/>
  <c r="E195" i="33"/>
  <c r="D195" i="33"/>
  <c r="F206" i="33" s="1"/>
  <c r="F197" i="25"/>
  <c r="G208" i="25" s="1"/>
  <c r="D197" i="25"/>
  <c r="H197" i="25"/>
  <c r="C59" i="34"/>
  <c r="Q123" i="32" l="1"/>
  <c r="P123" i="32"/>
  <c r="O123" i="32"/>
  <c r="I123" i="32"/>
  <c r="H123" i="32"/>
  <c r="G123" i="32"/>
  <c r="F60" i="3"/>
  <c r="E60" i="3"/>
  <c r="R123" i="32" l="1"/>
  <c r="J123" i="32"/>
  <c r="F162" i="11" l="1"/>
  <c r="F161" i="11"/>
  <c r="E194" i="33" l="1"/>
  <c r="E193" i="33"/>
  <c r="D194" i="33"/>
  <c r="F205" i="33" s="1"/>
  <c r="D193" i="33"/>
  <c r="F193" i="33" s="1"/>
  <c r="H196" i="25"/>
  <c r="F196" i="25"/>
  <c r="G207" i="25" s="1"/>
  <c r="D196" i="25"/>
  <c r="F204" i="33" l="1"/>
  <c r="F203" i="33"/>
  <c r="F202" i="33"/>
  <c r="F201" i="33"/>
  <c r="F200" i="33"/>
  <c r="F199" i="33"/>
  <c r="F198" i="33"/>
  <c r="F197" i="33"/>
  <c r="F196" i="33"/>
  <c r="F195" i="33"/>
  <c r="F194" i="33"/>
  <c r="H195" i="25"/>
  <c r="F195" i="25"/>
  <c r="G206" i="25" s="1"/>
  <c r="D195" i="25"/>
  <c r="D194" i="25"/>
  <c r="H116" i="25"/>
  <c r="F192" i="33" l="1"/>
  <c r="E192" i="33"/>
  <c r="F194" i="25"/>
  <c r="G205" i="25" s="1"/>
  <c r="F160" i="11" l="1"/>
  <c r="C58" i="34" l="1"/>
  <c r="Q122" i="32"/>
  <c r="P122" i="32"/>
  <c r="O122" i="32"/>
  <c r="I122" i="32"/>
  <c r="H122" i="32"/>
  <c r="G122" i="32"/>
  <c r="F59" i="3"/>
  <c r="E59" i="3"/>
  <c r="R122" i="32" l="1"/>
  <c r="J122" i="32"/>
  <c r="H194" i="25" l="1"/>
  <c r="H193" i="25"/>
  <c r="H192" i="25"/>
  <c r="H191" i="25"/>
  <c r="H190" i="25"/>
  <c r="H189" i="25"/>
  <c r="H188" i="25"/>
  <c r="H187" i="25"/>
  <c r="H186" i="25"/>
  <c r="H185" i="25"/>
  <c r="H184" i="25"/>
  <c r="H183" i="25"/>
  <c r="H182" i="25"/>
  <c r="H181" i="25"/>
  <c r="H180" i="25"/>
  <c r="H179" i="25"/>
  <c r="H178" i="25"/>
  <c r="H177" i="25"/>
  <c r="H176" i="25"/>
  <c r="H175" i="25"/>
  <c r="H174" i="25"/>
  <c r="H173" i="25"/>
  <c r="H172" i="25"/>
  <c r="H171" i="25"/>
  <c r="H170" i="25"/>
  <c r="H169" i="25"/>
  <c r="H168" i="25"/>
  <c r="H167" i="25"/>
  <c r="H166" i="25"/>
  <c r="H165" i="25"/>
  <c r="H164" i="25"/>
  <c r="H163" i="25"/>
  <c r="H162" i="25"/>
  <c r="H161" i="25"/>
  <c r="H160" i="25"/>
  <c r="H159" i="25"/>
  <c r="H158" i="25"/>
  <c r="H157" i="25"/>
  <c r="H156" i="25"/>
  <c r="H155" i="25"/>
  <c r="H154" i="25"/>
  <c r="H153" i="25"/>
  <c r="H152" i="25"/>
  <c r="H151" i="25"/>
  <c r="H150" i="25"/>
  <c r="H149" i="25"/>
  <c r="H148" i="25"/>
  <c r="H147" i="25"/>
  <c r="H146" i="25"/>
  <c r="H145" i="25"/>
  <c r="H144" i="25"/>
  <c r="H143" i="25"/>
  <c r="H142" i="25"/>
  <c r="H141" i="25"/>
  <c r="H140" i="25"/>
  <c r="H139" i="25"/>
  <c r="H138" i="25"/>
  <c r="H137" i="25"/>
  <c r="H136" i="25"/>
  <c r="H135" i="25"/>
  <c r="H134" i="25"/>
  <c r="H133" i="25"/>
  <c r="H132" i="25"/>
  <c r="H131" i="25"/>
  <c r="H130" i="25"/>
  <c r="H129" i="25"/>
  <c r="H128" i="25"/>
  <c r="H127" i="25"/>
  <c r="H126" i="25"/>
  <c r="H125" i="25"/>
  <c r="H124" i="25"/>
  <c r="H123" i="25"/>
  <c r="H122" i="25"/>
  <c r="H121" i="25"/>
  <c r="H120" i="25"/>
  <c r="H119" i="25"/>
  <c r="H118" i="25"/>
  <c r="H117" i="25"/>
  <c r="H115" i="25"/>
  <c r="H114" i="25"/>
  <c r="H113" i="25"/>
  <c r="H112" i="25"/>
  <c r="H111" i="25"/>
  <c r="H110" i="25"/>
  <c r="H109" i="25"/>
  <c r="H108" i="25"/>
  <c r="H107" i="25"/>
  <c r="H106" i="25"/>
  <c r="H105" i="25"/>
  <c r="H104" i="25"/>
  <c r="H103" i="25"/>
  <c r="H102" i="25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F193" i="25" l="1"/>
  <c r="G204" i="25" s="1"/>
  <c r="D193" i="25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191" i="33" l="1"/>
  <c r="E191" i="33"/>
  <c r="F190" i="33"/>
  <c r="E190" i="33"/>
  <c r="F192" i="25"/>
  <c r="G203" i="25" s="1"/>
  <c r="D192" i="25"/>
  <c r="R59" i="5" l="1"/>
  <c r="Q59" i="5"/>
  <c r="R58" i="5"/>
  <c r="Q58" i="5"/>
  <c r="R57" i="5"/>
  <c r="Q57" i="5"/>
  <c r="R56" i="5"/>
  <c r="Q56" i="5"/>
  <c r="E189" i="33" l="1"/>
  <c r="F189" i="33"/>
  <c r="F191" i="25"/>
  <c r="G202" i="25" s="1"/>
  <c r="D191" i="25"/>
  <c r="C57" i="34" l="1"/>
  <c r="P121" i="32"/>
  <c r="Q121" i="32"/>
  <c r="H121" i="32"/>
  <c r="I121" i="32"/>
  <c r="O121" i="32"/>
  <c r="G121" i="32"/>
  <c r="E58" i="3"/>
  <c r="F58" i="3"/>
  <c r="E21" i="3"/>
  <c r="R121" i="32" l="1"/>
  <c r="J121" i="32"/>
  <c r="O8" i="23"/>
  <c r="P8" i="23" s="1"/>
  <c r="O9" i="23"/>
  <c r="P9" i="23" s="1"/>
  <c r="O10" i="23"/>
  <c r="P10" i="23" s="1"/>
  <c r="O11" i="23"/>
  <c r="P11" i="23" s="1"/>
  <c r="O12" i="23"/>
  <c r="P12" i="23" s="1"/>
  <c r="O13" i="23"/>
  <c r="P13" i="23" s="1"/>
  <c r="O14" i="23"/>
  <c r="P14" i="23" s="1"/>
  <c r="O15" i="23"/>
  <c r="P15" i="23" s="1"/>
  <c r="O16" i="23"/>
  <c r="P16" i="23" s="1"/>
  <c r="O17" i="23"/>
  <c r="P17" i="23" s="1"/>
  <c r="O18" i="23"/>
  <c r="P18" i="23" s="1"/>
  <c r="O19" i="23"/>
  <c r="P19" i="23" s="1"/>
  <c r="O20" i="23"/>
  <c r="P20" i="23" s="1"/>
  <c r="O21" i="23"/>
  <c r="P21" i="23" s="1"/>
  <c r="O22" i="23"/>
  <c r="P22" i="23" s="1"/>
  <c r="O23" i="23"/>
  <c r="P23" i="23" s="1"/>
  <c r="O24" i="23"/>
  <c r="P24" i="23" s="1"/>
  <c r="O25" i="23"/>
  <c r="P25" i="23" s="1"/>
  <c r="O26" i="23"/>
  <c r="P26" i="23" s="1"/>
  <c r="O27" i="23"/>
  <c r="P27" i="23" s="1"/>
  <c r="O28" i="23"/>
  <c r="P28" i="23" s="1"/>
  <c r="O29" i="23"/>
  <c r="P29" i="23" s="1"/>
  <c r="O30" i="23"/>
  <c r="P30" i="23" s="1"/>
  <c r="O31" i="23"/>
  <c r="P31" i="23" s="1"/>
  <c r="O32" i="23"/>
  <c r="P32" i="23" s="1"/>
  <c r="O33" i="23"/>
  <c r="P33" i="23" s="1"/>
  <c r="O34" i="23"/>
  <c r="P34" i="23" s="1"/>
  <c r="O35" i="23"/>
  <c r="P35" i="23" s="1"/>
  <c r="O36" i="23"/>
  <c r="P36" i="23" s="1"/>
  <c r="O37" i="23"/>
  <c r="P37" i="23" s="1"/>
  <c r="O38" i="23"/>
  <c r="P38" i="23" s="1"/>
  <c r="O39" i="23"/>
  <c r="P39" i="23" s="1"/>
  <c r="O40" i="23"/>
  <c r="P40" i="23" s="1"/>
  <c r="O41" i="23"/>
  <c r="P41" i="23" s="1"/>
  <c r="O42" i="23"/>
  <c r="P42" i="23" s="1"/>
  <c r="O43" i="23"/>
  <c r="P43" i="23" s="1"/>
  <c r="O44" i="23"/>
  <c r="P44" i="23" s="1"/>
  <c r="O45" i="23"/>
  <c r="P45" i="23" s="1"/>
  <c r="O46" i="23"/>
  <c r="P46" i="23" s="1"/>
  <c r="O47" i="23"/>
  <c r="P47" i="23" s="1"/>
  <c r="O48" i="23"/>
  <c r="P48" i="23" s="1"/>
  <c r="O49" i="23"/>
  <c r="P49" i="23" s="1"/>
  <c r="O50" i="23"/>
  <c r="P50" i="23" s="1"/>
  <c r="O51" i="23"/>
  <c r="P51" i="23" s="1"/>
  <c r="O52" i="23"/>
  <c r="P52" i="23" s="1"/>
  <c r="O53" i="23"/>
  <c r="P53" i="23" s="1"/>
  <c r="O54" i="23"/>
  <c r="P54" i="23" s="1"/>
  <c r="O55" i="23"/>
  <c r="P55" i="23" s="1"/>
  <c r="O56" i="23"/>
  <c r="P56" i="23" s="1"/>
  <c r="O57" i="23"/>
  <c r="P57" i="23" s="1"/>
  <c r="O58" i="23"/>
  <c r="P58" i="23" s="1"/>
  <c r="O59" i="23"/>
  <c r="P59" i="23" s="1"/>
  <c r="O60" i="23"/>
  <c r="P60" i="23" s="1"/>
  <c r="O61" i="23"/>
  <c r="P61" i="23" s="1"/>
  <c r="O62" i="23"/>
  <c r="P62" i="23" s="1"/>
  <c r="O63" i="23"/>
  <c r="P63" i="23" s="1"/>
  <c r="O64" i="23"/>
  <c r="P64" i="23" s="1"/>
  <c r="O65" i="23"/>
  <c r="P65" i="23" s="1"/>
  <c r="O66" i="23"/>
  <c r="P66" i="23" s="1"/>
  <c r="O67" i="23"/>
  <c r="P67" i="23" s="1"/>
  <c r="O68" i="23"/>
  <c r="P68" i="23" s="1"/>
  <c r="O69" i="23"/>
  <c r="P69" i="23" s="1"/>
  <c r="O70" i="23"/>
  <c r="P70" i="23" s="1"/>
  <c r="O71" i="23"/>
  <c r="P71" i="23" s="1"/>
  <c r="O72" i="23"/>
  <c r="P72" i="23" s="1"/>
  <c r="O73" i="23"/>
  <c r="P73" i="23" s="1"/>
  <c r="O74" i="23"/>
  <c r="P74" i="23" s="1"/>
  <c r="O75" i="23"/>
  <c r="P75" i="23" s="1"/>
  <c r="O76" i="23"/>
  <c r="P76" i="23" s="1"/>
  <c r="O77" i="23"/>
  <c r="P77" i="23" s="1"/>
  <c r="O78" i="23"/>
  <c r="P78" i="23" s="1"/>
  <c r="O79" i="23"/>
  <c r="P79" i="23" s="1"/>
  <c r="O80" i="23"/>
  <c r="P80" i="23" s="1"/>
  <c r="O81" i="23"/>
  <c r="P81" i="23" s="1"/>
  <c r="O82" i="23"/>
  <c r="P82" i="23" s="1"/>
  <c r="O83" i="23"/>
  <c r="P83" i="23" s="1"/>
  <c r="O84" i="23"/>
  <c r="P84" i="23" s="1"/>
  <c r="O85" i="23"/>
  <c r="P85" i="23" s="1"/>
  <c r="O86" i="23"/>
  <c r="P86" i="23" s="1"/>
  <c r="O87" i="23"/>
  <c r="P87" i="23" s="1"/>
  <c r="O88" i="23"/>
  <c r="P88" i="23" s="1"/>
  <c r="O89" i="23"/>
  <c r="P89" i="23" s="1"/>
  <c r="O90" i="23"/>
  <c r="P90" i="23" s="1"/>
  <c r="O91" i="23"/>
  <c r="P91" i="23" s="1"/>
  <c r="O92" i="23"/>
  <c r="P92" i="23" s="1"/>
  <c r="O93" i="23"/>
  <c r="P93" i="23" s="1"/>
  <c r="O94" i="23"/>
  <c r="P94" i="23" s="1"/>
  <c r="O95" i="23"/>
  <c r="P95" i="23" s="1"/>
  <c r="O96" i="23"/>
  <c r="P96" i="23" s="1"/>
  <c r="O97" i="23"/>
  <c r="P97" i="23" s="1"/>
  <c r="O98" i="23"/>
  <c r="P98" i="23" s="1"/>
  <c r="O99" i="23"/>
  <c r="P99" i="23" s="1"/>
  <c r="O100" i="23"/>
  <c r="P100" i="23" s="1"/>
  <c r="O101" i="23"/>
  <c r="P101" i="23" s="1"/>
  <c r="O102" i="23"/>
  <c r="P102" i="23" s="1"/>
  <c r="O103" i="23"/>
  <c r="P103" i="23" s="1"/>
  <c r="O104" i="23"/>
  <c r="P104" i="23" s="1"/>
  <c r="O105" i="23"/>
  <c r="P105" i="23" s="1"/>
  <c r="O106" i="23"/>
  <c r="P106" i="23" s="1"/>
  <c r="O107" i="23"/>
  <c r="P107" i="23" s="1"/>
  <c r="O108" i="23"/>
  <c r="P108" i="23" s="1"/>
  <c r="O109" i="23"/>
  <c r="P109" i="23" s="1"/>
  <c r="O110" i="23"/>
  <c r="P110" i="23" s="1"/>
  <c r="O111" i="23"/>
  <c r="P111" i="23" s="1"/>
  <c r="O112" i="23"/>
  <c r="P112" i="23" s="1"/>
  <c r="O113" i="23"/>
  <c r="P113" i="23" s="1"/>
  <c r="O114" i="23"/>
  <c r="P114" i="23" s="1"/>
  <c r="O115" i="23"/>
  <c r="P115" i="23" s="1"/>
  <c r="O116" i="23"/>
  <c r="P116" i="23" s="1"/>
  <c r="O7" i="23"/>
  <c r="P7" i="23" s="1"/>
  <c r="F190" i="25" l="1"/>
  <c r="G201" i="25" s="1"/>
  <c r="D190" i="25"/>
  <c r="E188" i="33"/>
  <c r="F188" i="33"/>
  <c r="F187" i="33" l="1"/>
  <c r="F186" i="33"/>
  <c r="E187" i="33"/>
  <c r="F189" i="25"/>
  <c r="G200" i="25" s="1"/>
  <c r="F188" i="25"/>
  <c r="G199" i="25" s="1"/>
  <c r="D189" i="25"/>
  <c r="P120" i="32" l="1"/>
  <c r="Q120" i="32"/>
  <c r="O120" i="32"/>
  <c r="H120" i="32"/>
  <c r="I120" i="32"/>
  <c r="G120" i="32"/>
  <c r="E186" i="33"/>
  <c r="D188" i="25"/>
  <c r="C56" i="34"/>
  <c r="E57" i="3"/>
  <c r="F57" i="3"/>
  <c r="J120" i="32" l="1"/>
  <c r="R120" i="32"/>
  <c r="E185" i="33"/>
  <c r="F185" i="33"/>
  <c r="F187" i="25"/>
  <c r="G198" i="25" s="1"/>
  <c r="D187" i="25"/>
  <c r="V24" i="11" l="1"/>
  <c r="U24" i="11"/>
  <c r="W24" i="11" s="1"/>
  <c r="T24" i="11"/>
  <c r="V25" i="11"/>
  <c r="U25" i="11"/>
  <c r="T25" i="11"/>
  <c r="U26" i="11"/>
  <c r="V26" i="11"/>
  <c r="W26" i="11" s="1"/>
  <c r="T26" i="11"/>
  <c r="W25" i="11" l="1"/>
  <c r="E184" i="33"/>
  <c r="F184" i="33"/>
  <c r="F186" i="25"/>
  <c r="G197" i="25" s="1"/>
  <c r="F185" i="25"/>
  <c r="G196" i="25" s="1"/>
  <c r="D186" i="25"/>
  <c r="F182" i="33" l="1"/>
  <c r="E182" i="33"/>
  <c r="F181" i="33"/>
  <c r="E181" i="33"/>
  <c r="F180" i="33"/>
  <c r="E180" i="33"/>
  <c r="F179" i="33"/>
  <c r="E179" i="33"/>
  <c r="F178" i="33"/>
  <c r="E178" i="33"/>
  <c r="F177" i="33"/>
  <c r="E177" i="33"/>
  <c r="F176" i="33"/>
  <c r="E176" i="33"/>
  <c r="F175" i="33"/>
  <c r="E175" i="33"/>
  <c r="F174" i="33"/>
  <c r="E174" i="33"/>
  <c r="F173" i="33"/>
  <c r="E173" i="33"/>
  <c r="F172" i="33"/>
  <c r="E172" i="33"/>
  <c r="F171" i="33"/>
  <c r="E171" i="33"/>
  <c r="F170" i="33"/>
  <c r="E170" i="33"/>
  <c r="F169" i="33"/>
  <c r="E169" i="33"/>
  <c r="F168" i="33"/>
  <c r="E168" i="33"/>
  <c r="F167" i="33"/>
  <c r="E167" i="33"/>
  <c r="F166" i="33"/>
  <c r="E166" i="33"/>
  <c r="F165" i="33"/>
  <c r="E165" i="33"/>
  <c r="F164" i="33"/>
  <c r="E164" i="33"/>
  <c r="F163" i="33"/>
  <c r="E163" i="33"/>
  <c r="F162" i="33"/>
  <c r="E162" i="33"/>
  <c r="F161" i="33"/>
  <c r="E161" i="33"/>
  <c r="F160" i="33"/>
  <c r="E160" i="33"/>
  <c r="F159" i="33"/>
  <c r="E159" i="33"/>
  <c r="F158" i="33"/>
  <c r="E158" i="33"/>
  <c r="F157" i="33"/>
  <c r="E157" i="33"/>
  <c r="F156" i="33"/>
  <c r="E156" i="33"/>
  <c r="F155" i="33"/>
  <c r="E155" i="33"/>
  <c r="F154" i="33"/>
  <c r="E154" i="33"/>
  <c r="F153" i="33"/>
  <c r="E153" i="33"/>
  <c r="F152" i="33"/>
  <c r="E152" i="33"/>
  <c r="F151" i="33"/>
  <c r="E151" i="33"/>
  <c r="F150" i="33"/>
  <c r="E150" i="33"/>
  <c r="F149" i="33"/>
  <c r="E149" i="33"/>
  <c r="F148" i="33"/>
  <c r="E148" i="33"/>
  <c r="F147" i="33"/>
  <c r="E147" i="33"/>
  <c r="F146" i="33"/>
  <c r="E146" i="33"/>
  <c r="F145" i="33"/>
  <c r="E145" i="33"/>
  <c r="F144" i="33"/>
  <c r="E144" i="33"/>
  <c r="F143" i="33"/>
  <c r="E143" i="33"/>
  <c r="F142" i="33"/>
  <c r="E142" i="33"/>
  <c r="F141" i="33"/>
  <c r="E141" i="33"/>
  <c r="F140" i="33"/>
  <c r="E140" i="33"/>
  <c r="F139" i="33"/>
  <c r="E139" i="33"/>
  <c r="F138" i="33"/>
  <c r="E138" i="33"/>
  <c r="F137" i="33"/>
  <c r="E137" i="33"/>
  <c r="F136" i="33"/>
  <c r="E136" i="33"/>
  <c r="F135" i="33"/>
  <c r="E135" i="33"/>
  <c r="F134" i="33"/>
  <c r="E134" i="33"/>
  <c r="F133" i="33"/>
  <c r="E133" i="33"/>
  <c r="F132" i="33"/>
  <c r="E132" i="33"/>
  <c r="F131" i="33"/>
  <c r="E131" i="33"/>
  <c r="F130" i="33"/>
  <c r="E130" i="33"/>
  <c r="F129" i="33"/>
  <c r="E129" i="33"/>
  <c r="F128" i="33"/>
  <c r="E128" i="33"/>
  <c r="F127" i="33"/>
  <c r="E127" i="33"/>
  <c r="F126" i="33"/>
  <c r="E126" i="33"/>
  <c r="F125" i="33"/>
  <c r="E125" i="33"/>
  <c r="F124" i="33"/>
  <c r="E124" i="33"/>
  <c r="F123" i="33"/>
  <c r="E123" i="33"/>
  <c r="F122" i="33"/>
  <c r="E122" i="33" l="1"/>
  <c r="D185" i="25"/>
  <c r="F184" i="25"/>
  <c r="G195" i="25" s="1"/>
  <c r="D184" i="25"/>
  <c r="F183" i="25" l="1"/>
  <c r="G194" i="25" s="1"/>
  <c r="D183" i="25"/>
  <c r="F182" i="25" l="1"/>
  <c r="G193" i="25" s="1"/>
  <c r="D182" i="25"/>
  <c r="F181" i="25"/>
  <c r="G192" i="25" s="1"/>
  <c r="F180" i="25" l="1"/>
  <c r="G191" i="25" s="1"/>
  <c r="F179" i="25"/>
  <c r="D179" i="25"/>
  <c r="F178" i="25"/>
  <c r="D178" i="25"/>
  <c r="F177" i="25"/>
  <c r="D177" i="25"/>
  <c r="F176" i="25"/>
  <c r="D176" i="25"/>
  <c r="F175" i="25"/>
  <c r="D175" i="25"/>
  <c r="F174" i="25"/>
  <c r="D174" i="25"/>
  <c r="F173" i="25"/>
  <c r="D173" i="25"/>
  <c r="F172" i="25"/>
  <c r="D172" i="25"/>
  <c r="F171" i="25"/>
  <c r="D171" i="25"/>
  <c r="F170" i="25"/>
  <c r="D170" i="25"/>
  <c r="F169" i="25"/>
  <c r="D169" i="25"/>
  <c r="F168" i="25"/>
  <c r="D168" i="25"/>
  <c r="F167" i="25"/>
  <c r="D167" i="25"/>
  <c r="F166" i="25"/>
  <c r="D166" i="25"/>
  <c r="F165" i="25"/>
  <c r="D165" i="25"/>
  <c r="F164" i="25"/>
  <c r="D164" i="25"/>
  <c r="F163" i="25"/>
  <c r="D163" i="25"/>
  <c r="F162" i="25"/>
  <c r="D162" i="25"/>
  <c r="F161" i="25"/>
  <c r="D161" i="25"/>
  <c r="F160" i="25"/>
  <c r="D160" i="25"/>
  <c r="F159" i="25"/>
  <c r="D159" i="25"/>
  <c r="F158" i="25"/>
  <c r="D158" i="25"/>
  <c r="F157" i="25"/>
  <c r="D157" i="25"/>
  <c r="F156" i="25"/>
  <c r="D156" i="25"/>
  <c r="F155" i="25"/>
  <c r="D155" i="25"/>
  <c r="F154" i="25"/>
  <c r="D154" i="25"/>
  <c r="F153" i="25"/>
  <c r="D153" i="25"/>
  <c r="F152" i="25"/>
  <c r="D152" i="25"/>
  <c r="F151" i="25"/>
  <c r="D151" i="25"/>
  <c r="F150" i="25"/>
  <c r="D150" i="25"/>
  <c r="F149" i="25"/>
  <c r="D149" i="25"/>
  <c r="F148" i="25"/>
  <c r="D148" i="25"/>
  <c r="F147" i="25"/>
  <c r="D147" i="25"/>
  <c r="F146" i="25"/>
  <c r="D146" i="25"/>
  <c r="F145" i="25"/>
  <c r="D145" i="25"/>
  <c r="F144" i="25"/>
  <c r="D144" i="25"/>
  <c r="F143" i="25"/>
  <c r="D143" i="25"/>
  <c r="F142" i="25"/>
  <c r="D142" i="25"/>
  <c r="F141" i="25"/>
  <c r="D141" i="25"/>
  <c r="F140" i="25"/>
  <c r="D140" i="25"/>
  <c r="F139" i="25"/>
  <c r="D139" i="25"/>
  <c r="F138" i="25"/>
  <c r="D138" i="25"/>
  <c r="F137" i="25"/>
  <c r="D137" i="25"/>
  <c r="F136" i="25"/>
  <c r="D136" i="25"/>
  <c r="F135" i="25"/>
  <c r="D135" i="25"/>
  <c r="F134" i="25"/>
  <c r="D134" i="25"/>
  <c r="F133" i="25"/>
  <c r="D133" i="25"/>
  <c r="F132" i="25"/>
  <c r="D132" i="25"/>
  <c r="F131" i="25"/>
  <c r="D131" i="25"/>
  <c r="F130" i="25"/>
  <c r="D130" i="25"/>
  <c r="F129" i="25"/>
  <c r="D129" i="25"/>
  <c r="F128" i="25"/>
  <c r="D128" i="25"/>
  <c r="F127" i="25"/>
  <c r="D127" i="25"/>
  <c r="F126" i="25"/>
  <c r="D126" i="25"/>
  <c r="F125" i="25"/>
  <c r="D125" i="25"/>
  <c r="F124" i="25"/>
  <c r="D124" i="25"/>
  <c r="F123" i="25"/>
  <c r="D123" i="25"/>
  <c r="F122" i="25"/>
  <c r="D122" i="25"/>
  <c r="F121" i="25"/>
  <c r="D121" i="25"/>
  <c r="F120" i="25"/>
  <c r="D120" i="25"/>
  <c r="F119" i="25"/>
  <c r="D119" i="25"/>
  <c r="F118" i="25"/>
  <c r="D118" i="25"/>
  <c r="F117" i="25"/>
  <c r="D117" i="25"/>
  <c r="F116" i="25"/>
  <c r="D116" i="25"/>
  <c r="F115" i="25"/>
  <c r="D115" i="25"/>
  <c r="F114" i="25"/>
  <c r="D114" i="25"/>
  <c r="F113" i="25"/>
  <c r="D113" i="25"/>
  <c r="F112" i="25"/>
  <c r="D112" i="25"/>
  <c r="F111" i="25"/>
  <c r="D111" i="25"/>
  <c r="F110" i="25"/>
  <c r="D110" i="25"/>
  <c r="F109" i="25"/>
  <c r="D109" i="25"/>
  <c r="F108" i="25"/>
  <c r="D108" i="25"/>
  <c r="F107" i="25"/>
  <c r="D107" i="25"/>
  <c r="F106" i="25"/>
  <c r="D106" i="25"/>
  <c r="F105" i="25"/>
  <c r="D105" i="25"/>
  <c r="F104" i="25"/>
  <c r="D104" i="25"/>
  <c r="F103" i="25"/>
  <c r="D103" i="25"/>
  <c r="F102" i="25"/>
  <c r="D102" i="25"/>
  <c r="F101" i="25"/>
  <c r="D101" i="25"/>
  <c r="F100" i="25"/>
  <c r="D100" i="25"/>
  <c r="F99" i="25"/>
  <c r="D99" i="25"/>
  <c r="F98" i="25"/>
  <c r="D98" i="25"/>
  <c r="F97" i="25"/>
  <c r="D97" i="25"/>
  <c r="F96" i="25"/>
  <c r="D96" i="25"/>
  <c r="F95" i="25"/>
  <c r="D95" i="25"/>
  <c r="F94" i="25"/>
  <c r="D94" i="25"/>
  <c r="F93" i="25"/>
  <c r="D93" i="25"/>
  <c r="F92" i="25"/>
  <c r="D92" i="25"/>
  <c r="F91" i="25"/>
  <c r="D91" i="25"/>
  <c r="F90" i="25"/>
  <c r="D90" i="25"/>
  <c r="F89" i="25"/>
  <c r="D89" i="25"/>
  <c r="F88" i="25"/>
  <c r="D88" i="25"/>
  <c r="F87" i="25"/>
  <c r="D87" i="25"/>
  <c r="F86" i="25"/>
  <c r="D86" i="25"/>
  <c r="F85" i="25"/>
  <c r="D85" i="25"/>
  <c r="F84" i="25"/>
  <c r="D84" i="25"/>
  <c r="F83" i="25"/>
  <c r="D83" i="25"/>
  <c r="F82" i="25"/>
  <c r="D82" i="25"/>
  <c r="F81" i="25"/>
  <c r="D81" i="25"/>
  <c r="F80" i="25"/>
  <c r="D80" i="25"/>
  <c r="F79" i="25"/>
  <c r="D79" i="25"/>
  <c r="F78" i="25"/>
  <c r="D78" i="25"/>
  <c r="F77" i="25"/>
  <c r="D77" i="25"/>
  <c r="F76" i="25"/>
  <c r="D76" i="25"/>
  <c r="F75" i="25"/>
  <c r="D75" i="25"/>
  <c r="F74" i="25"/>
  <c r="D74" i="25"/>
  <c r="F73" i="25"/>
  <c r="D73" i="25"/>
  <c r="F72" i="25"/>
  <c r="D72" i="25"/>
  <c r="F71" i="25"/>
  <c r="D71" i="25"/>
  <c r="F70" i="25"/>
  <c r="D70" i="25"/>
  <c r="F69" i="25"/>
  <c r="D69" i="25"/>
  <c r="F68" i="25"/>
  <c r="D68" i="25"/>
  <c r="F67" i="25"/>
  <c r="D67" i="25"/>
  <c r="F66" i="25"/>
  <c r="D66" i="25"/>
  <c r="F65" i="25"/>
  <c r="D65" i="25"/>
  <c r="F64" i="25"/>
  <c r="D64" i="25"/>
  <c r="F63" i="25"/>
  <c r="D63" i="25"/>
  <c r="F62" i="25"/>
  <c r="D62" i="25"/>
  <c r="F61" i="25"/>
  <c r="D61" i="25"/>
  <c r="F60" i="25"/>
  <c r="D60" i="25"/>
  <c r="F59" i="25"/>
  <c r="D59" i="25"/>
  <c r="F58" i="25"/>
  <c r="D58" i="25"/>
  <c r="F57" i="25"/>
  <c r="D57" i="25"/>
  <c r="F56" i="25"/>
  <c r="D56" i="25"/>
  <c r="F55" i="25"/>
  <c r="D55" i="25"/>
  <c r="F54" i="25"/>
  <c r="D54" i="25"/>
  <c r="F53" i="25"/>
  <c r="D53" i="25"/>
  <c r="F52" i="25"/>
  <c r="D52" i="25"/>
  <c r="F51" i="25"/>
  <c r="D51" i="25"/>
  <c r="F50" i="25"/>
  <c r="D50" i="25"/>
  <c r="F49" i="25"/>
  <c r="D49" i="25"/>
  <c r="F48" i="25"/>
  <c r="D48" i="25"/>
  <c r="F47" i="25"/>
  <c r="D47" i="25"/>
  <c r="F46" i="25"/>
  <c r="D46" i="25"/>
  <c r="F45" i="25"/>
  <c r="D45" i="25"/>
  <c r="F44" i="25"/>
  <c r="D44" i="25"/>
  <c r="F43" i="25"/>
  <c r="D43" i="25"/>
  <c r="F42" i="25"/>
  <c r="D42" i="25"/>
  <c r="F41" i="25"/>
  <c r="D41" i="25"/>
  <c r="F40" i="25"/>
  <c r="D40" i="25"/>
  <c r="F39" i="25"/>
  <c r="D39" i="25"/>
  <c r="F38" i="25"/>
  <c r="D38" i="25"/>
  <c r="F37" i="25"/>
  <c r="D37" i="25"/>
  <c r="F36" i="25"/>
  <c r="D36" i="25"/>
  <c r="F35" i="25"/>
  <c r="D35" i="25"/>
  <c r="F34" i="25"/>
  <c r="D34" i="25"/>
  <c r="F33" i="25"/>
  <c r="D33" i="25"/>
  <c r="F32" i="25"/>
  <c r="D32" i="25"/>
  <c r="F31" i="25"/>
  <c r="D31" i="25"/>
  <c r="F30" i="25"/>
  <c r="D30" i="25"/>
  <c r="F29" i="25"/>
  <c r="D29" i="25"/>
  <c r="F28" i="25"/>
  <c r="D28" i="25"/>
  <c r="F27" i="25"/>
  <c r="D27" i="25"/>
  <c r="F26" i="25"/>
  <c r="D26" i="25"/>
  <c r="F25" i="25"/>
  <c r="D25" i="25"/>
  <c r="F24" i="25"/>
  <c r="D24" i="25"/>
  <c r="F23" i="25"/>
  <c r="D23" i="25"/>
  <c r="F22" i="25"/>
  <c r="D22" i="25"/>
  <c r="F21" i="25"/>
  <c r="D21" i="25"/>
  <c r="F20" i="25"/>
  <c r="D20" i="25"/>
  <c r="F19" i="25"/>
  <c r="D19" i="25"/>
  <c r="F18" i="25"/>
  <c r="D18" i="25"/>
  <c r="F17" i="25"/>
  <c r="D17" i="25"/>
  <c r="F16" i="25"/>
  <c r="F15" i="25"/>
  <c r="F14" i="25"/>
  <c r="F13" i="25"/>
  <c r="F12" i="25"/>
  <c r="F11" i="25"/>
  <c r="F10" i="25"/>
  <c r="F9" i="25"/>
  <c r="F8" i="25"/>
  <c r="F7" i="25"/>
  <c r="F6" i="25"/>
  <c r="G189" i="25" l="1"/>
  <c r="G190" i="25"/>
  <c r="G174" i="25"/>
  <c r="G188" i="25"/>
  <c r="G17" i="25"/>
  <c r="G20" i="25"/>
  <c r="G23" i="25"/>
  <c r="G27" i="25"/>
  <c r="G31" i="25"/>
  <c r="G35" i="25"/>
  <c r="G48" i="25"/>
  <c r="G54" i="25"/>
  <c r="G66" i="25"/>
  <c r="G69" i="25"/>
  <c r="G75" i="25"/>
  <c r="G77" i="25"/>
  <c r="G81" i="25"/>
  <c r="G83" i="25"/>
  <c r="G85" i="25"/>
  <c r="G87" i="25"/>
  <c r="G89" i="25"/>
  <c r="G91" i="25"/>
  <c r="G96" i="25"/>
  <c r="G103" i="25"/>
  <c r="G119" i="25"/>
  <c r="G123" i="25"/>
  <c r="G124" i="25"/>
  <c r="G127" i="25"/>
  <c r="G131" i="25"/>
  <c r="G143" i="25"/>
  <c r="G145" i="25"/>
  <c r="G146" i="25"/>
  <c r="G148" i="25"/>
  <c r="G151" i="25"/>
  <c r="G175" i="25"/>
  <c r="G177" i="25"/>
  <c r="G178" i="25"/>
  <c r="G187" i="25"/>
  <c r="G176" i="25"/>
  <c r="G180" i="25"/>
  <c r="G182" i="25"/>
  <c r="G184" i="25"/>
  <c r="G186" i="25"/>
  <c r="G63" i="25"/>
  <c r="G71" i="25"/>
  <c r="G107" i="25"/>
  <c r="G153" i="25"/>
  <c r="G157" i="25"/>
  <c r="G163" i="25"/>
  <c r="G173" i="25"/>
  <c r="G21" i="25"/>
  <c r="G39" i="25"/>
  <c r="G41" i="25"/>
  <c r="G51" i="25"/>
  <c r="G56" i="25"/>
  <c r="G58" i="25"/>
  <c r="G62" i="25"/>
  <c r="G64" i="25"/>
  <c r="G68" i="25"/>
  <c r="G70" i="25"/>
  <c r="G72" i="25"/>
  <c r="G79" i="25"/>
  <c r="G90" i="25"/>
  <c r="G93" i="25"/>
  <c r="G98" i="25"/>
  <c r="G102" i="25"/>
  <c r="G106" i="25"/>
  <c r="G108" i="25"/>
  <c r="G112" i="25"/>
  <c r="G114" i="25"/>
  <c r="G116" i="25"/>
  <c r="G118" i="25"/>
  <c r="G120" i="25"/>
  <c r="G121" i="25"/>
  <c r="G126" i="25"/>
  <c r="G128" i="25"/>
  <c r="G129" i="25"/>
  <c r="G138" i="25"/>
  <c r="G140" i="25"/>
  <c r="G141" i="25"/>
  <c r="G144" i="25"/>
  <c r="G150" i="25"/>
  <c r="G152" i="25"/>
  <c r="G154" i="25"/>
  <c r="G156" i="25"/>
  <c r="G158" i="25"/>
  <c r="G160" i="25"/>
  <c r="G166" i="25"/>
  <c r="G168" i="25"/>
  <c r="G172" i="25"/>
  <c r="G25" i="25"/>
  <c r="G22" i="25"/>
  <c r="G24" i="25"/>
  <c r="G29" i="25"/>
  <c r="G36" i="25"/>
  <c r="G38" i="25"/>
  <c r="G59" i="25"/>
  <c r="G65" i="25"/>
  <c r="G73" i="25"/>
  <c r="G78" i="25"/>
  <c r="G86" i="25"/>
  <c r="G92" i="25"/>
  <c r="G95" i="25"/>
  <c r="G100" i="25"/>
  <c r="G109" i="25"/>
  <c r="G111" i="25"/>
  <c r="G155" i="25"/>
  <c r="G159" i="25"/>
  <c r="G181" i="25"/>
  <c r="G183" i="25"/>
  <c r="G32" i="25"/>
  <c r="G18" i="25"/>
  <c r="G26" i="25"/>
  <c r="G33" i="25"/>
  <c r="G40" i="25"/>
  <c r="G43" i="25"/>
  <c r="G45" i="25"/>
  <c r="G47" i="25"/>
  <c r="G50" i="25"/>
  <c r="G53" i="25"/>
  <c r="G61" i="25"/>
  <c r="G80" i="25"/>
  <c r="G88" i="25"/>
  <c r="G97" i="25"/>
  <c r="G105" i="25"/>
  <c r="G113" i="25"/>
  <c r="G122" i="25"/>
  <c r="G130" i="25"/>
  <c r="G133" i="25"/>
  <c r="G135" i="25"/>
  <c r="G137" i="25"/>
  <c r="G147" i="25"/>
  <c r="G162" i="25"/>
  <c r="G165" i="25"/>
  <c r="G170" i="25"/>
  <c r="G28" i="25"/>
  <c r="G30" i="25"/>
  <c r="G37" i="25"/>
  <c r="G42" i="25"/>
  <c r="G49" i="25"/>
  <c r="G52" i="25"/>
  <c r="G55" i="25"/>
  <c r="G60" i="25"/>
  <c r="G67" i="25"/>
  <c r="G74" i="25"/>
  <c r="G82" i="25"/>
  <c r="G94" i="25"/>
  <c r="G99" i="25"/>
  <c r="G110" i="25"/>
  <c r="G115" i="25"/>
  <c r="G125" i="25"/>
  <c r="G139" i="25"/>
  <c r="G142" i="25"/>
  <c r="G149" i="25"/>
  <c r="G161" i="25"/>
  <c r="G167" i="25"/>
  <c r="G179" i="25"/>
  <c r="G19" i="25"/>
  <c r="G34" i="25"/>
  <c r="G44" i="25"/>
  <c r="G46" i="25"/>
  <c r="G57" i="25"/>
  <c r="G76" i="25"/>
  <c r="G84" i="25"/>
  <c r="G101" i="25"/>
  <c r="G104" i="25"/>
  <c r="G117" i="25"/>
  <c r="G132" i="25"/>
  <c r="G134" i="25"/>
  <c r="G136" i="25"/>
  <c r="G164" i="25"/>
  <c r="G169" i="25"/>
  <c r="G171" i="25"/>
  <c r="J7" i="20"/>
  <c r="I7" i="20"/>
  <c r="J6" i="20"/>
  <c r="I6" i="20"/>
  <c r="C55" i="34" l="1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R55" i="5"/>
  <c r="Q55" i="5"/>
  <c r="R54" i="5"/>
  <c r="Q54" i="5"/>
  <c r="R53" i="5"/>
  <c r="Q53" i="5"/>
  <c r="R52" i="5"/>
  <c r="Q52" i="5"/>
  <c r="R51" i="5"/>
  <c r="Q51" i="5"/>
  <c r="R50" i="5"/>
  <c r="Q50" i="5"/>
  <c r="R49" i="5"/>
  <c r="Q49" i="5"/>
  <c r="R48" i="5"/>
  <c r="Q48" i="5"/>
  <c r="R47" i="5"/>
  <c r="Q47" i="5"/>
  <c r="R46" i="5"/>
  <c r="Q46" i="5"/>
  <c r="R45" i="5"/>
  <c r="Q45" i="5"/>
  <c r="R44" i="5"/>
  <c r="Q44" i="5"/>
  <c r="R43" i="5"/>
  <c r="Q43" i="5"/>
  <c r="R42" i="5"/>
  <c r="Q42" i="5"/>
  <c r="R41" i="5"/>
  <c r="Q41" i="5"/>
  <c r="R40" i="5"/>
  <c r="Q40" i="5"/>
  <c r="R39" i="5"/>
  <c r="Q39" i="5"/>
  <c r="R38" i="5"/>
  <c r="Q38" i="5"/>
  <c r="R37" i="5"/>
  <c r="Q37" i="5"/>
  <c r="R36" i="5"/>
  <c r="Q36" i="5"/>
  <c r="R35" i="5"/>
  <c r="Q35" i="5"/>
  <c r="R34" i="5"/>
  <c r="Q34" i="5"/>
  <c r="R33" i="5"/>
  <c r="Q33" i="5"/>
  <c r="R32" i="5"/>
  <c r="Q32" i="5"/>
  <c r="R31" i="5"/>
  <c r="T31" i="5" s="1"/>
  <c r="Q31" i="5"/>
  <c r="S31" i="5" s="1"/>
  <c r="R30" i="5"/>
  <c r="Q30" i="5"/>
  <c r="R29" i="5"/>
  <c r="Q29" i="5"/>
  <c r="R28" i="5"/>
  <c r="Q28" i="5"/>
  <c r="R27" i="5"/>
  <c r="T27" i="5" s="1"/>
  <c r="Q27" i="5"/>
  <c r="S27" i="5" s="1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Q119" i="32"/>
  <c r="P119" i="32"/>
  <c r="O119" i="32"/>
  <c r="I119" i="32"/>
  <c r="H119" i="32"/>
  <c r="G119" i="32"/>
  <c r="Q118" i="32"/>
  <c r="P118" i="32"/>
  <c r="O118" i="32"/>
  <c r="I118" i="32"/>
  <c r="H118" i="32"/>
  <c r="G118" i="32"/>
  <c r="Q117" i="32"/>
  <c r="R117" i="32" s="1"/>
  <c r="P117" i="32"/>
  <c r="O117" i="32"/>
  <c r="I117" i="32"/>
  <c r="H117" i="32"/>
  <c r="G117" i="32"/>
  <c r="Q116" i="32"/>
  <c r="P116" i="32"/>
  <c r="O116" i="32"/>
  <c r="I116" i="32"/>
  <c r="H116" i="32"/>
  <c r="G116" i="32"/>
  <c r="Q115" i="32"/>
  <c r="P115" i="32"/>
  <c r="O115" i="32"/>
  <c r="I115" i="32"/>
  <c r="H115" i="32"/>
  <c r="G115" i="32"/>
  <c r="Q114" i="32"/>
  <c r="R114" i="32" s="1"/>
  <c r="P114" i="32"/>
  <c r="O114" i="32"/>
  <c r="I114" i="32"/>
  <c r="H114" i="32"/>
  <c r="G114" i="32"/>
  <c r="Q113" i="32"/>
  <c r="R113" i="32" s="1"/>
  <c r="P113" i="32"/>
  <c r="O113" i="32"/>
  <c r="I113" i="32"/>
  <c r="H113" i="32"/>
  <c r="G113" i="32"/>
  <c r="Q112" i="32"/>
  <c r="P112" i="32"/>
  <c r="O112" i="32"/>
  <c r="I112" i="32"/>
  <c r="H112" i="32"/>
  <c r="G112" i="32"/>
  <c r="Q111" i="32"/>
  <c r="P111" i="32"/>
  <c r="O111" i="32"/>
  <c r="I111" i="32"/>
  <c r="H111" i="32"/>
  <c r="G111" i="32"/>
  <c r="Q110" i="32"/>
  <c r="R110" i="32" s="1"/>
  <c r="P110" i="32"/>
  <c r="O110" i="32"/>
  <c r="I110" i="32"/>
  <c r="H110" i="32"/>
  <c r="G110" i="32"/>
  <c r="Q109" i="32"/>
  <c r="R109" i="32" s="1"/>
  <c r="P109" i="32"/>
  <c r="O109" i="32"/>
  <c r="I109" i="32"/>
  <c r="H109" i="32"/>
  <c r="G109" i="32"/>
  <c r="Q108" i="32"/>
  <c r="P108" i="32"/>
  <c r="O108" i="32"/>
  <c r="I108" i="32"/>
  <c r="H108" i="32"/>
  <c r="G108" i="32"/>
  <c r="Q107" i="32"/>
  <c r="P107" i="32"/>
  <c r="O107" i="32"/>
  <c r="I107" i="32"/>
  <c r="H107" i="32"/>
  <c r="G107" i="32"/>
  <c r="Q106" i="32"/>
  <c r="R106" i="32" s="1"/>
  <c r="P106" i="32"/>
  <c r="O106" i="32"/>
  <c r="I106" i="32"/>
  <c r="H106" i="32"/>
  <c r="G106" i="32"/>
  <c r="Q105" i="32"/>
  <c r="R105" i="32" s="1"/>
  <c r="P105" i="32"/>
  <c r="O105" i="32"/>
  <c r="I105" i="32"/>
  <c r="H105" i="32"/>
  <c r="G105" i="32"/>
  <c r="Q104" i="32"/>
  <c r="P104" i="32"/>
  <c r="O104" i="32"/>
  <c r="I104" i="32"/>
  <c r="H104" i="32"/>
  <c r="G104" i="32"/>
  <c r="Q103" i="32"/>
  <c r="P103" i="32"/>
  <c r="O103" i="32"/>
  <c r="I103" i="32"/>
  <c r="H103" i="32"/>
  <c r="G103" i="32"/>
  <c r="Q102" i="32"/>
  <c r="R102" i="32" s="1"/>
  <c r="P102" i="32"/>
  <c r="O102" i="32"/>
  <c r="I102" i="32"/>
  <c r="H102" i="32"/>
  <c r="G102" i="32"/>
  <c r="Q101" i="32"/>
  <c r="R101" i="32" s="1"/>
  <c r="P101" i="32"/>
  <c r="O101" i="32"/>
  <c r="I101" i="32"/>
  <c r="H101" i="32"/>
  <c r="G101" i="32"/>
  <c r="Q100" i="32"/>
  <c r="P100" i="32"/>
  <c r="O100" i="32"/>
  <c r="I100" i="32"/>
  <c r="H100" i="32"/>
  <c r="G100" i="32"/>
  <c r="Q99" i="32"/>
  <c r="P99" i="32"/>
  <c r="O99" i="32"/>
  <c r="I99" i="32"/>
  <c r="H99" i="32"/>
  <c r="G99" i="32"/>
  <c r="Q98" i="32"/>
  <c r="R98" i="32" s="1"/>
  <c r="P98" i="32"/>
  <c r="O98" i="32"/>
  <c r="I98" i="32"/>
  <c r="H98" i="32"/>
  <c r="G98" i="32"/>
  <c r="Q97" i="32"/>
  <c r="R97" i="32" s="1"/>
  <c r="P97" i="32"/>
  <c r="O97" i="32"/>
  <c r="I97" i="32"/>
  <c r="H97" i="32"/>
  <c r="G97" i="32"/>
  <c r="Q96" i="32"/>
  <c r="P96" i="32"/>
  <c r="O96" i="32"/>
  <c r="I96" i="32"/>
  <c r="H96" i="32"/>
  <c r="G96" i="32"/>
  <c r="Q95" i="32"/>
  <c r="P95" i="32"/>
  <c r="O95" i="32"/>
  <c r="I95" i="32"/>
  <c r="H95" i="32"/>
  <c r="G95" i="32"/>
  <c r="Q94" i="32"/>
  <c r="P94" i="32"/>
  <c r="O94" i="32"/>
  <c r="I94" i="32"/>
  <c r="H94" i="32"/>
  <c r="G94" i="32"/>
  <c r="Q93" i="32"/>
  <c r="P93" i="32"/>
  <c r="O93" i="32"/>
  <c r="I93" i="32"/>
  <c r="H93" i="32"/>
  <c r="G93" i="32"/>
  <c r="Q92" i="32"/>
  <c r="P92" i="32"/>
  <c r="O92" i="32"/>
  <c r="I92" i="32"/>
  <c r="H92" i="32"/>
  <c r="G92" i="32"/>
  <c r="Q91" i="32"/>
  <c r="P91" i="32"/>
  <c r="O91" i="32"/>
  <c r="I91" i="32"/>
  <c r="H91" i="32"/>
  <c r="G91" i="32"/>
  <c r="Q90" i="32"/>
  <c r="P90" i="32"/>
  <c r="O90" i="32"/>
  <c r="I90" i="32"/>
  <c r="H90" i="32"/>
  <c r="G90" i="32"/>
  <c r="Q89" i="32"/>
  <c r="P89" i="32"/>
  <c r="O89" i="32"/>
  <c r="I89" i="32"/>
  <c r="H89" i="32"/>
  <c r="G89" i="32"/>
  <c r="Q88" i="32"/>
  <c r="P88" i="32"/>
  <c r="O88" i="32"/>
  <c r="I88" i="32"/>
  <c r="H88" i="32"/>
  <c r="G88" i="32"/>
  <c r="Q87" i="32"/>
  <c r="P87" i="32"/>
  <c r="O87" i="32"/>
  <c r="I87" i="32"/>
  <c r="H87" i="32"/>
  <c r="G87" i="32"/>
  <c r="Q86" i="32"/>
  <c r="P86" i="32"/>
  <c r="O86" i="32"/>
  <c r="I86" i="32"/>
  <c r="H86" i="32"/>
  <c r="G86" i="32"/>
  <c r="Q85" i="32"/>
  <c r="P85" i="32"/>
  <c r="O85" i="32"/>
  <c r="I85" i="32"/>
  <c r="H85" i="32"/>
  <c r="G85" i="32"/>
  <c r="Q84" i="32"/>
  <c r="P84" i="32"/>
  <c r="O84" i="32"/>
  <c r="I84" i="32"/>
  <c r="H84" i="32"/>
  <c r="G84" i="32"/>
  <c r="Q83" i="32"/>
  <c r="P83" i="32"/>
  <c r="O83" i="32"/>
  <c r="I83" i="32"/>
  <c r="H83" i="32"/>
  <c r="G83" i="32"/>
  <c r="Q82" i="32"/>
  <c r="P82" i="32"/>
  <c r="O82" i="32"/>
  <c r="I82" i="32"/>
  <c r="H82" i="32"/>
  <c r="G82" i="32"/>
  <c r="Q81" i="32"/>
  <c r="P81" i="32"/>
  <c r="O81" i="32"/>
  <c r="I81" i="32"/>
  <c r="H81" i="32"/>
  <c r="G81" i="32"/>
  <c r="Q80" i="32"/>
  <c r="P80" i="32"/>
  <c r="O80" i="32"/>
  <c r="I80" i="32"/>
  <c r="H80" i="32"/>
  <c r="G80" i="32"/>
  <c r="Q79" i="32"/>
  <c r="P79" i="32"/>
  <c r="O79" i="32"/>
  <c r="I79" i="32"/>
  <c r="H79" i="32"/>
  <c r="G79" i="32"/>
  <c r="Q78" i="32"/>
  <c r="P78" i="32"/>
  <c r="O78" i="32"/>
  <c r="I78" i="32"/>
  <c r="H78" i="32"/>
  <c r="G78" i="32"/>
  <c r="Q77" i="32"/>
  <c r="P77" i="32"/>
  <c r="O77" i="32"/>
  <c r="I77" i="32"/>
  <c r="H77" i="32"/>
  <c r="G77" i="32"/>
  <c r="Q76" i="32"/>
  <c r="P76" i="32"/>
  <c r="O76" i="32"/>
  <c r="I76" i="32"/>
  <c r="H76" i="32"/>
  <c r="G76" i="32"/>
  <c r="Q75" i="32"/>
  <c r="P75" i="32"/>
  <c r="O75" i="32"/>
  <c r="I75" i="32"/>
  <c r="H75" i="32"/>
  <c r="G75" i="32"/>
  <c r="Q74" i="32"/>
  <c r="P74" i="32"/>
  <c r="O74" i="32"/>
  <c r="I74" i="32"/>
  <c r="H74" i="32"/>
  <c r="G74" i="32"/>
  <c r="Q73" i="32"/>
  <c r="P73" i="32"/>
  <c r="O73" i="32"/>
  <c r="I73" i="32"/>
  <c r="H73" i="32"/>
  <c r="G73" i="32"/>
  <c r="Q72" i="32"/>
  <c r="P72" i="32"/>
  <c r="O72" i="32"/>
  <c r="I72" i="32"/>
  <c r="H72" i="32"/>
  <c r="G72" i="32"/>
  <c r="Q71" i="32"/>
  <c r="P71" i="32"/>
  <c r="O71" i="32"/>
  <c r="I71" i="32"/>
  <c r="H71" i="32"/>
  <c r="G71" i="32"/>
  <c r="Q70" i="32"/>
  <c r="P70" i="32"/>
  <c r="O70" i="32"/>
  <c r="I70" i="32"/>
  <c r="H70" i="32"/>
  <c r="G70" i="32"/>
  <c r="Q69" i="32"/>
  <c r="P69" i="32"/>
  <c r="O69" i="32"/>
  <c r="I69" i="32"/>
  <c r="H69" i="32"/>
  <c r="G69" i="32"/>
  <c r="R96" i="32" l="1"/>
  <c r="R100" i="32"/>
  <c r="R104" i="32"/>
  <c r="R108" i="32"/>
  <c r="R112" i="32"/>
  <c r="R116" i="32"/>
  <c r="T35" i="5"/>
  <c r="T57" i="5"/>
  <c r="T56" i="5"/>
  <c r="T58" i="5"/>
  <c r="T59" i="5"/>
  <c r="T39" i="5"/>
  <c r="T43" i="5"/>
  <c r="T47" i="5"/>
  <c r="T51" i="5"/>
  <c r="T55" i="5"/>
  <c r="R71" i="32"/>
  <c r="R99" i="32"/>
  <c r="R103" i="32"/>
  <c r="R107" i="32"/>
  <c r="R111" i="32"/>
  <c r="R115" i="32"/>
  <c r="R119" i="32"/>
  <c r="T28" i="5"/>
  <c r="T32" i="5"/>
  <c r="T52" i="5"/>
  <c r="S29" i="5"/>
  <c r="S33" i="5"/>
  <c r="T29" i="5"/>
  <c r="T33" i="5"/>
  <c r="T37" i="5"/>
  <c r="T41" i="5"/>
  <c r="T45" i="5"/>
  <c r="T49" i="5"/>
  <c r="T53" i="5"/>
  <c r="S32" i="5"/>
  <c r="S30" i="5"/>
  <c r="S34" i="5"/>
  <c r="S28" i="5"/>
  <c r="T30" i="5"/>
  <c r="T34" i="5"/>
  <c r="T38" i="5"/>
  <c r="T42" i="5"/>
  <c r="T46" i="5"/>
  <c r="T50" i="5"/>
  <c r="T54" i="5"/>
  <c r="J75" i="32"/>
  <c r="J83" i="32"/>
  <c r="J91" i="32"/>
  <c r="R70" i="32"/>
  <c r="J76" i="32"/>
  <c r="J77" i="32"/>
  <c r="J78" i="32"/>
  <c r="J79" i="32"/>
  <c r="J84" i="32"/>
  <c r="J85" i="32"/>
  <c r="J86" i="32"/>
  <c r="J87" i="32"/>
  <c r="J92" i="32"/>
  <c r="J93" i="32"/>
  <c r="J94" i="32"/>
  <c r="J95" i="32"/>
  <c r="J71" i="32"/>
  <c r="R69" i="32"/>
  <c r="J72" i="32"/>
  <c r="J73" i="32"/>
  <c r="J74" i="32"/>
  <c r="R79" i="32"/>
  <c r="J80" i="32"/>
  <c r="J81" i="32"/>
  <c r="J82" i="32"/>
  <c r="R87" i="32"/>
  <c r="J88" i="32"/>
  <c r="J89" i="32"/>
  <c r="J90" i="32"/>
  <c r="R95" i="32"/>
  <c r="J96" i="32"/>
  <c r="J97" i="32"/>
  <c r="J98" i="32"/>
  <c r="J99" i="32"/>
  <c r="J100" i="32"/>
  <c r="J101" i="32"/>
  <c r="J102" i="32"/>
  <c r="J103" i="32"/>
  <c r="J104" i="32"/>
  <c r="J105" i="32"/>
  <c r="J106" i="32"/>
  <c r="J107" i="32"/>
  <c r="J108" i="32"/>
  <c r="J109" i="32"/>
  <c r="J110" i="32"/>
  <c r="J111" i="32"/>
  <c r="J112" i="32"/>
  <c r="J113" i="32"/>
  <c r="J114" i="32"/>
  <c r="J115" i="32"/>
  <c r="J116" i="32"/>
  <c r="J117" i="32"/>
  <c r="J118" i="32"/>
  <c r="R75" i="32"/>
  <c r="R83" i="32"/>
  <c r="R91" i="32"/>
  <c r="R118" i="32"/>
  <c r="S59" i="5"/>
  <c r="S58" i="5"/>
  <c r="S57" i="5"/>
  <c r="S56" i="5"/>
  <c r="S35" i="5"/>
  <c r="S37" i="5"/>
  <c r="S38" i="5"/>
  <c r="S39" i="5"/>
  <c r="S41" i="5"/>
  <c r="S42" i="5"/>
  <c r="S43" i="5"/>
  <c r="S45" i="5"/>
  <c r="S46" i="5"/>
  <c r="S47" i="5"/>
  <c r="S49" i="5"/>
  <c r="S50" i="5"/>
  <c r="S51" i="5"/>
  <c r="S52" i="5"/>
  <c r="S53" i="5"/>
  <c r="S54" i="5"/>
  <c r="S55" i="5"/>
  <c r="J69" i="32"/>
  <c r="R73" i="32"/>
  <c r="R77" i="32"/>
  <c r="R81" i="32"/>
  <c r="R85" i="32"/>
  <c r="R89" i="32"/>
  <c r="R93" i="32"/>
  <c r="T36" i="5"/>
  <c r="S36" i="5" s="1"/>
  <c r="T40" i="5"/>
  <c r="S40" i="5" s="1"/>
  <c r="T44" i="5"/>
  <c r="S44" i="5" s="1"/>
  <c r="T48" i="5"/>
  <c r="S48" i="5" s="1"/>
  <c r="J70" i="32"/>
  <c r="R72" i="32"/>
  <c r="R76" i="32"/>
  <c r="R80" i="32"/>
  <c r="R84" i="32"/>
  <c r="R88" i="32"/>
  <c r="R92" i="32"/>
  <c r="J119" i="32"/>
  <c r="R74" i="32"/>
  <c r="R78" i="32"/>
  <c r="R82" i="32"/>
  <c r="R86" i="32"/>
  <c r="R90" i="32"/>
  <c r="R94" i="32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 l="1"/>
  <c r="F26" i="3"/>
  <c r="E26" i="3"/>
  <c r="F25" i="3"/>
  <c r="E25" i="3"/>
  <c r="F24" i="3"/>
  <c r="E24" i="3"/>
  <c r="F23" i="3"/>
  <c r="E23" i="3"/>
  <c r="F22" i="3"/>
  <c r="E22" i="3"/>
  <c r="F21" i="3"/>
</calcChain>
</file>

<file path=xl/sharedStrings.xml><?xml version="1.0" encoding="utf-8"?>
<sst xmlns="http://schemas.openxmlformats.org/spreadsheetml/2006/main" count="4021" uniqueCount="799">
  <si>
    <t>Source: Infometrics, Regional database</t>
  </si>
  <si>
    <t>Auckland</t>
  </si>
  <si>
    <t>Rest of NZ</t>
  </si>
  <si>
    <t>Real Gross Domestic Product: Auckland and Rest of NZ, annual average percent change</t>
  </si>
  <si>
    <t>Quarterly Unemployment: Auckland and Rest of NZ, percent</t>
  </si>
  <si>
    <t>Source: Statistics New Zealand, Household Labour Force Survey</t>
  </si>
  <si>
    <t>Rest of New Zealand</t>
  </si>
  <si>
    <t>Net permanent and long term migrants: Auckland and Rest of NZ</t>
  </si>
  <si>
    <t>Source: Statistics New Zealand, International Travel and Migration</t>
  </si>
  <si>
    <t>Population, Auckland</t>
  </si>
  <si>
    <t xml:space="preserve">Source: Statistics New Zealand, Quarterly Employment Survey </t>
  </si>
  <si>
    <t>Annual Unemployment: Auckland and Rest of NZ, percent</t>
  </si>
  <si>
    <t>Annual Youth Unemployment: Auckland, 15 to 19 and 20 to 24 year olds, rate</t>
  </si>
  <si>
    <t>Quarterly Youth Unemployment: Auckland, 15 to 19 and 20 to 24 year old, rate</t>
  </si>
  <si>
    <t>Arrivals</t>
  </si>
  <si>
    <t>Departures</t>
  </si>
  <si>
    <t xml:space="preserve">Permanent and long term arrivals and departures: Auckland </t>
  </si>
  <si>
    <t>Real retail sales, annual average percent change</t>
  </si>
  <si>
    <t>Real wages: Auckland and Rest of New Zealand, annual percent change</t>
  </si>
  <si>
    <t>Canterbury</t>
  </si>
  <si>
    <t>Source: Real Estate Institute of New Zealand</t>
  </si>
  <si>
    <t>New Zealand</t>
  </si>
  <si>
    <t>Source: Statistics New Zealand, Building Consents</t>
  </si>
  <si>
    <t>15-19 year olds</t>
  </si>
  <si>
    <t>20-24 year olds</t>
  </si>
  <si>
    <t>121+2</t>
  </si>
  <si>
    <t>121+1</t>
  </si>
  <si>
    <t>Source: Statistics New Zealand</t>
  </si>
  <si>
    <t>Counting </t>
  </si>
  <si>
    <t>02 - Auckland </t>
  </si>
  <si>
    <t>Consumer confidence</t>
  </si>
  <si>
    <t>QSBO</t>
  </si>
  <si>
    <t>2013M06</t>
  </si>
  <si>
    <t>2013M05</t>
  </si>
  <si>
    <t>2013M04</t>
  </si>
  <si>
    <t>2013M03</t>
  </si>
  <si>
    <t>2013M02</t>
  </si>
  <si>
    <t>2013M01</t>
  </si>
  <si>
    <t>2012M12</t>
  </si>
  <si>
    <t>2012M11</t>
  </si>
  <si>
    <t>2012M10</t>
  </si>
  <si>
    <t>2012M09</t>
  </si>
  <si>
    <t>2012M08</t>
  </si>
  <si>
    <t>2012M07</t>
  </si>
  <si>
    <t>2012M06</t>
  </si>
  <si>
    <t>2012M05</t>
  </si>
  <si>
    <t>2012M04</t>
  </si>
  <si>
    <t>2012M03</t>
  </si>
  <si>
    <t>2012M02</t>
  </si>
  <si>
    <t>2012M01</t>
  </si>
  <si>
    <t>2011M12</t>
  </si>
  <si>
    <t>2011M11</t>
  </si>
  <si>
    <t>2011M10</t>
  </si>
  <si>
    <t>2011M09</t>
  </si>
  <si>
    <t>2011M08</t>
  </si>
  <si>
    <t>2011M07</t>
  </si>
  <si>
    <t>2011M06</t>
  </si>
  <si>
    <t>2011M05</t>
  </si>
  <si>
    <t>2011M04</t>
  </si>
  <si>
    <t>2011M03</t>
  </si>
  <si>
    <t>2011M02</t>
  </si>
  <si>
    <t>2011M01</t>
  </si>
  <si>
    <t>2010M12</t>
  </si>
  <si>
    <t>2010M11</t>
  </si>
  <si>
    <t>2010M10</t>
  </si>
  <si>
    <t>2010M09</t>
  </si>
  <si>
    <t>2010M08</t>
  </si>
  <si>
    <t>2010M07</t>
  </si>
  <si>
    <t>2010M06</t>
  </si>
  <si>
    <t>2010M05</t>
  </si>
  <si>
    <t>2010M04</t>
  </si>
  <si>
    <t>2010M03</t>
  </si>
  <si>
    <t>2010M02</t>
  </si>
  <si>
    <t>2010M01</t>
  </si>
  <si>
    <t>2009M12</t>
  </si>
  <si>
    <t>2009M11</t>
  </si>
  <si>
    <t>2009M10</t>
  </si>
  <si>
    <t>2009M09</t>
  </si>
  <si>
    <t>2009M08</t>
  </si>
  <si>
    <t>2009M07</t>
  </si>
  <si>
    <t>2009M06</t>
  </si>
  <si>
    <t>2009M05</t>
  </si>
  <si>
    <t>2009M04</t>
  </si>
  <si>
    <t>2009M03</t>
  </si>
  <si>
    <t>2009M02</t>
  </si>
  <si>
    <t>2009M01</t>
  </si>
  <si>
    <t>2008M12</t>
  </si>
  <si>
    <t>2008M11</t>
  </si>
  <si>
    <t>2008M10</t>
  </si>
  <si>
    <t>2008M09</t>
  </si>
  <si>
    <t>2008M08</t>
  </si>
  <si>
    <t>2008M07</t>
  </si>
  <si>
    <t>2008M06</t>
  </si>
  <si>
    <t>2008M05</t>
  </si>
  <si>
    <t>2008M04</t>
  </si>
  <si>
    <t>2008M03</t>
  </si>
  <si>
    <t>2008M02</t>
  </si>
  <si>
    <t>2008M01</t>
  </si>
  <si>
    <t>2007M12</t>
  </si>
  <si>
    <t>2007M11</t>
  </si>
  <si>
    <t>2007M10</t>
  </si>
  <si>
    <t>2007M09</t>
  </si>
  <si>
    <t>2007M08</t>
  </si>
  <si>
    <t>2007M07</t>
  </si>
  <si>
    <t>2007M06</t>
  </si>
  <si>
    <t>2007M05</t>
  </si>
  <si>
    <t>2007M04</t>
  </si>
  <si>
    <t>2007M03</t>
  </si>
  <si>
    <t>2007M02</t>
  </si>
  <si>
    <t>2007M01</t>
  </si>
  <si>
    <t>2006M12</t>
  </si>
  <si>
    <t>2006M11</t>
  </si>
  <si>
    <t>2006M10</t>
  </si>
  <si>
    <t>2006M09</t>
  </si>
  <si>
    <t>2006M08</t>
  </si>
  <si>
    <t>2006M07</t>
  </si>
  <si>
    <t>2006M06</t>
  </si>
  <si>
    <t>2006M05</t>
  </si>
  <si>
    <t>2006M04</t>
  </si>
  <si>
    <t>2006M03</t>
  </si>
  <si>
    <t>2006M02</t>
  </si>
  <si>
    <t>2006M01</t>
  </si>
  <si>
    <t>2005M12</t>
  </si>
  <si>
    <t>2005M11</t>
  </si>
  <si>
    <t>2005M10</t>
  </si>
  <si>
    <t>2005M09</t>
  </si>
  <si>
    <t>2005M08</t>
  </si>
  <si>
    <t>2005M07</t>
  </si>
  <si>
    <t>2005M06</t>
  </si>
  <si>
    <t>2005M05</t>
  </si>
  <si>
    <t>2005M04</t>
  </si>
  <si>
    <t>2005M03</t>
  </si>
  <si>
    <t>2005M02</t>
  </si>
  <si>
    <t>2005M01</t>
  </si>
  <si>
    <t>2004M12</t>
  </si>
  <si>
    <t>2004M11</t>
  </si>
  <si>
    <t>2004M10</t>
  </si>
  <si>
    <t>2004M09</t>
  </si>
  <si>
    <t>2004M08</t>
  </si>
  <si>
    <t>2004M07</t>
  </si>
  <si>
    <t>2004M06</t>
  </si>
  <si>
    <t>2004M05</t>
  </si>
  <si>
    <t>2004M04</t>
  </si>
  <si>
    <t>2004M03</t>
  </si>
  <si>
    <t>2004M02</t>
  </si>
  <si>
    <t>2004M01</t>
  </si>
  <si>
    <t>2003M12</t>
  </si>
  <si>
    <t>2003M11</t>
  </si>
  <si>
    <t>2003M10</t>
  </si>
  <si>
    <t>2003M09</t>
  </si>
  <si>
    <t>2003M08</t>
  </si>
  <si>
    <t>2003M07</t>
  </si>
  <si>
    <t>2003M06</t>
  </si>
  <si>
    <t>2003M05</t>
  </si>
  <si>
    <t>2003M04</t>
  </si>
  <si>
    <t>2003M03</t>
  </si>
  <si>
    <t>2003M02</t>
  </si>
  <si>
    <t>2003M01</t>
  </si>
  <si>
    <t>2002M12</t>
  </si>
  <si>
    <t>2002M11</t>
  </si>
  <si>
    <t>2002M10</t>
  </si>
  <si>
    <t>2002M09</t>
  </si>
  <si>
    <t>2002M08</t>
  </si>
  <si>
    <t>2002M07</t>
  </si>
  <si>
    <t>2002M06</t>
  </si>
  <si>
    <t>2002M05</t>
  </si>
  <si>
    <t>2002M04</t>
  </si>
  <si>
    <t>2002M03</t>
  </si>
  <si>
    <t>2002M02</t>
  </si>
  <si>
    <t>2002M01</t>
  </si>
  <si>
    <t>2001M12</t>
  </si>
  <si>
    <t>2001M11</t>
  </si>
  <si>
    <t>2001M10</t>
  </si>
  <si>
    <t>2001M09</t>
  </si>
  <si>
    <t>2001M08</t>
  </si>
  <si>
    <t>2001M07</t>
  </si>
  <si>
    <t>2001M06</t>
  </si>
  <si>
    <t>2001M05</t>
  </si>
  <si>
    <t>2001M04</t>
  </si>
  <si>
    <t>2001M03</t>
  </si>
  <si>
    <t>2001M02</t>
  </si>
  <si>
    <t>2001M01</t>
  </si>
  <si>
    <t>2000M12</t>
  </si>
  <si>
    <t>2000M11</t>
  </si>
  <si>
    <t>2000M10</t>
  </si>
  <si>
    <t>2000M09</t>
  </si>
  <si>
    <t>2000M08</t>
  </si>
  <si>
    <t>2000M07</t>
  </si>
  <si>
    <t>2000M06</t>
  </si>
  <si>
    <t>2000M05</t>
  </si>
  <si>
    <t>2000M04</t>
  </si>
  <si>
    <t>2000M03</t>
  </si>
  <si>
    <t>2000M02</t>
  </si>
  <si>
    <t>2000M01</t>
  </si>
  <si>
    <t>1999M12</t>
  </si>
  <si>
    <t>1999M11</t>
  </si>
  <si>
    <t>1999M10</t>
  </si>
  <si>
    <t>1999M09</t>
  </si>
  <si>
    <t>1999M08</t>
  </si>
  <si>
    <t>1999M07</t>
  </si>
  <si>
    <t>1999M06</t>
  </si>
  <si>
    <t>1999M05</t>
  </si>
  <si>
    <t>1999M04</t>
  </si>
  <si>
    <t>1999M03</t>
  </si>
  <si>
    <t>1999M02</t>
  </si>
  <si>
    <t>1999M01</t>
  </si>
  <si>
    <t>Guest nights</t>
  </si>
  <si>
    <t>Guest Nights by Region (Monthly)</t>
  </si>
  <si>
    <t>Price Index by Group of Capital Goods (Base: September Quarter 1999 = 1000) (Qrtly-Mar/Jun/Sep/Dec)</t>
  </si>
  <si>
    <t>Non-residential Buildings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</si>
  <si>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</si>
  <si>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</si>
  <si>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</si>
  <si>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</si>
  <si>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</si>
  <si>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</si>
  <si>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</si>
  <si>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</si>
  <si>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</si>
  <si>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</si>
  <si>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</si>
  <si>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</si>
  <si>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</si>
  <si>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</si>
  <si>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</si>
  <si>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</si>
  <si>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</si>
  <si>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</si>
  <si>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</si>
  <si>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</si>
  <si>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</si>
  <si>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</si>
  <si>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</si>
  <si>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</si>
  <si>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</si>
  <si>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</si>
  <si>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</si>
  <si>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</si>
  <si>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</si>
  <si>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</si>
  <si>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</si>
  <si>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</si>
  <si>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</si>
  <si>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</si>
  <si>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</si>
  <si>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</si>
  <si>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</si>
  <si>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</si>
  <si>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</si>
  <si>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</si>
  <si>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</si>
  <si>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</si>
  <si>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</si>
  <si>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</si>
  <si>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</si>
  <si>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</si>
  <si>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</si>
  <si>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</si>
  <si>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</si>
  <si>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</si>
  <si>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</si>
  <si>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</si>
  <si>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</si>
  <si>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</si>
  <si>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</si>
  <si>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</si>
  <si>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</si>
  <si>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</si>
  <si>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</si>
  <si>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</si>
  <si>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</si>
  <si>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</si>
  <si>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</si>
  <si>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</si>
  <si>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</si>
  <si>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</si>
  <si>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</si>
  <si>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</si>
  <si>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</si>
  <si>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</si>
  <si>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</si>
  <si>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</si>
  <si>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</si>
  <si>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</si>
  <si>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</si>
  <si>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</si>
  <si>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</si>
  <si>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</si>
  <si>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</si>
  <si>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</si>
  <si>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</si>
  <si>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</si>
  <si>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</si>
  <si>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</si>
  <si>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</si>
  <si>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</si>
  <si>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</si>
  <si>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</si>
  <si>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</si>
  <si>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</si>
  <si>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</si>
  <si>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</si>
  <si>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</si>
  <si>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</si>
  <si>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</si>
  <si>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Source: Statistics New Zealand, Household Labour Force Survey and NZIER, Quarterly Survey of Business Opinion</t>
  </si>
  <si>
    <t>Labour market: ease of finding skilled labour</t>
  </si>
  <si>
    <t>Employment growth</t>
  </si>
  <si>
    <t>Employment growth, Auckland, annual percent change</t>
  </si>
  <si>
    <t>Auckland population</t>
  </si>
  <si>
    <t>Employment (000s)</t>
  </si>
  <si>
    <t>Ease of finding skilled labour (% - LHS axis)</t>
  </si>
  <si>
    <t>Email:info@stats.govt.nz</t>
  </si>
  <si>
    <t>Telephone: 0508 525 525</t>
  </si>
  <si>
    <t>Contact: Information Centre</t>
  </si>
  <si>
    <t>HLF031AA</t>
  </si>
  <si>
    <t>Table reference:</t>
  </si>
  <si>
    <t>Status flags are not displayed</t>
  </si>
  <si>
    <t>S: Suppressed</t>
  </si>
  <si>
    <t>R: Revised</t>
  </si>
  <si>
    <t>P: Provisional</t>
  </si>
  <si>
    <t>E: Early Estimate</t>
  </si>
  <si>
    <t>C: Confidential</t>
  </si>
  <si>
    <t>.. figure not available</t>
  </si>
  <si>
    <t>Symbols:</t>
  </si>
  <si>
    <t>Footnotes:</t>
  </si>
  <si>
    <t>Number, Magnitude = Thousands</t>
  </si>
  <si>
    <t>Units:</t>
  </si>
  <si>
    <r>
      <t>Table information:</t>
    </r>
    <r>
      <rPr>
        <sz val="11"/>
        <color theme="1"/>
        <rFont val="Calibri"/>
        <family val="2"/>
        <scheme val="minor"/>
      </rPr>
      <t xml:space="preserve"> </t>
    </r>
  </si>
  <si>
    <t>2013Q3</t>
  </si>
  <si>
    <t>1989Q3</t>
  </si>
  <si>
    <t>1989Q2</t>
  </si>
  <si>
    <t>1989Q1</t>
  </si>
  <si>
    <t>1988Q4</t>
  </si>
  <si>
    <t>1988Q3</t>
  </si>
  <si>
    <t>1988Q2</t>
  </si>
  <si>
    <t>1988Q1</t>
  </si>
  <si>
    <t>1987Q4</t>
  </si>
  <si>
    <t>1987Q3</t>
  </si>
  <si>
    <t>1987Q2</t>
  </si>
  <si>
    <t>1987Q1</t>
  </si>
  <si>
    <t>1986Q4</t>
  </si>
  <si>
    <t>1986Q3</t>
  </si>
  <si>
    <t>1986Q2</t>
  </si>
  <si>
    <t>1986Q1</t>
  </si>
  <si>
    <t>UR</t>
  </si>
  <si>
    <t>Persons Unemployed in Labour Force</t>
  </si>
  <si>
    <t>Persons Employed in Labour Force</t>
  </si>
  <si>
    <t>Aged 20-24 Years</t>
  </si>
  <si>
    <t>Aged 15-19 Years</t>
  </si>
  <si>
    <t>NZ</t>
  </si>
  <si>
    <t>Total Both Sexes</t>
  </si>
  <si>
    <t>Labour Force Status by Sex by Age Group (Qrtly-Mar/Jun/Sep/Dec)</t>
  </si>
  <si>
    <t>2013M11</t>
  </si>
  <si>
    <t>2013M10</t>
  </si>
  <si>
    <t>2013M09</t>
  </si>
  <si>
    <t>2013M08</t>
  </si>
  <si>
    <t>2013M07</t>
  </si>
  <si>
    <t>International guest nights</t>
  </si>
  <si>
    <t>Domestic guest nights</t>
  </si>
  <si>
    <t>Index</t>
  </si>
  <si>
    <t>2013M12</t>
  </si>
  <si>
    <t>2014M01</t>
  </si>
  <si>
    <t>2014M02</t>
  </si>
  <si>
    <t>2014M03</t>
  </si>
  <si>
    <t>2013Q4</t>
  </si>
  <si>
    <t>2014Q1</t>
  </si>
  <si>
    <t>retail sales</t>
  </si>
  <si>
    <t>2014Q2</t>
  </si>
  <si>
    <t>Source: Statistics New Zealand, Westpac McDermott Miller</t>
  </si>
  <si>
    <t>Source: Statistics New Zealand, Household labour Force Survey</t>
  </si>
  <si>
    <t>Consumer confidence vs business confidence</t>
  </si>
  <si>
    <t>Source: Westpac McDemott Miller and NZIER</t>
  </si>
  <si>
    <t>Note: Ease may be ahead of graph date axis by one quarter due to data timing</t>
  </si>
  <si>
    <t>Annual</t>
  </si>
  <si>
    <t>Domestic</t>
  </si>
  <si>
    <t>International</t>
  </si>
  <si>
    <t>Business confidence (RHS %)</t>
  </si>
  <si>
    <t>Consumer confidence (LHS index)</t>
  </si>
  <si>
    <t>Annual new Dwelling Consents: Auckland, Canterbury and Rest of New Zealand</t>
  </si>
  <si>
    <t>Non-residential consents real value (RHS)</t>
  </si>
  <si>
    <t>Guest nights (Akl and Ronz) '000</t>
  </si>
  <si>
    <t>Guest Nights by Region (Monthly) '000</t>
  </si>
  <si>
    <t>Annual # NOT '000</t>
  </si>
  <si>
    <t>'000</t>
  </si>
  <si>
    <t>2014Q3</t>
  </si>
  <si>
    <t>(Moving annual total)</t>
  </si>
  <si>
    <t>(Q vs 4Q ago)</t>
  </si>
  <si>
    <t>(Moving annual total; new buildings only, not alterations)</t>
  </si>
  <si>
    <t xml:space="preserve">Source: Statistics New Zealand, </t>
  </si>
  <si>
    <t>Note: Unemployment for latest quarter may be unavailable due to data timing</t>
  </si>
  <si>
    <t>Note latest month $ may not be deflated due to timing of price deflator data</t>
  </si>
  <si>
    <t>SUMMARY GRAPH (&amp; see note):</t>
  </si>
  <si>
    <t>2014Q4</t>
  </si>
  <si>
    <t xml:space="preserve">monthly </t>
  </si>
  <si>
    <t>Graphdata</t>
  </si>
  <si>
    <t>Note: Non-residential re-based by Stats NZ in May 2015 for all data to March 2015 incl.</t>
  </si>
  <si>
    <t>NOTE: rebased by Infometrics 3 May 2015 for Dec 2014 and earlier</t>
  </si>
  <si>
    <t>Business confidence</t>
  </si>
  <si>
    <t>non-SA</t>
  </si>
  <si>
    <t>NOTE: recent quarters subject to minor revisions</t>
  </si>
  <si>
    <t>NOTE: rebased by Stats NZ in March 2015 for Dec 2014 and earlier</t>
  </si>
  <si>
    <t>2015Q1</t>
  </si>
  <si>
    <t>NOTE: rows 8 to 67 not updated</t>
  </si>
  <si>
    <t>Note: QSBO data (LHS) revised by NZIER April 2015</t>
  </si>
  <si>
    <t>(quarter vs 4 quarters ago)</t>
  </si>
  <si>
    <t>growth</t>
  </si>
  <si>
    <t>qvs 4q ago</t>
  </si>
  <si>
    <t>growth %</t>
  </si>
  <si>
    <t>Monthly</t>
  </si>
  <si>
    <t>Note I have rebased the RONZ axis in June 2015</t>
  </si>
  <si>
    <t>WMM</t>
  </si>
  <si>
    <t>NZIER</t>
  </si>
  <si>
    <t>backdated on 11 August 2015 to 2015Q2 from Infoshare</t>
  </si>
  <si>
    <t>Full series converted to $June 2015 from CGPI</t>
  </si>
  <si>
    <t>House sales: Auckland and New Zealand (total number)</t>
  </si>
  <si>
    <t>(Moving annual total number)</t>
  </si>
  <si>
    <t>Note $ deflated to latest quarter's CGPI</t>
  </si>
  <si>
    <t>Full series converted to $June 2015 from CPI</t>
  </si>
  <si>
    <t>2015Q2</t>
  </si>
  <si>
    <t>Full series converted to $Sept 2015 from CPI</t>
  </si>
  <si>
    <t>Growth</t>
  </si>
  <si>
    <t>Growth %</t>
  </si>
  <si>
    <t>(Note: censuses were held in March 2001, 2006 and 2013)</t>
  </si>
  <si>
    <t>(same as August because sept 2015 monthly same as sept 2014 monthly)</t>
  </si>
  <si>
    <t>revised slightly 2/12/2015</t>
  </si>
  <si>
    <t>Full series converted to $Sept 2015 from CGPI</t>
  </si>
  <si>
    <t>2015Q3</t>
  </si>
  <si>
    <t>Full series converted to $December 2015 from CPI</t>
  </si>
  <si>
    <t>WMM CCI</t>
  </si>
  <si>
    <t>retail due</t>
  </si>
  <si>
    <t>Full series converted to $Dec 2015 from CGPI</t>
  </si>
  <si>
    <t>2015Q4</t>
  </si>
  <si>
    <t>[*] All $ deflated using latest quarterly price index.</t>
  </si>
  <si>
    <t>[overdue from REINZ as at 3/5/2016]</t>
  </si>
  <si>
    <t>[general business situation]</t>
  </si>
  <si>
    <t>[XX??TO BE ADDED]</t>
  </si>
  <si>
    <t>Note all months $ deflated to latest quarter's CPI</t>
  </si>
  <si>
    <t>Full series converted to $March 2016 from CGPI</t>
  </si>
  <si>
    <t>2016Q1</t>
  </si>
  <si>
    <t>see graphs below and above</t>
  </si>
  <si>
    <t>see graph above</t>
  </si>
  <si>
    <t>see graph above right</t>
  </si>
  <si>
    <t>see graphs below</t>
  </si>
  <si>
    <t>Q vs Q-1</t>
  </si>
  <si>
    <t>[xx? Hlfs?]</t>
  </si>
  <si>
    <t>interpolations as at 2014/2015</t>
  </si>
  <si>
    <t>QSBO to March 2015 revised by NZIER in April 2015</t>
  </si>
  <si>
    <t>see graphs above</t>
  </si>
  <si>
    <t>see graphs above and above right</t>
  </si>
  <si>
    <t>see graphs above and above left</t>
  </si>
  <si>
    <t>see graphs above/right</t>
  </si>
  <si>
    <t>Note latest months' $ may not be deflated, due to timing of price deflator data</t>
  </si>
  <si>
    <t>Note latest months' $ may not be deflated due to timing of price deflator data</t>
  </si>
  <si>
    <t>Graph needs manual updating</t>
  </si>
  <si>
    <t>Quarterly Unemployment: Auckland percent</t>
  </si>
  <si>
    <t>old</t>
  </si>
  <si>
    <t>new</t>
  </si>
  <si>
    <t>impact</t>
  </si>
  <si>
    <t>NOTE: rebased by Stats NZ for March 2016 and earlier, no effect on total employed backdata</t>
  </si>
  <si>
    <t>Colour axes added September 2016</t>
  </si>
  <si>
    <t>Number</t>
  </si>
  <si>
    <t>year ending</t>
  </si>
  <si>
    <t>Full series converted to $June 2016 from CGPI</t>
  </si>
  <si>
    <t>2016Q2</t>
  </si>
  <si>
    <t>Note: data obtained from third party; for internal use only; can only be re-published as image (eg pdf)</t>
  </si>
  <si>
    <t>n/a</t>
  </si>
  <si>
    <t>[Note: Graph date axis may need manual adjustment by one quarter due to data timing]</t>
  </si>
  <si>
    <t>Full series converted to $Sept 2016 from quarterly CPI</t>
  </si>
  <si>
    <t>Full series converted to $June 2016 from quarterly CPI</t>
  </si>
  <si>
    <t>Full series converted to $March 2016 from quarterly CPI</t>
  </si>
  <si>
    <t>Note: House sales data obtained from third party; for internal use only; can only be re-published as image (eg pdf)</t>
  </si>
  <si>
    <t>Note: Confidence data obtained from third party; for internal use only; can only be re-published as image (eg pdf)</t>
  </si>
  <si>
    <t>Note: confidence data obtained from third party; for internal use only; can only be re-published as image (eg pdf)</t>
  </si>
  <si>
    <t>Note: house sales data obtained from third party; for internal use only; can only be re-published as image (eg pdf)</t>
  </si>
  <si>
    <t>NOTE: rebased by Stats NZ in August 2016 for March 2016 and earlier, no effect on total employed backdata</t>
  </si>
  <si>
    <t>Stats NZ August 2016: “The change in [un/]employment this quarter [June 2016] is influenced by both changes to the survey and by real increases in the number of people employed"</t>
  </si>
  <si>
    <t>Data delayed by earthquake 14/11/2016 damage to Stats NZ HQ!</t>
  </si>
  <si>
    <t>Total (Ordinary Time + Overtime) Weekly</t>
  </si>
  <si>
    <t>Full series converted to revised $Sept 2016 from revised quarterly CPI</t>
  </si>
  <si>
    <t>NOTE: rebased by Stats NZ for March 2016 and earlier, youth data not yet finalised</t>
  </si>
  <si>
    <t>RONZ added 29/11 (previously just had Auckland, from 2/11/2016)</t>
  </si>
  <si>
    <t xml:space="preserve">Retail sales (nominal, growth) vs. consumer confidence </t>
  </si>
  <si>
    <t>Real GDP Growth:</t>
  </si>
  <si>
    <t>Annual average percent change</t>
  </si>
  <si>
    <t>Auckland versus Rest of NZ</t>
  </si>
  <si>
    <t>Latest four quarters, compared to four quarters a year earlier</t>
  </si>
  <si>
    <t xml:space="preserve"> Quarterly moving annual average of</t>
  </si>
  <si>
    <t>Real retail sales:</t>
  </si>
  <si>
    <t>Real GDP in $2010</t>
  </si>
  <si>
    <t>Moving annual total</t>
  </si>
  <si>
    <t>Monthly moving annual total of</t>
  </si>
  <si>
    <t>Latest 12 months total</t>
  </si>
  <si>
    <t>Tourism - guest nights</t>
  </si>
  <si>
    <t xml:space="preserve"> such as hotels, motels, backpacker hostels, or holiday parks</t>
  </si>
  <si>
    <t>Guest nights of International and domestic tourists staying in short-term commercial accommodation,</t>
  </si>
  <si>
    <t>House sales</t>
  </si>
  <si>
    <t>Left Hand Side axis:</t>
  </si>
  <si>
    <t>Auckland region prices vs Auckland region number of sales</t>
  </si>
  <si>
    <t>That month only, not annual</t>
  </si>
  <si>
    <t>Median not average</t>
  </si>
  <si>
    <t>Covers only "houses" that actually sold</t>
  </si>
  <si>
    <t>Actual sale price, not list price</t>
  </si>
  <si>
    <t>Includes all dwellings eg flats, not just free-standing houses</t>
  </si>
  <si>
    <t>Excludes sales of undeveloped land</t>
  </si>
  <si>
    <t>Right Hand Side axis:</t>
  </si>
  <si>
    <t>Number of "houses" (dwellings) sold</t>
  </si>
  <si>
    <t>NOTE: Data remains property of 3rd party supplier (REINZ)</t>
  </si>
  <si>
    <t>May not be directly published or reproduced except as image eg pdf</t>
  </si>
  <si>
    <t>Real $, from nominal sales, each month inflated to latest quarter $ using quarterly CPI</t>
  </si>
  <si>
    <t>New building consents</t>
  </si>
  <si>
    <t>moving annual total</t>
  </si>
  <si>
    <t>Number of dwellings consented</t>
  </si>
  <si>
    <t>New projects only, excludes alterations</t>
  </si>
  <si>
    <t>Takes no account of whether a previous building was demolished there</t>
  </si>
  <si>
    <t>Auckland dwelling consents vs Auckland non-residential consents</t>
  </si>
  <si>
    <t>Real $, from nominal values, each month inflated to latest quarter $ using quarterly CPI</t>
  </si>
  <si>
    <t>Real $, from nominal retail sales, each quarter inflated to latest quarter$ using quarterly CPI</t>
  </si>
  <si>
    <t>A building with 1 consent for 12 apartments counts as 12</t>
  </si>
  <si>
    <t>Employment and unemployment</t>
  </si>
  <si>
    <t>Auckland employment growth vs Auckland unemployment rate</t>
  </si>
  <si>
    <t>Subject to HLFS survey error margins</t>
  </si>
  <si>
    <t>rebased August 2016 by Stats NZ for March 2016 and earlier, no effect on total employed backdata</t>
  </si>
  <si>
    <t>Quarterly moving annual change</t>
  </si>
  <si>
    <t>latest quarter, compared to same quarter a year earlier</t>
  </si>
  <si>
    <t>Number of people employed</t>
  </si>
  <si>
    <t>full plus part time</t>
  </si>
  <si>
    <t>1 or more hours a week</t>
  </si>
  <si>
    <t>self-defined in HLFS</t>
  </si>
  <si>
    <t>Bar graph (LHS)</t>
  </si>
  <si>
    <t>Line graph (LHS also)</t>
  </si>
  <si>
    <t>quarterly rate</t>
  </si>
  <si>
    <t>(NOT annual average percent change of year vs previous year)</t>
  </si>
  <si>
    <t>(NOT moving annual average)</t>
  </si>
  <si>
    <t>all people 15 and over - includes school pupils 15+ and people over 65</t>
  </si>
  <si>
    <t>rebased by Stats NZ in March 2015 for Dec 2014 and earlier to match 2013 census</t>
  </si>
  <si>
    <t>searching only by looking at online ads now counts as NILF not unemployed</t>
  </si>
  <si>
    <t>unemployed / unemployed + employed</t>
  </si>
  <si>
    <t>proportion of workforce that is unemployed (actively seeking employment)</t>
  </si>
  <si>
    <t>Includes youth in education but actively seeking employment</t>
  </si>
  <si>
    <t>includes 65+ but actively seeking employment</t>
  </si>
  <si>
    <t>excludes underemployed eg part time and seeking more or better work</t>
  </si>
  <si>
    <t>influenced by both changes to the survey and by real increases in the number of people employed"</t>
  </si>
  <si>
    <t>Confidence indicators</t>
  </si>
  <si>
    <t>Auckland consumer confidence vs Auckland business confidence</t>
  </si>
  <si>
    <t>Westpac McDermott Miller CCCI, vs QSBO business confidence</t>
  </si>
  <si>
    <t>quarterly levels (NOT annual averages or changes)</t>
  </si>
  <si>
    <t>Auackland annual employment growth</t>
  </si>
  <si>
    <t>Auckland unemployment rate</t>
  </si>
  <si>
    <t>Auckland dwelling consents</t>
  </si>
  <si>
    <t>Auckland real value of non-residential consents</t>
  </si>
  <si>
    <t>Auckland real monthly median sale price</t>
  </si>
  <si>
    <t>Auckland number of sales</t>
  </si>
  <si>
    <t>Auckland consumer confidence</t>
  </si>
  <si>
    <t>Regional consumer confidence, Auckland region</t>
  </si>
  <si>
    <t>Quarterly level from index (NOT annual average)</t>
  </si>
  <si>
    <t>Auckland business confidence</t>
  </si>
  <si>
    <t>Quarterly net percentage (NOT annual average)</t>
  </si>
  <si>
    <t>NOTE: all data NOT seasonally adjusted</t>
  </si>
  <si>
    <t>% of businesses expecting an improvement minus % expecting worsening</t>
  </si>
  <si>
    <t>of general business situation over the next 3 months</t>
  </si>
  <si>
    <t>Full series converted to $Sept 2016 from CGPI</t>
  </si>
  <si>
    <t>2016Q3</t>
  </si>
  <si>
    <t>Note: latest confidence WMMCCI  always needs adding to Retail(2) tab</t>
  </si>
  <si>
    <t>consumer confidence (RHS)</t>
  </si>
  <si>
    <t>Retail growth is (Q vs 4Q ago)</t>
  </si>
  <si>
    <t>Full series converted to $Dec 2016 from quarterly CPI</t>
  </si>
  <si>
    <t>Full series converted to $Dec 2016 from CGPI</t>
  </si>
  <si>
    <t>Full series converted to $Dec 2016 from CGPI (not CPI)</t>
  </si>
  <si>
    <t>2016Q4</t>
  </si>
  <si>
    <t>Source: Statistics NZ, retail sales (quarterly), and SNZ CPI (quarterly)</t>
  </si>
  <si>
    <t>Source: Statistics NZ Accommodation Survey (monthly)</t>
  </si>
  <si>
    <t>Source: Statistics NZ, building consents (monthly), and SNZ CPI (quarterly)</t>
  </si>
  <si>
    <t>Source: Statistics NZ, Household Labour Force Survey (quarterly)</t>
  </si>
  <si>
    <t>Source: Westpac McDermott Miller, Regional CCI (quarterly)</t>
  </si>
  <si>
    <t>Source: New Zealand Insitute of Economic Research, Quarterly Survey of Business Opinion (quarterly)</t>
  </si>
  <si>
    <t>Note earliest data is y/e Sept 2008</t>
  </si>
  <si>
    <t>Ease of finding skilled labour</t>
  </si>
  <si>
    <t>In March 2017 Stats NZ revised September 2016 result (affected annual totals to December 2016)</t>
  </si>
  <si>
    <t>Data back on schedule - so pdf number skips from December (unrevised) to February</t>
  </si>
  <si>
    <t>March 2017 CGPI not due till 20/5/2017</t>
  </si>
  <si>
    <t>Full series converted to $Mar 2017 from quarterly CPI</t>
  </si>
  <si>
    <t>Rest of NZ may include a few "area unknown or not stated"</t>
  </si>
  <si>
    <t>Note: Auckland data is now Auckland region same as Stats NZ; all backdata (to March 2017) revised by REINZ in May 2017.</t>
  </si>
  <si>
    <t>Note: Auckland data is now Auckland region same as Stats NZ; all backdata (to March 2017) revised by REINZ in May 2017; Rest of NZ added.</t>
  </si>
  <si>
    <t>see graph above/right</t>
  </si>
  <si>
    <t>RONZ corrected 8/5/2017</t>
  </si>
  <si>
    <t>RONZ Dec 2016 corrected 8/5/2017</t>
  </si>
  <si>
    <t>Full series converted to $March 2017 from CGPI (not CPI)</t>
  </si>
  <si>
    <t>2017Q1</t>
  </si>
  <si>
    <t>Access to new quarterly GDP data cancelled May 2017 (after March data)</t>
  </si>
  <si>
    <t>Revised by REINZ 15/6/2017</t>
  </si>
  <si>
    <t>Note each month REINZ revise previous month's sales data</t>
  </si>
  <si>
    <t>Note each month REINZ revise previous months' sales</t>
  </si>
  <si>
    <t>Full series converted to $June 2017 from quarterly CPI</t>
  </si>
  <si>
    <t>Source: Statistics New Zealand, Retail Trade Survey, deflated by CPI for each quarter</t>
  </si>
  <si>
    <t>4q vs 4q  a year earlier, deflated by CPI for each quarter</t>
  </si>
  <si>
    <t>NOTE: Youth unemployment differs from youth NEET; unemployed includes studying; NEET includes NILF.</t>
  </si>
  <si>
    <t>NOTE: backdata to March 2016 rebased by Stats NZ in August 2016; uploaded here 21/8/2017</t>
  </si>
  <si>
    <t>NOTE: rebased by Stats NZ for March 2016 and earlier, youth data not yet uploaded here</t>
  </si>
  <si>
    <t>Note each month REINZ revise previous month and year-ago's data</t>
  </si>
  <si>
    <t>NOT annualised or seasonally adjusted</t>
  </si>
  <si>
    <t>NOTE: rebased August 2016 by Stats NZ for March 2016 and earlier, no effect on total employed backdata BUT June 2016 onwards uses slightly different questions</t>
  </si>
  <si>
    <t>"some people have [June 2016 onwards] been identified as self-employed (without employees) who were previously counted in the not in the labour force category.</t>
  </si>
  <si>
    <t>http://www.stats.govt.nz/browse_for_stats/income-and-work/employment_and_unemployment/LabourMarketStatistics_HOTPJun16qtr-incl-HLFS/Commentary.aspx#understanding</t>
  </si>
  <si>
    <t>Full series converted to $June 2017 from CGPI (not CPI)</t>
  </si>
  <si>
    <t>Full series converted to $March 2017 from CGPI</t>
  </si>
  <si>
    <t>2017Q2</t>
  </si>
  <si>
    <t>4Q vs 4Q a year ago</t>
  </si>
  <si>
    <t>NOT Q vs 4Q ago</t>
  </si>
  <si>
    <t>Backdata March 2016 to March 2017 revised September 2017</t>
  </si>
  <si>
    <t>Full series converted to $Sept 2017 from quarterly CPI</t>
  </si>
  <si>
    <t>Note each month REINZ revise previous month and year's sales</t>
  </si>
  <si>
    <t>Per FTE</t>
  </si>
  <si>
    <t>Backdata Dec 2015 to June 2017 revised by Infometrics November 2017</t>
  </si>
  <si>
    <t>NOTE: In Nov 2017 SNZ switched to SAFC and backdated 2011 Q2 to 2017 Q2; the old basis omits approx 1% of sales</t>
  </si>
  <si>
    <t>NOTE: Retail: In Nov 2017 SNZ switched to SAFC and backdated 2011 Q2 to 2017 Q2; the old basis omits approx 1% of sales</t>
  </si>
  <si>
    <t>Full series converted to $Sept 2017 from CGPI (not CPI)</t>
  </si>
  <si>
    <t>2017Q3</t>
  </si>
  <si>
    <t>Full series converted to $Dec 2017 from quarterly CPI</t>
  </si>
  <si>
    <t>Note: Auckland data is now Auckland region same as Stats NZ; all backdata (2001 to March 2017) revised by REINZ in May 2017.</t>
  </si>
  <si>
    <t>recent data is subject to revision by REINZ</t>
  </si>
  <si>
    <t>Note: monthly median sale price of dwellings sold by REINZ members</t>
  </si>
  <si>
    <t>Note: Auckland data is now Auckland region same as Stats NZ; all backdata (2001 to March 2017) revised by REINZ in May 2017; Rest of NZ added.</t>
  </si>
  <si>
    <t>Full backdata converted to $Dec 2017 from CGPI (not CPI)</t>
  </si>
  <si>
    <t>2017Q4</t>
  </si>
  <si>
    <t>Source: Real Estate Institute of NZ (monthly), and SNZ CPI (quarterly)</t>
  </si>
  <si>
    <t>Recent quarters subject to revision</t>
  </si>
  <si>
    <t>Full series converted to $Mar 2018 from quarterly CPI</t>
  </si>
  <si>
    <t>Below is alternate version of graph</t>
  </si>
  <si>
    <t>Above is graph for word doc</t>
  </si>
  <si>
    <t>Full backdata converted to $Mar 2018 from CGPI (not CPI)</t>
  </si>
  <si>
    <t>2018Q1</t>
  </si>
  <si>
    <t>Dwellings consented (LHS)</t>
  </si>
  <si>
    <t>Ease of finding skilled labour:</t>
  </si>
  <si>
    <t>All backdata to Dec 2017 revised by Infometrics in May 2018</t>
  </si>
  <si>
    <t>NOTE: Graph needs manual updating despite auto-date-axis</t>
  </si>
  <si>
    <t>reset range to sept 2008</t>
  </si>
  <si>
    <t>Full backdata converted to $June 2018 from CGPI (not CPI)</t>
  </si>
  <si>
    <t>2018Q2</t>
  </si>
  <si>
    <t>Full series converted to $June 2018 from quarterly CPI</t>
  </si>
  <si>
    <t>Full series converted to $Sept 2018 from quarterly CPI</t>
  </si>
  <si>
    <t>Population index</t>
  </si>
  <si>
    <t>Employment index</t>
  </si>
  <si>
    <t>????</t>
  </si>
  <si>
    <t>From 1/11/2018 Stats NZ stopped collecting arrival/departure cards</t>
  </si>
  <si>
    <t>from Dec 2018 graphs 12 years not 10</t>
  </si>
  <si>
    <t>Source: Infometrics, regional economic profile - quarterly</t>
  </si>
  <si>
    <t>Access to new quarterly GDP data resumed mid 2018</t>
  </si>
  <si>
    <t>Full backdata converted to $Sept 2018 from CGPI (not CPI)</t>
  </si>
  <si>
    <t>2018Q3</t>
  </si>
  <si>
    <t>from Dec 2018 update, graphs 12 years not 10</t>
  </si>
  <si>
    <t>Full series converted to $Dec 2018 from quarterly CPI</t>
  </si>
  <si>
    <t>from Dec 2018, graphs 12 years not 10</t>
  </si>
  <si>
    <t>Moderate changes to 2016/2017/2018 backdata on 28/2/2019</t>
  </si>
  <si>
    <t>Full backdata converted to $Dec 2018 from CGPI (not CPI)</t>
  </si>
  <si>
    <t>Deflated to todays dollars using quarterly CGPI not CPI</t>
  </si>
  <si>
    <t>Full backdata converted to $Dec 2018 from quarterly CGPI (not CPI)</t>
  </si>
  <si>
    <t>2018Q4</t>
  </si>
  <si>
    <t>Projects consented - not necessarily commenced or completed</t>
  </si>
  <si>
    <t>Full series converted to $March 2019 from quarterly CPI</t>
  </si>
  <si>
    <t>Auckland versus Rest of NZ (both excluding non-retail activity)</t>
  </si>
  <si>
    <t>Full backdata converted to $March 2019 from CGPI (not CPI)</t>
  </si>
  <si>
    <t>Full backdata converted to $March 2019 from quarterly CGPI (not CPI)</t>
  </si>
  <si>
    <t>2019Q1</t>
  </si>
  <si>
    <t>Minor changes to 2018 backdata on 10/6/2019</t>
  </si>
  <si>
    <t>Source: Ministry of Business, Innovation and Employment, Regional Rental Prices</t>
  </si>
  <si>
    <t>Monthly Average Weekly Private Rent (Real): Auckland and Rest of NZ</t>
  </si>
  <si>
    <t>Average not median or geometric mean</t>
  </si>
  <si>
    <t>Latest month, Monthly not annual</t>
  </si>
  <si>
    <t>Real $, from nominal rents, each month inflated to latest quarter $ using quarterly CPI</t>
  </si>
  <si>
    <t>Monthly average price of weekly rent</t>
  </si>
  <si>
    <t>All backdata subject to minor revision</t>
  </si>
  <si>
    <t>Real weekly rent:</t>
  </si>
  <si>
    <t>Full series converted to $June 2019 from quarterly CPI</t>
  </si>
  <si>
    <t>and Statistics NZ, CPI (quarterly)</t>
  </si>
  <si>
    <t>Private rental agreement bonds lodged that month</t>
  </si>
  <si>
    <t>Note: August 2018 onwards Number sold axis rebased to 40,000 (was 50,000)</t>
  </si>
  <si>
    <t>retail sales growth % (LHS)</t>
  </si>
  <si>
    <t>consumer conf pp change</t>
  </si>
  <si>
    <t>Note: simple average of quarterly rates</t>
  </si>
  <si>
    <t>Annual 15-19</t>
  </si>
  <si>
    <t>Annual 20-24</t>
  </si>
  <si>
    <t>NOTE: May and June 2019 data revised 30/8/19</t>
  </si>
  <si>
    <t>2019Q2</t>
  </si>
  <si>
    <t>Full backdata converted to $June 2019 from quarterly CGPI (not CPI)</t>
  </si>
  <si>
    <t>Rent series added 14/6/2019 to Updates and keycharts</t>
  </si>
  <si>
    <t>Full series converted to $September 2019 from quarterly CPI</t>
  </si>
  <si>
    <t>but neither is consistent with 2014-2017 backdata;</t>
  </si>
  <si>
    <r>
      <rPr>
        <b/>
        <i/>
        <sz val="11"/>
        <color rgb="FFFF0000"/>
        <rFont val="Calibri"/>
        <family val="2"/>
        <scheme val="minor"/>
      </rPr>
      <t>Nominal</t>
    </r>
    <r>
      <rPr>
        <b/>
        <i/>
        <sz val="11"/>
        <color theme="1"/>
        <rFont val="Calibri"/>
        <family val="2"/>
        <scheme val="minor"/>
      </rPr>
      <t xml:space="preserve"> retail sales (quarterly), annual percent change and consumer confidence</t>
    </r>
  </si>
  <si>
    <t>Retail due</t>
  </si>
  <si>
    <t>WMM CCI due</t>
  </si>
  <si>
    <t>NOTE: 2013-2019Q2 rebased October 2019 by Stats NZ to match revised population estimates; another due April 2020</t>
  </si>
  <si>
    <t>NOTE: RONZ 2013-2019Q2 rebased November 2019 to match Stats NZ revised population estimates; another due April 2020</t>
  </si>
  <si>
    <t>MEDIAN</t>
  </si>
  <si>
    <t>2019Q3</t>
  </si>
  <si>
    <t>Full backdata converted to $Sept 2019 from quarterly CGPI (not CPI)</t>
  </si>
  <si>
    <t>The accommodation survey is no longer produced by Stats NZ. The last results published were for the September 2019 month.</t>
  </si>
  <si>
    <t>Full series converted to $December 2019 from quarterly CPI</t>
  </si>
  <si>
    <t>Previous years' data subject to minor revision</t>
  </si>
  <si>
    <t>NOTE: 2014Q1-2019Q3 re-rebased February 2020 by Stats NZ to match revised population estimates; another due April 2020</t>
  </si>
  <si>
    <t>Note each month REINZ revise previous month's and year-ago's data</t>
  </si>
  <si>
    <t>Full backdata converted to $Dec 2019 from quarterly CGPI (not CPI)</t>
  </si>
  <si>
    <t>2019Q4</t>
  </si>
  <si>
    <t>million</t>
  </si>
  <si>
    <t>2/4/20 graph adjusted</t>
  </si>
  <si>
    <t>Full series converted to $March 2020 from quarterly CPI</t>
  </si>
  <si>
    <t>3/5/20 graph adjusted</t>
  </si>
  <si>
    <t>Auckland domestic versus Auckland international</t>
  </si>
  <si>
    <t>Note: not available after September 2019</t>
  </si>
  <si>
    <t>Full backdata converted to $March 2020 from quarterly CGPI (not CPI)</t>
  </si>
  <si>
    <t>March 2020 data not available until after 2/5/20 deadline</t>
  </si>
  <si>
    <t>2020Q1</t>
  </si>
  <si>
    <t>Source: Marketview-Paymark, from Ministry of Business, Innovation and Employment, COVID19 Response card spend</t>
  </si>
  <si>
    <t>https://mbienz.shinyapps.io/card_spend_covid19/</t>
  </si>
  <si>
    <t>NZ Domestic</t>
  </si>
  <si>
    <t>NZ International</t>
  </si>
  <si>
    <t>EFTPOS spend (Paymark; excl online)</t>
  </si>
  <si>
    <t>EFTPOS series added 29/6/2020 to Updates and keycharts</t>
  </si>
  <si>
    <t>CAVEATS AND DEFINITIONS</t>
  </si>
  <si>
    <t>This 70% is not evenly distributed. Some regions in New Zealand may be more or less represented in the data</t>
  </si>
  <si>
    <t>The Paymark data only includes consumer spending payments through EFTPOS machines (mainly in bricks-and-mortar businesses) and for the most part excludes online spending.</t>
  </si>
  <si>
    <t>Excludes cash, direct online, and Payments via alternative payment networks, such as Verifone, Paypal, AliPay, WeChatPay and ApplePay</t>
  </si>
  <si>
    <t>Total spend:the sum of domestic and international spend</t>
  </si>
  <si>
    <t>International spend:purchases made in New Zealand using cards from overseas financial institutions</t>
  </si>
  <si>
    <t>Domestic spend:purchases made in New Zealand using cards from New Zealand financial institutions (e.g. ASB, BNZ and KiwiBank);</t>
  </si>
  <si>
    <t xml:space="preserve">Some spending are centralised, so they are processed at a centralised source, meaning their activity cannot be attributed directly to a region. </t>
  </si>
  <si>
    <t xml:space="preserve">An example of this is the Blue Bubble taxis, who have arms in most regions of New Zealand, but spending is identified as being in Auckland. </t>
  </si>
  <si>
    <t>Consumer Spending [Marketview-Paymark]</t>
  </si>
  <si>
    <r>
      <t xml:space="preserve">This means that the data potentially </t>
    </r>
    <r>
      <rPr>
        <b/>
        <sz val="11"/>
        <color rgb="FFFF0000"/>
        <rFont val="Calibri"/>
        <family val="2"/>
      </rPr>
      <t>may be over-representing large metro areas [eg Auckland]</t>
    </r>
    <r>
      <rPr>
        <sz val="11"/>
        <rFont val="Calibri"/>
        <family val="2"/>
      </rPr>
      <t>, and under-representing the regions</t>
    </r>
  </si>
  <si>
    <r>
      <t xml:space="preserve">data presented comes </t>
    </r>
    <r>
      <rPr>
        <b/>
        <i/>
        <sz val="11"/>
        <color rgb="FFFF0000"/>
        <rFont val="Calibri"/>
        <family val="2"/>
      </rPr>
      <t>from Paymark’s network which covers more than 70% of the EFTPOS transactions</t>
    </r>
    <r>
      <rPr>
        <sz val="11"/>
        <rFont val="Calibri"/>
        <family val="2"/>
      </rPr>
      <t xml:space="preserve"> around the country and provides a good snapshot of spending patterns in New Zealand. </t>
    </r>
  </si>
  <si>
    <r>
      <t xml:space="preserve">If there has been a significant </t>
    </r>
    <r>
      <rPr>
        <b/>
        <i/>
        <sz val="11"/>
        <color rgb="FFFF0000"/>
        <rFont val="Calibri"/>
        <family val="2"/>
        <scheme val="minor"/>
      </rPr>
      <t>shift towards online payments, then this will not show up</t>
    </r>
    <r>
      <rPr>
        <sz val="11"/>
        <color theme="1"/>
        <rFont val="Calibri"/>
        <family val="2"/>
        <scheme val="minor"/>
      </rPr>
      <t xml:space="preserve"> in the Paymark figures.</t>
    </r>
  </si>
  <si>
    <r>
      <rPr>
        <b/>
        <i/>
        <sz val="11"/>
        <color rgb="FFFF0000"/>
        <rFont val="Calibri"/>
        <family val="2"/>
        <scheme val="minor"/>
      </rPr>
      <t>Some major businesses, such as Countdown, are not included</t>
    </r>
    <r>
      <rPr>
        <sz val="11"/>
        <color theme="1"/>
        <rFont val="Calibri"/>
        <family val="2"/>
        <scheme val="minor"/>
      </rPr>
      <t xml:space="preserve"> in the data as they are processed through a </t>
    </r>
    <r>
      <rPr>
        <b/>
        <i/>
        <sz val="11"/>
        <color rgb="FFFF0000"/>
        <rFont val="Calibri"/>
        <family val="2"/>
        <scheme val="minor"/>
      </rPr>
      <t>different payments provider</t>
    </r>
    <r>
      <rPr>
        <sz val="11"/>
        <color theme="1"/>
        <rFont val="Calibri"/>
        <family val="2"/>
        <scheme val="minor"/>
      </rPr>
      <t>, Verifone</t>
    </r>
  </si>
  <si>
    <t>Auckland spend:  total  purchases made in Auckland, ie the sum of purchases using cards from New Zealand plus overseas financial institutions</t>
  </si>
  <si>
    <t>Auckland versus New Zealand</t>
  </si>
  <si>
    <t>see below for explanations</t>
  </si>
  <si>
    <t>Full series converted to $June 2020 from quarterly CPI</t>
  </si>
  <si>
    <t>Consumer Spending [Marketview-Paymark] - via MBIE website</t>
  </si>
  <si>
    <t>NOTE: 2018Q1-2020Q1 re-re-re-rebased August 2020 by Stats NZ to match revised population estimates;</t>
  </si>
  <si>
    <t>Full backdata converted to $June 2020 from quarterly CGPI (not CPI)</t>
  </si>
  <si>
    <r>
      <t>Source: Statistics New Zealand, Subregional population estimates (</t>
    </r>
    <r>
      <rPr>
        <b/>
        <sz val="11"/>
        <color rgb="FFFF0000"/>
        <rFont val="Calibri"/>
        <family val="2"/>
        <scheme val="minor"/>
      </rPr>
      <t>as at June</t>
    </r>
    <r>
      <rPr>
        <b/>
        <sz val="11"/>
        <color theme="1"/>
        <rFont val="Calibri"/>
        <family val="2"/>
        <scheme val="minor"/>
      </rPr>
      <t>)</t>
    </r>
  </si>
  <si>
    <t>2020Q2</t>
  </si>
  <si>
    <r>
      <t>Real value of non-residential building construction</t>
    </r>
    <r>
      <rPr>
        <b/>
        <i/>
        <u/>
        <sz val="11"/>
        <color theme="1"/>
        <rFont val="Calibri"/>
        <family val="2"/>
        <scheme val="minor"/>
      </rPr>
      <t xml:space="preserve"> </t>
    </r>
    <r>
      <rPr>
        <b/>
        <i/>
        <u/>
        <sz val="11"/>
        <color rgb="FFFF0000"/>
        <rFont val="Calibri"/>
        <family val="2"/>
        <scheme val="minor"/>
      </rPr>
      <t>consented</t>
    </r>
    <r>
      <rPr>
        <b/>
        <sz val="11"/>
        <color theme="1"/>
        <rFont val="Calibri"/>
        <family val="2"/>
        <scheme val="minor"/>
      </rPr>
      <t>: Auckland, Canterbury and Rest of New Zealand, $2020m</t>
    </r>
  </si>
  <si>
    <t>Note: on 22/10/2020 Stats NZ published estimates for 2020</t>
  </si>
  <si>
    <t>https://www.stats.govt.nz/methods/summary-of-changes-to-subnational-population-estimates-at-30-june-2019-provisional</t>
  </si>
  <si>
    <t>Note: on 23/9/2020 Stats NZ revised national and subnational population estimates for 2013–2020 to match 2018 census.</t>
  </si>
  <si>
    <t>NOTE: on 22/10/2019, 2018 population was revised  and 2019 population released,</t>
  </si>
  <si>
    <t>On 22/10/2019 Stats NZ semi-revised June18 but not 2014-2017;</t>
  </si>
  <si>
    <t>therefore 2014-2017 outdated and not compatible with the rest</t>
  </si>
  <si>
    <t>https://www.stats.govt.nz/news/net-migration-remains-around-50000</t>
  </si>
  <si>
    <t>In March 2020 [delayed to 22/10/20] the 2014-2019 backdata will be re-revised to match 2018 census.</t>
  </si>
  <si>
    <t>Full series converted to $September 2020 from quarterly CPI</t>
  </si>
  <si>
    <t>NOTE: 2013-2020 re-re-re-rebased October 2020 by Stats NZ to match re-revised population estimates;</t>
  </si>
  <si>
    <t>NOTE: RONZ 2013-2020 rebased October 2020 to match Stats NZ re-revised population estimates</t>
  </si>
  <si>
    <t>Full backdata converted to $September 2020 from quarterly CGPI (not CPI)</t>
  </si>
  <si>
    <t>2020Q3</t>
  </si>
  <si>
    <t>[updated Thursdays]</t>
  </si>
  <si>
    <t>Full series converted to $December 2020 from quarterly CPI</t>
  </si>
  <si>
    <t>OLDAuckland</t>
  </si>
  <si>
    <t>2020q3</t>
  </si>
  <si>
    <t>2020q4</t>
  </si>
  <si>
    <t>dates need hand typing and copy format, to maintain formatting</t>
  </si>
  <si>
    <t>Previous quarters' data subject to revision</t>
  </si>
  <si>
    <t>In December 2020 MBIE revised all backdata to match 2018 SA2s</t>
  </si>
  <si>
    <t>Affects March 2021 update onwards</t>
  </si>
  <si>
    <t>2020Q4</t>
  </si>
  <si>
    <t>Full backdata converted to $December 2020 from quarterly CGPI (not CPI)</t>
  </si>
  <si>
    <t>Real wage growth is net of inflation but is per week not per hour worked</t>
  </si>
  <si>
    <t>The accommodation survey is no longer produced by Stats NZ. Last results: September 2019</t>
  </si>
  <si>
    <r>
      <t xml:space="preserve">Weekly consumer spend percentage change vs </t>
    </r>
    <r>
      <rPr>
        <b/>
        <i/>
        <u/>
        <sz val="11"/>
        <color rgb="FFFF0000"/>
        <rFont val="Calibri"/>
        <family val="2"/>
        <scheme val="minor"/>
      </rPr>
      <t>two years ago</t>
    </r>
    <r>
      <rPr>
        <b/>
        <sz val="11"/>
        <color theme="1"/>
        <rFont val="Calibri"/>
        <family val="2"/>
        <scheme val="minor"/>
      </rPr>
      <t xml:space="preserve"> (Nominal not Real $): Auckland and Total NZ (including Auckland</t>
    </r>
  </si>
  <si>
    <t>Auckland Domestic</t>
  </si>
  <si>
    <t>Auckland International</t>
  </si>
  <si>
    <t>see graphs above and above-right</t>
  </si>
  <si>
    <t>Full series converted to $March 2021 from quarterly CPI</t>
  </si>
  <si>
    <t>Full backdata converted to $March 2021 from quarterly CGPI (not CPI)</t>
  </si>
  <si>
    <t>2021Q1</t>
  </si>
  <si>
    <t>Note 20/5/2021 Merchant list update Total spending between 2019 and 2021 has been revised upwards modestly by this change</t>
  </si>
  <si>
    <t>Note 20/5/2021 Location revisions: Spending from [some]  cards has been reclassified from unknown international spending to domestic spending.</t>
  </si>
  <si>
    <t>International is overseas cards spending in AKL or NZ (excludes online)</t>
  </si>
  <si>
    <t>Downloaded 20/6/2020 onwards</t>
  </si>
  <si>
    <t>NOTE: QES and QEX replaced by QEM 2021Q1 onwards; backdata only to 2019</t>
  </si>
  <si>
    <t>Pending - see note below</t>
  </si>
  <si>
    <t>MBIE revise slightly all backdata each month</t>
  </si>
  <si>
    <t>Note NZ rise includes rise in AKL share of NZ sales!</t>
  </si>
  <si>
    <t>In July 2021, MBIE switched to 2-month arrears not 1 month</t>
  </si>
  <si>
    <r>
      <t>Real house prices: Auckland and New Zealand,</t>
    </r>
    <r>
      <rPr>
        <b/>
        <i/>
        <u/>
        <sz val="11"/>
        <color rgb="FFFF0000"/>
        <rFont val="Calibri"/>
        <family val="2"/>
        <scheme val="minor"/>
      </rPr>
      <t xml:space="preserve"> $June 2021</t>
    </r>
  </si>
  <si>
    <t>Full series converted to $June 2021 from quarterly CPI</t>
  </si>
  <si>
    <r>
      <t xml:space="preserve">% change weekly total vs </t>
    </r>
    <r>
      <rPr>
        <b/>
        <i/>
        <sz val="11"/>
        <color rgb="FFFF0000"/>
        <rFont val="Calibri"/>
        <family val="2"/>
        <scheme val="minor"/>
      </rPr>
      <t>TWO</t>
    </r>
    <r>
      <rPr>
        <sz val="11"/>
        <color theme="1"/>
        <rFont val="Calibri"/>
        <family val="2"/>
        <scheme val="minor"/>
      </rPr>
      <t xml:space="preserve"> years ago </t>
    </r>
  </si>
  <si>
    <t>NOTE: Recent quarters revised by Stats NZ to match ongoing updates to population estimates;</t>
  </si>
  <si>
    <t>Full backdata converted to $June 2021 from quarterly CGPI (not CPI)</t>
  </si>
  <si>
    <t>2021Q2</t>
  </si>
  <si>
    <t>($June 2021)</t>
  </si>
  <si>
    <t>Updates and keycharts</t>
  </si>
  <si>
    <t>[$2021 June, million)</t>
  </si>
  <si>
    <t>$2021 June, million</t>
  </si>
  <si>
    <t>RONZ</t>
  </si>
  <si>
    <t>vsM-12:AKL</t>
  </si>
  <si>
    <t>apc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</si>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</sst>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0.0%"/>
    <numFmt numFmtId="165" formatCode="mmm"/>
    <numFmt numFmtId="166" formatCode="[$-1010409]General"/>
    <numFmt numFmtId="167" formatCode="_-* #,##0_-;\-* #,##0_-;_-* &quot;-&quot;??_-;_-@_-"/>
    <numFmt numFmtId="168" formatCode="[$-1010409]&quot;$&quot;#,##0;\(&quot;$&quot;#,##0\)"/>
    <numFmt numFmtId="169" formatCode="[$-1010409]#,##0;\-#,##0"/>
    <numFmt numFmtId="170" formatCode="[$-10409]#,##0.00000;\-#,##0.00000"/>
    <numFmt numFmtId="171" formatCode="0.0"/>
    <numFmt numFmtId="172" formatCode="#,##0.0"/>
    <numFmt numFmtId="173" formatCode="_(* #,##0.00_);_(* \(#,##0.00\);_(* &quot;-&quot;??_);_(@_)"/>
    <numFmt numFmtId="174" formatCode="[$-1010409]&quot;$&quot;#,##0.00;\(&quot;$&quot;#,##0.00\)"/>
    <numFmt numFmtId="175" formatCode="0.000%"/>
    <numFmt numFmtId="176" formatCode="mmm\-yyyy"/>
    <numFmt numFmtId="177" formatCode="0.000"/>
  </numFmts>
  <fonts count="9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0"/>
      <color theme="1"/>
      <name val="Arial Mäori"/>
      <family val="2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 Mäo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63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u/>
      <sz val="10"/>
      <color theme="10"/>
      <name val="Arial Mäori"/>
      <family val="2"/>
    </font>
    <font>
      <u/>
      <sz val="10"/>
      <color theme="10"/>
      <name val="Arial"/>
      <family val="2"/>
    </font>
    <font>
      <sz val="12"/>
      <color rgb="FF336666"/>
      <name val="Verdana"/>
      <family val="2"/>
    </font>
    <font>
      <b/>
      <sz val="9"/>
      <color rgb="FF336666"/>
      <name val="Verdana"/>
      <family val="2"/>
    </font>
    <font>
      <sz val="1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sz val="10"/>
      <color theme="1"/>
      <name val="Optimum"/>
    </font>
    <font>
      <b/>
      <i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indexed="8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7030A0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9ACCCB"/>
      </right>
      <top/>
      <bottom style="medium">
        <color rgb="FF9ACCCB"/>
      </bottom>
      <diagonal/>
    </border>
    <border>
      <left style="medium">
        <color rgb="FFD6E2E2"/>
      </left>
      <right style="medium">
        <color rgb="FF9ACCCB"/>
      </right>
      <top/>
      <bottom style="medium">
        <color rgb="FF9ACCCB"/>
      </bottom>
      <diagonal/>
    </border>
    <border>
      <left/>
      <right style="medium">
        <color rgb="FFD6E2E2"/>
      </right>
      <top/>
      <bottom style="medium">
        <color rgb="FF9ACCCB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75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5" applyNumberFormat="0" applyAlignment="0" applyProtection="0"/>
    <xf numFmtId="0" fontId="21" fillId="6" borderId="6" applyNumberFormat="0" applyAlignment="0" applyProtection="0"/>
    <xf numFmtId="0" fontId="22" fillId="6" borderId="5" applyNumberFormat="0" applyAlignment="0" applyProtection="0"/>
    <xf numFmtId="0" fontId="23" fillId="0" borderId="7" applyNumberFormat="0" applyFill="0" applyAlignment="0" applyProtection="0"/>
    <xf numFmtId="0" fontId="24" fillId="7" borderId="8" applyNumberFormat="0" applyAlignment="0" applyProtection="0"/>
    <xf numFmtId="0" fontId="25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26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2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29" fillId="0" borderId="0" applyNumberFormat="0" applyFill="0" applyBorder="0" applyAlignment="0" applyProtection="0">
      <alignment vertical="top"/>
      <protection locked="0"/>
    </xf>
    <xf numFmtId="170" fontId="5" fillId="0" borderId="0"/>
    <xf numFmtId="0" fontId="30" fillId="0" borderId="0"/>
    <xf numFmtId="9" fontId="11" fillId="0" borderId="0" applyFont="0" applyFill="0" applyBorder="0" applyAlignment="0" applyProtection="0"/>
    <xf numFmtId="170" fontId="9" fillId="0" borderId="0" applyNumberFormat="0" applyFill="0" applyBorder="0" applyAlignment="0" applyProtection="0">
      <alignment vertical="top"/>
      <protection locked="0"/>
    </xf>
    <xf numFmtId="173" fontId="32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170" fontId="32" fillId="0" borderId="0"/>
    <xf numFmtId="170" fontId="32" fillId="0" borderId="0"/>
    <xf numFmtId="170" fontId="32" fillId="0" borderId="0"/>
    <xf numFmtId="170" fontId="32" fillId="0" borderId="0"/>
    <xf numFmtId="0" fontId="11" fillId="0" borderId="0"/>
    <xf numFmtId="170" fontId="11" fillId="0" borderId="0"/>
    <xf numFmtId="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32" fillId="0" borderId="0"/>
    <xf numFmtId="170" fontId="32" fillId="0" borderId="0"/>
    <xf numFmtId="170" fontId="33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2" fillId="0" borderId="0"/>
    <xf numFmtId="170" fontId="33" fillId="0" borderId="0"/>
    <xf numFmtId="170" fontId="32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1" fillId="0" borderId="0"/>
    <xf numFmtId="170" fontId="31" fillId="0" borderId="0"/>
    <xf numFmtId="170" fontId="11" fillId="0" borderId="0"/>
    <xf numFmtId="170" fontId="11" fillId="0" borderId="0"/>
    <xf numFmtId="170" fontId="11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8" fillId="0" borderId="0"/>
    <xf numFmtId="0" fontId="33" fillId="0" borderId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0" borderId="0" applyNumberFormat="0" applyBorder="0" applyAlignment="0" applyProtection="0"/>
    <xf numFmtId="0" fontId="38" fillId="43" borderId="0" applyNumberFormat="0" applyBorder="0" applyAlignment="0" applyProtection="0"/>
    <xf numFmtId="0" fontId="38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4" borderId="0" applyNumberFormat="0" applyBorder="0" applyAlignment="0" applyProtection="0"/>
    <xf numFmtId="0" fontId="40" fillId="45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4" borderId="0" applyNumberFormat="0" applyBorder="0" applyAlignment="0" applyProtection="0"/>
    <xf numFmtId="0" fontId="41" fillId="38" borderId="0" applyNumberFormat="0" applyBorder="0" applyAlignment="0" applyProtection="0"/>
    <xf numFmtId="0" fontId="42" fillId="55" borderId="15" applyNumberFormat="0" applyAlignment="0" applyProtection="0"/>
    <xf numFmtId="0" fontId="43" fillId="56" borderId="16" applyNumberFormat="0" applyAlignment="0" applyProtection="0"/>
    <xf numFmtId="0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46" fillId="0" borderId="17" applyNumberFormat="0" applyFill="0" applyAlignment="0" applyProtection="0"/>
    <xf numFmtId="0" fontId="47" fillId="0" borderId="18" applyNumberFormat="0" applyFill="0" applyAlignment="0" applyProtection="0"/>
    <xf numFmtId="0" fontId="48" fillId="0" borderId="19" applyNumberFormat="0" applyFill="0" applyAlignment="0" applyProtection="0"/>
    <xf numFmtId="0" fontId="4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49" fillId="42" borderId="15" applyNumberFormat="0" applyAlignment="0" applyProtection="0"/>
    <xf numFmtId="0" fontId="50" fillId="0" borderId="20" applyNumberFormat="0" applyFill="0" applyAlignment="0" applyProtection="0"/>
    <xf numFmtId="0" fontId="51" fillId="57" borderId="0" applyNumberFormat="0" applyBorder="0" applyAlignment="0" applyProtection="0"/>
    <xf numFmtId="0" fontId="33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38" fillId="58" borderId="21" applyNumberFormat="0" applyFont="0" applyAlignment="0" applyProtection="0"/>
    <xf numFmtId="0" fontId="39" fillId="55" borderId="22" applyNumberFormat="0" applyAlignment="0" applyProtection="0"/>
    <xf numFmtId="9" fontId="33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37" fillId="0" borderId="23" applyNumberFormat="0" applyFill="0" applyAlignment="0" applyProtection="0"/>
    <xf numFmtId="0" fontId="53" fillId="0" borderId="0" applyNumberFormat="0" applyFill="0" applyBorder="0" applyAlignment="0" applyProtection="0"/>
    <xf numFmtId="0" fontId="30" fillId="0" borderId="0"/>
    <xf numFmtId="0" fontId="58" fillId="0" borderId="0"/>
    <xf numFmtId="0" fontId="4" fillId="0" borderId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1" fillId="0" borderId="4" applyNumberFormat="0" applyFill="0" applyAlignment="0" applyProtection="0"/>
    <xf numFmtId="0" fontId="61" fillId="0" borderId="0" applyNumberFormat="0" applyFill="0" applyBorder="0" applyAlignment="0" applyProtection="0"/>
    <xf numFmtId="0" fontId="62" fillId="2" borderId="0" applyNumberFormat="0" applyBorder="0" applyAlignment="0" applyProtection="0"/>
    <xf numFmtId="0" fontId="63" fillId="3" borderId="0" applyNumberFormat="0" applyBorder="0" applyAlignment="0" applyProtection="0"/>
    <xf numFmtId="0" fontId="64" fillId="4" borderId="0" applyNumberFormat="0" applyBorder="0" applyAlignment="0" applyProtection="0"/>
    <xf numFmtId="0" fontId="65" fillId="5" borderId="5" applyNumberFormat="0" applyAlignment="0" applyProtection="0"/>
    <xf numFmtId="0" fontId="66" fillId="6" borderId="6" applyNumberFormat="0" applyAlignment="0" applyProtection="0"/>
    <xf numFmtId="0" fontId="67" fillId="6" borderId="5" applyNumberFormat="0" applyAlignment="0" applyProtection="0"/>
    <xf numFmtId="0" fontId="68" fillId="0" borderId="7" applyNumberFormat="0" applyFill="0" applyAlignment="0" applyProtection="0"/>
    <xf numFmtId="0" fontId="69" fillId="7" borderId="8" applyNumberFormat="0" applyAlignment="0" applyProtection="0"/>
    <xf numFmtId="0" fontId="70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71" fillId="0" borderId="0" applyNumberFormat="0" applyFill="0" applyBorder="0" applyAlignment="0" applyProtection="0"/>
    <xf numFmtId="0" fontId="72" fillId="0" borderId="10" applyNumberFormat="0" applyFill="0" applyAlignment="0" applyProtection="0"/>
    <xf numFmtId="0" fontId="73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73" fillId="16" borderId="0" applyNumberFormat="0" applyBorder="0" applyAlignment="0" applyProtection="0"/>
    <xf numFmtId="0" fontId="7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73" fillId="20" borderId="0" applyNumberFormat="0" applyBorder="0" applyAlignment="0" applyProtection="0"/>
    <xf numFmtId="0" fontId="7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73" fillId="24" borderId="0" applyNumberFormat="0" applyBorder="0" applyAlignment="0" applyProtection="0"/>
    <xf numFmtId="0" fontId="7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73" fillId="28" borderId="0" applyNumberFormat="0" applyBorder="0" applyAlignment="0" applyProtection="0"/>
    <xf numFmtId="0" fontId="7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73" fillId="32" borderId="0" applyNumberFormat="0" applyBorder="0" applyAlignment="0" applyProtection="0"/>
    <xf numFmtId="0" fontId="74" fillId="0" borderId="0" applyNumberForma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3" fillId="0" borderId="0" applyFont="0" applyFill="0" applyBorder="0" applyAlignment="0" applyProtection="0"/>
    <xf numFmtId="0" fontId="3" fillId="8" borderId="9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75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27" fillId="12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9" borderId="0" applyNumberFormat="0" applyBorder="0" applyAlignment="0" applyProtection="0"/>
    <xf numFmtId="0" fontId="27" fillId="13" borderId="0" applyNumberFormat="0" applyBorder="0" applyAlignment="0" applyProtection="0"/>
    <xf numFmtId="0" fontId="27" fillId="17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18" fillId="3" borderId="0" applyNumberFormat="0" applyBorder="0" applyAlignment="0" applyProtection="0"/>
    <xf numFmtId="0" fontId="22" fillId="6" borderId="5" applyNumberFormat="0" applyAlignment="0" applyProtection="0"/>
    <xf numFmtId="0" fontId="24" fillId="7" borderId="8" applyNumberFormat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176" fontId="81" fillId="0" borderId="0">
      <alignment vertical="center"/>
    </xf>
    <xf numFmtId="0" fontId="20" fillId="5" borderId="5" applyNumberFormat="0" applyAlignment="0" applyProtection="0"/>
    <xf numFmtId="0" fontId="23" fillId="0" borderId="7" applyNumberFormat="0" applyFill="0" applyAlignment="0" applyProtection="0"/>
    <xf numFmtId="0" fontId="19" fillId="4" borderId="0" applyNumberFormat="0" applyBorder="0" applyAlignment="0" applyProtection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21" fillId="6" borderId="6" applyNumberFormat="0" applyAlignment="0" applyProtection="0"/>
    <xf numFmtId="0" fontId="81" fillId="0" borderId="0">
      <alignment vertical="center" wrapText="1"/>
    </xf>
    <xf numFmtId="0" fontId="6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1" fillId="0" borderId="0"/>
    <xf numFmtId="9" fontId="11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4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95" fillId="0" borderId="0" applyNumberFormat="0" applyFill="0" applyBorder="0" applyAlignment="0" applyProtection="0"/>
  </cellStyleXfs>
  <cellXfs count="205">
    <xf numFmtId="0" fontId="0" fillId="0" borderId="0" xfId="0"/>
    <xf numFmtId="0" fontId="0" fillId="0" borderId="0" xfId="0"/>
    <xf numFmtId="0" fontId="0" fillId="0" borderId="1" xfId="0" applyBorder="1"/>
    <xf numFmtId="164" fontId="7" fillId="0" borderId="0" xfId="2" applyNumberFormat="1" applyFont="1"/>
    <xf numFmtId="3" fontId="0" fillId="0" borderId="0" xfId="0" applyNumberFormat="1" applyFill="1"/>
    <xf numFmtId="0" fontId="6" fillId="0" borderId="1" xfId="0" applyFont="1" applyBorder="1"/>
    <xf numFmtId="167" fontId="0" fillId="0" borderId="0" xfId="1" applyNumberFormat="1" applyFont="1"/>
    <xf numFmtId="1" fontId="0" fillId="0" borderId="0" xfId="0" applyNumberFormat="1" applyFont="1"/>
    <xf numFmtId="166" fontId="12" fillId="0" borderId="0" xfId="107" applyNumberFormat="1" applyFont="1" applyFill="1" applyBorder="1" applyAlignment="1">
      <alignment horizontal="right" vertical="top" wrapText="1"/>
    </xf>
    <xf numFmtId="17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Font="1" applyFill="1"/>
    <xf numFmtId="17" fontId="0" fillId="0" borderId="0" xfId="0" applyNumberFormat="1" applyFont="1" applyFill="1"/>
    <xf numFmtId="17" fontId="0" fillId="0" borderId="0" xfId="0" applyNumberFormat="1" applyFont="1"/>
    <xf numFmtId="0" fontId="0" fillId="0" borderId="0" xfId="0" applyFont="1"/>
    <xf numFmtId="3" fontId="7" fillId="0" borderId="0" xfId="0" applyNumberFormat="1" applyFont="1" applyFill="1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quotePrefix="1"/>
    <xf numFmtId="0" fontId="0" fillId="0" borderId="0" xfId="0" applyFill="1"/>
    <xf numFmtId="17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/>
    <xf numFmtId="17" fontId="0" fillId="0" borderId="0" xfId="0" applyNumberFormat="1"/>
    <xf numFmtId="0" fontId="0" fillId="0" borderId="1" xfId="0" applyBorder="1"/>
    <xf numFmtId="164" fontId="0" fillId="0" borderId="0" xfId="2" applyNumberFormat="1" applyFont="1"/>
    <xf numFmtId="164" fontId="0" fillId="0" borderId="0" xfId="0" applyNumberFormat="1"/>
    <xf numFmtId="168" fontId="28" fillId="0" borderId="0" xfId="107" applyNumberFormat="1" applyFont="1" applyFill="1" applyBorder="1" applyAlignment="1">
      <alignment vertical="top" wrapText="1"/>
    </xf>
    <xf numFmtId="164" fontId="7" fillId="0" borderId="0" xfId="2" applyNumberFormat="1" applyFont="1" applyFill="1"/>
    <xf numFmtId="0" fontId="7" fillId="0" borderId="0" xfId="0" applyNumberFormat="1" applyFont="1" applyFill="1"/>
    <xf numFmtId="3" fontId="0" fillId="0" borderId="0" xfId="0" applyNumberFormat="1"/>
    <xf numFmtId="49" fontId="0" fillId="0" borderId="0" xfId="0" applyNumberFormat="1" applyAlignment="1">
      <alignment vertical="center" wrapText="1"/>
    </xf>
    <xf numFmtId="0" fontId="0" fillId="33" borderId="0" xfId="0" applyFill="1"/>
    <xf numFmtId="17" fontId="0" fillId="33" borderId="0" xfId="0" applyNumberFormat="1" applyFill="1"/>
    <xf numFmtId="49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3" fontId="7" fillId="0" borderId="0" xfId="0" applyNumberFormat="1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169" fontId="28" fillId="0" borderId="0" xfId="107" applyNumberFormat="1" applyFont="1" applyFill="1" applyBorder="1" applyAlignment="1">
      <alignment vertical="top"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wrapText="1"/>
    </xf>
    <xf numFmtId="1" fontId="0" fillId="0" borderId="0" xfId="0" applyNumberFormat="1"/>
    <xf numFmtId="167" fontId="0" fillId="0" borderId="0" xfId="0" applyNumberFormat="1"/>
    <xf numFmtId="171" fontId="7" fillId="0" borderId="0" xfId="0" applyNumberFormat="1" applyFont="1"/>
    <xf numFmtId="0" fontId="7" fillId="0" borderId="0" xfId="0" applyFont="1"/>
    <xf numFmtId="10" fontId="0" fillId="0" borderId="0" xfId="0" applyNumberFormat="1"/>
    <xf numFmtId="3" fontId="0" fillId="33" borderId="0" xfId="0" applyNumberFormat="1" applyFill="1"/>
    <xf numFmtId="0" fontId="0" fillId="0" borderId="0" xfId="0" applyAlignment="1">
      <alignment wrapText="1"/>
    </xf>
    <xf numFmtId="0" fontId="29" fillId="0" borderId="0" xfId="182" applyAlignment="1" applyProtection="1">
      <alignment wrapText="1"/>
    </xf>
    <xf numFmtId="49" fontId="0" fillId="0" borderId="0" xfId="0" applyNumberFormat="1" applyAlignment="1">
      <alignment wrapText="1"/>
    </xf>
    <xf numFmtId="164" fontId="0" fillId="0" borderId="0" xfId="2" applyNumberFormat="1" applyFont="1" applyAlignment="1">
      <alignment horizontal="left" wrapText="1"/>
    </xf>
    <xf numFmtId="0" fontId="35" fillId="0" borderId="14" xfId="0" applyFont="1" applyBorder="1"/>
    <xf numFmtId="49" fontId="6" fillId="34" borderId="0" xfId="0" applyNumberFormat="1" applyFont="1" applyFill="1" applyAlignment="1">
      <alignment horizontal="center" vertical="center" wrapText="1"/>
    </xf>
    <xf numFmtId="49" fontId="6" fillId="36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6" fillId="36" borderId="0" xfId="0" applyNumberFormat="1" applyFont="1" applyFill="1" applyAlignment="1">
      <alignment vertical="center" wrapText="1"/>
    </xf>
    <xf numFmtId="49" fontId="6" fillId="35" borderId="0" xfId="0" applyNumberFormat="1" applyFont="1" applyFill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172" fontId="36" fillId="0" borderId="0" xfId="53" applyNumberFormat="1" applyFont="1" applyBorder="1" applyAlignment="1">
      <alignment horizontal="right" vertical="center"/>
    </xf>
    <xf numFmtId="0" fontId="34" fillId="0" borderId="0" xfId="0" applyFont="1"/>
    <xf numFmtId="171" fontId="0" fillId="0" borderId="0" xfId="0" applyNumberFormat="1"/>
    <xf numFmtId="4" fontId="0" fillId="0" borderId="0" xfId="0" applyNumberFormat="1"/>
    <xf numFmtId="17" fontId="8" fillId="0" borderId="11" xfId="0" applyNumberFormat="1" applyFont="1" applyBorder="1"/>
    <xf numFmtId="172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29" fillId="0" borderId="0" xfId="182" applyAlignment="1" applyProtection="1">
      <alignment wrapText="1"/>
    </xf>
    <xf numFmtId="164" fontId="0" fillId="0" borderId="0" xfId="2" applyNumberFormat="1" applyFont="1"/>
    <xf numFmtId="0" fontId="0" fillId="0" borderId="0" xfId="0"/>
    <xf numFmtId="3" fontId="0" fillId="0" borderId="0" xfId="0" applyNumberFormat="1"/>
    <xf numFmtId="164" fontId="7" fillId="0" borderId="0" xfId="2" applyNumberFormat="1" applyFont="1"/>
    <xf numFmtId="0" fontId="56" fillId="59" borderId="24" xfId="0" applyFont="1" applyFill="1" applyBorder="1" applyAlignment="1">
      <alignment horizontal="right" vertical="center"/>
    </xf>
    <xf numFmtId="3" fontId="56" fillId="59" borderId="24" xfId="0" applyNumberFormat="1" applyFont="1" applyFill="1" applyBorder="1" applyAlignment="1">
      <alignment horizontal="right" vertical="center"/>
    </xf>
    <xf numFmtId="0" fontId="56" fillId="59" borderId="25" xfId="0" applyFont="1" applyFill="1" applyBorder="1" applyAlignment="1">
      <alignment horizontal="right" vertical="center"/>
    </xf>
    <xf numFmtId="0" fontId="57" fillId="59" borderId="25" xfId="0" applyFont="1" applyFill="1" applyBorder="1" applyAlignment="1">
      <alignment horizontal="left" vertical="center" wrapText="1"/>
    </xf>
    <xf numFmtId="3" fontId="56" fillId="59" borderId="26" xfId="0" applyNumberFormat="1" applyFont="1" applyFill="1" applyBorder="1" applyAlignment="1">
      <alignment horizontal="right" vertical="center"/>
    </xf>
    <xf numFmtId="0" fontId="35" fillId="0" borderId="0" xfId="0" applyFont="1"/>
    <xf numFmtId="0" fontId="4" fillId="0" borderId="0" xfId="346"/>
    <xf numFmtId="3" fontId="4" fillId="0" borderId="0" xfId="346" applyNumberFormat="1"/>
    <xf numFmtId="0" fontId="4" fillId="0" borderId="0" xfId="346"/>
    <xf numFmtId="168" fontId="28" fillId="0" borderId="0" xfId="107" applyNumberFormat="1" applyFont="1" applyFill="1" applyBorder="1" applyAlignment="1">
      <alignment vertical="top" wrapText="1"/>
    </xf>
    <xf numFmtId="3" fontId="0" fillId="0" borderId="0" xfId="0" applyNumberFormat="1"/>
    <xf numFmtId="0" fontId="0" fillId="0" borderId="0" xfId="0"/>
    <xf numFmtId="169" fontId="28" fillId="0" borderId="0" xfId="107" applyNumberFormat="1" applyFont="1" applyFill="1" applyBorder="1" applyAlignment="1">
      <alignment vertical="top" wrapText="1"/>
    </xf>
    <xf numFmtId="174" fontId="28" fillId="0" borderId="0" xfId="107" applyNumberFormat="1" applyFont="1" applyFill="1" applyBorder="1" applyAlignment="1">
      <alignment vertical="top" wrapText="1"/>
    </xf>
    <xf numFmtId="0" fontId="4" fillId="0" borderId="0" xfId="346" applyFill="1"/>
    <xf numFmtId="9" fontId="0" fillId="0" borderId="0" xfId="2" applyFont="1"/>
    <xf numFmtId="0" fontId="0" fillId="0" borderId="0" xfId="0"/>
    <xf numFmtId="0" fontId="35" fillId="0" borderId="14" xfId="0" applyFont="1" applyBorder="1"/>
    <xf numFmtId="0" fontId="0" fillId="0" borderId="0" xfId="0" applyAlignment="1">
      <alignment wrapText="1"/>
    </xf>
    <xf numFmtId="0" fontId="0" fillId="0" borderId="11" xfId="0" applyBorder="1"/>
    <xf numFmtId="4" fontId="0" fillId="0" borderId="0" xfId="0" applyNumberFormat="1" applyAlignment="1">
      <alignment horizontal="right" wrapText="1"/>
    </xf>
    <xf numFmtId="0" fontId="0" fillId="0" borderId="0" xfId="0" applyAlignment="1">
      <alignment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0" xfId="0" quotePrefix="1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11" xfId="0" applyFill="1" applyBorder="1"/>
    <xf numFmtId="164" fontId="0" fillId="0" borderId="0" xfId="2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76" fillId="0" borderId="0" xfId="0" applyFont="1"/>
    <xf numFmtId="0" fontId="0" fillId="0" borderId="0" xfId="0"/>
    <xf numFmtId="0" fontId="35" fillId="0" borderId="14" xfId="0" applyFont="1" applyBorder="1"/>
    <xf numFmtId="0" fontId="0" fillId="0" borderId="0" xfId="0"/>
    <xf numFmtId="0" fontId="35" fillId="0" borderId="14" xfId="0" applyFont="1" applyBorder="1"/>
    <xf numFmtId="0" fontId="77" fillId="0" borderId="0" xfId="0" applyFont="1"/>
    <xf numFmtId="175" fontId="0" fillId="0" borderId="0" xfId="0" applyNumberFormat="1"/>
    <xf numFmtId="0" fontId="0" fillId="0" borderId="0" xfId="0" applyFill="1" applyBorder="1"/>
    <xf numFmtId="0" fontId="80" fillId="0" borderId="12" xfId="0" applyFont="1" applyBorder="1" applyAlignment="1">
      <alignment horizontal="centerContinuous" vertical="center" wrapText="1"/>
    </xf>
    <xf numFmtId="0" fontId="80" fillId="0" borderId="13" xfId="0" applyFont="1" applyBorder="1" applyAlignment="1">
      <alignment horizontal="centerContinuous" vertical="center" wrapText="1"/>
    </xf>
    <xf numFmtId="0" fontId="80" fillId="0" borderId="14" xfId="0" applyFont="1" applyFill="1" applyBorder="1" applyAlignment="1">
      <alignment horizontal="centerContinuous" vertical="center" wrapText="1"/>
    </xf>
    <xf numFmtId="0" fontId="80" fillId="0" borderId="12" xfId="0" applyFont="1" applyFill="1" applyBorder="1" applyAlignment="1">
      <alignment horizontal="centerContinuous" vertical="center" wrapText="1"/>
    </xf>
    <xf numFmtId="0" fontId="80" fillId="0" borderId="27" xfId="0" applyFont="1" applyFill="1" applyBorder="1" applyAlignment="1">
      <alignment horizontal="centerContinuous" vertical="center" wrapText="1"/>
    </xf>
    <xf numFmtId="10" fontId="35" fillId="0" borderId="14" xfId="2" applyNumberFormat="1" applyFont="1" applyBorder="1"/>
    <xf numFmtId="0" fontId="0" fillId="0" borderId="0" xfId="0" applyAlignment="1">
      <alignment wrapText="1"/>
    </xf>
    <xf numFmtId="14" fontId="0" fillId="0" borderId="0" xfId="0" applyNumberFormat="1"/>
    <xf numFmtId="17" fontId="0" fillId="0" borderId="0" xfId="0" applyNumberFormat="1" applyFill="1" applyBorder="1"/>
    <xf numFmtId="0" fontId="6" fillId="33" borderId="0" xfId="0" applyFont="1" applyFill="1" applyAlignment="1">
      <alignment vertical="center" wrapText="1"/>
    </xf>
    <xf numFmtId="14" fontId="0" fillId="33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0" fontId="82" fillId="0" borderId="0" xfId="0" applyFont="1"/>
    <xf numFmtId="0" fontId="0" fillId="0" borderId="0" xfId="0" applyAlignment="1">
      <alignment wrapText="1"/>
    </xf>
    <xf numFmtId="17" fontId="8" fillId="0" borderId="11" xfId="0" applyNumberFormat="1" applyFont="1" applyFill="1" applyBorder="1"/>
    <xf numFmtId="0" fontId="0" fillId="0" borderId="0" xfId="0" applyAlignment="1">
      <alignment wrapText="1"/>
    </xf>
    <xf numFmtId="0" fontId="83" fillId="0" borderId="0" xfId="0" applyFont="1"/>
    <xf numFmtId="0" fontId="0" fillId="0" borderId="0" xfId="0" applyAlignment="1">
      <alignment wrapText="1"/>
    </xf>
    <xf numFmtId="3" fontId="8" fillId="0" borderId="0" xfId="0" applyNumberFormat="1" applyFont="1"/>
    <xf numFmtId="0" fontId="82" fillId="33" borderId="0" xfId="0" applyFont="1" applyFill="1"/>
    <xf numFmtId="164" fontId="8" fillId="0" borderId="0" xfId="2" applyNumberFormat="1" applyFont="1" applyFill="1"/>
    <xf numFmtId="0" fontId="0" fillId="0" borderId="0" xfId="0" applyAlignment="1">
      <alignment horizontal="left"/>
    </xf>
    <xf numFmtId="17" fontId="6" fillId="33" borderId="0" xfId="0" applyNumberFormat="1" applyFont="1" applyFill="1"/>
    <xf numFmtId="164" fontId="6" fillId="33" borderId="0" xfId="2" applyNumberFormat="1" applyFont="1" applyFill="1"/>
    <xf numFmtId="0" fontId="6" fillId="33" borderId="0" xfId="0" applyFont="1" applyFill="1"/>
    <xf numFmtId="164" fontId="6" fillId="33" borderId="0" xfId="2" applyNumberFormat="1" applyFont="1" applyFill="1" applyAlignment="1">
      <alignment horizontal="right"/>
    </xf>
    <xf numFmtId="0" fontId="6" fillId="0" borderId="0" xfId="0" applyFont="1" applyBorder="1"/>
    <xf numFmtId="16" fontId="0" fillId="0" borderId="0" xfId="0" applyNumberFormat="1"/>
    <xf numFmtId="0" fontId="84" fillId="0" borderId="0" xfId="0" applyFont="1"/>
    <xf numFmtId="0" fontId="85" fillId="0" borderId="0" xfId="0" applyFont="1"/>
    <xf numFmtId="168" fontId="86" fillId="0" borderId="0" xfId="107" applyNumberFormat="1" applyFont="1" applyFill="1" applyBorder="1" applyAlignment="1">
      <alignment vertical="top" wrapText="1"/>
    </xf>
    <xf numFmtId="164" fontId="2" fillId="0" borderId="0" xfId="2" applyNumberFormat="1" applyFont="1"/>
    <xf numFmtId="164" fontId="5" fillId="0" borderId="0" xfId="2" applyNumberFormat="1" applyFont="1" applyFill="1"/>
    <xf numFmtId="164" fontId="5" fillId="0" borderId="14" xfId="2" applyNumberFormat="1" applyFont="1" applyBorder="1"/>
    <xf numFmtId="164" fontId="5" fillId="0" borderId="0" xfId="0" applyNumberFormat="1" applyFont="1"/>
    <xf numFmtId="0" fontId="25" fillId="0" borderId="0" xfId="0" applyFont="1"/>
    <xf numFmtId="10" fontId="0" fillId="0" borderId="0" xfId="2" applyNumberFormat="1" applyFont="1"/>
    <xf numFmtId="175" fontId="0" fillId="0" borderId="0" xfId="2" applyNumberFormat="1" applyFont="1"/>
    <xf numFmtId="0" fontId="6" fillId="0" borderId="0" xfId="0" applyFont="1" applyAlignment="1"/>
    <xf numFmtId="164" fontId="0" fillId="33" borderId="0" xfId="2" applyNumberFormat="1" applyFont="1" applyFill="1"/>
    <xf numFmtId="0" fontId="79" fillId="33" borderId="0" xfId="0" applyFont="1" applyFill="1"/>
    <xf numFmtId="167" fontId="0" fillId="0" borderId="0" xfId="1" applyNumberFormat="1" applyFont="1" applyFill="1"/>
    <xf numFmtId="164" fontId="82" fillId="0" borderId="0" xfId="2" applyNumberFormat="1" applyFont="1"/>
    <xf numFmtId="168" fontId="0" fillId="0" borderId="0" xfId="0" applyNumberFormat="1"/>
    <xf numFmtId="10" fontId="35" fillId="0" borderId="14" xfId="0" applyNumberFormat="1" applyFont="1" applyBorder="1"/>
    <xf numFmtId="14" fontId="77" fillId="0" borderId="0" xfId="0" applyNumberFormat="1" applyFont="1"/>
    <xf numFmtId="171" fontId="0" fillId="0" borderId="0" xfId="0" applyNumberFormat="1" applyFill="1"/>
    <xf numFmtId="10" fontId="7" fillId="0" borderId="0" xfId="2" applyNumberFormat="1" applyFont="1"/>
    <xf numFmtId="171" fontId="0" fillId="0" borderId="0" xfId="0" applyNumberFormat="1" applyFont="1"/>
    <xf numFmtId="2" fontId="0" fillId="0" borderId="0" xfId="0" applyNumberFormat="1" applyFont="1" applyFill="1"/>
    <xf numFmtId="2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horizontal="right"/>
    </xf>
    <xf numFmtId="3" fontId="88" fillId="0" borderId="0" xfId="0" applyNumberFormat="1" applyFont="1" applyFill="1" applyBorder="1"/>
    <xf numFmtId="0" fontId="6" fillId="0" borderId="0" xfId="0" applyFont="1" applyAlignment="1">
      <alignment wrapText="1"/>
    </xf>
    <xf numFmtId="0" fontId="77" fillId="33" borderId="0" xfId="0" applyFont="1" applyFill="1"/>
    <xf numFmtId="164" fontId="0" fillId="0" borderId="0" xfId="465" applyNumberFormat="1" applyFont="1"/>
    <xf numFmtId="164" fontId="0" fillId="0" borderId="0" xfId="465" applyNumberFormat="1" applyFont="1" applyFill="1"/>
    <xf numFmtId="164" fontId="0" fillId="0" borderId="0" xfId="465" applyNumberFormat="1" applyFont="1" applyFill="1" applyBorder="1"/>
    <xf numFmtId="2" fontId="0" fillId="33" borderId="0" xfId="0" applyNumberFormat="1" applyFill="1"/>
    <xf numFmtId="0" fontId="0" fillId="60" borderId="0" xfId="0" applyFill="1"/>
    <xf numFmtId="14" fontId="77" fillId="60" borderId="0" xfId="0" applyNumberFormat="1" applyFont="1" applyFill="1"/>
    <xf numFmtId="0" fontId="77" fillId="60" borderId="0" xfId="0" applyFont="1" applyFill="1"/>
    <xf numFmtId="177" fontId="0" fillId="33" borderId="0" xfId="0" applyNumberFormat="1" applyFill="1"/>
    <xf numFmtId="0" fontId="29" fillId="0" borderId="0" xfId="182" applyFill="1" applyBorder="1" applyAlignment="1" applyProtection="1"/>
    <xf numFmtId="0" fontId="89" fillId="0" borderId="0" xfId="0" applyFont="1"/>
    <xf numFmtId="0" fontId="90" fillId="0" borderId="0" xfId="0" applyFont="1"/>
    <xf numFmtId="0" fontId="91" fillId="0" borderId="0" xfId="0" applyFont="1"/>
    <xf numFmtId="14" fontId="77" fillId="33" borderId="0" xfId="0" applyNumberFormat="1" applyFont="1" applyFill="1"/>
    <xf numFmtId="0" fontId="9" fillId="0" borderId="0" xfId="3" applyAlignment="1" applyProtection="1"/>
    <xf numFmtId="0" fontId="9" fillId="0" borderId="0" xfId="3" applyAlignment="1" applyProtection="1">
      <alignment vertical="center"/>
    </xf>
    <xf numFmtId="0" fontId="87" fillId="0" borderId="0" xfId="0" applyFont="1"/>
    <xf numFmtId="0" fontId="87" fillId="33" borderId="0" xfId="0" applyFont="1" applyFill="1"/>
    <xf numFmtId="0" fontId="0" fillId="0" borderId="0" xfId="0"/>
    <xf numFmtId="3" fontId="0" fillId="0" borderId="0" xfId="0" applyNumberFormat="1"/>
    <xf numFmtId="0" fontId="91" fillId="0" borderId="0" xfId="0" applyFont="1" applyAlignment="1">
      <alignment horizontal="right"/>
    </xf>
    <xf numFmtId="10" fontId="86" fillId="0" borderId="0" xfId="2" applyNumberFormat="1" applyFont="1" applyFill="1" applyBorder="1" applyAlignment="1">
      <alignment vertical="top" wrapText="1"/>
    </xf>
    <xf numFmtId="16" fontId="0" fillId="33" borderId="0" xfId="0" applyNumberFormat="1" applyFill="1"/>
    <xf numFmtId="0" fontId="96" fillId="33" borderId="0" xfId="0" applyFont="1" applyFill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86" fillId="0" borderId="0" xfId="2" applyNumberFormat="1" applyFont="1" applyFill="1" applyBorder="1" applyAlignment="1">
      <alignment vertical="top" wrapText="1"/>
    </xf>
  </cellXfs>
  <cellStyles count="475">
    <cellStyle name="20% - Accent1" xfId="158" builtinId="30" customBuiltin="1"/>
    <cellStyle name="20% - Accent1 2" xfId="265" xr:uid="{00000000-0005-0000-0000-000001000000}"/>
    <cellStyle name="20% - Accent1 2 2" xfId="411" xr:uid="{00000000-0005-0000-0000-000002000000}"/>
    <cellStyle name="20% - Accent1 3" xfId="364" xr:uid="{00000000-0005-0000-0000-000003000000}"/>
    <cellStyle name="20% - Accent1 4" xfId="394" xr:uid="{00000000-0005-0000-0000-000004000000}"/>
    <cellStyle name="20% - Accent2" xfId="162" builtinId="34" customBuiltin="1"/>
    <cellStyle name="20% - Accent2 2" xfId="266" xr:uid="{00000000-0005-0000-0000-000006000000}"/>
    <cellStyle name="20% - Accent2 2 2" xfId="412" xr:uid="{00000000-0005-0000-0000-000007000000}"/>
    <cellStyle name="20% - Accent2 3" xfId="368" xr:uid="{00000000-0005-0000-0000-000008000000}"/>
    <cellStyle name="20% - Accent2 4" xfId="396" xr:uid="{00000000-0005-0000-0000-000009000000}"/>
    <cellStyle name="20% - Accent3" xfId="166" builtinId="38" customBuiltin="1"/>
    <cellStyle name="20% - Accent3 2" xfId="267" xr:uid="{00000000-0005-0000-0000-00000B000000}"/>
    <cellStyle name="20% - Accent3 2 2" xfId="413" xr:uid="{00000000-0005-0000-0000-00000C000000}"/>
    <cellStyle name="20% - Accent3 3" xfId="372" xr:uid="{00000000-0005-0000-0000-00000D000000}"/>
    <cellStyle name="20% - Accent3 4" xfId="398" xr:uid="{00000000-0005-0000-0000-00000E000000}"/>
    <cellStyle name="20% - Accent4" xfId="170" builtinId="42" customBuiltin="1"/>
    <cellStyle name="20% - Accent4 2" xfId="268" xr:uid="{00000000-0005-0000-0000-000010000000}"/>
    <cellStyle name="20% - Accent4 2 2" xfId="414" xr:uid="{00000000-0005-0000-0000-000011000000}"/>
    <cellStyle name="20% - Accent4 3" xfId="376" xr:uid="{00000000-0005-0000-0000-000012000000}"/>
    <cellStyle name="20% - Accent4 4" xfId="400" xr:uid="{00000000-0005-0000-0000-000013000000}"/>
    <cellStyle name="20% - Accent5" xfId="174" builtinId="46" customBuiltin="1"/>
    <cellStyle name="20% - Accent5 2" xfId="269" xr:uid="{00000000-0005-0000-0000-000015000000}"/>
    <cellStyle name="20% - Accent5 2 2" xfId="415" xr:uid="{00000000-0005-0000-0000-000016000000}"/>
    <cellStyle name="20% - Accent5 3" xfId="380" xr:uid="{00000000-0005-0000-0000-000017000000}"/>
    <cellStyle name="20% - Accent5 4" xfId="402" xr:uid="{00000000-0005-0000-0000-000018000000}"/>
    <cellStyle name="20% - Accent6" xfId="178" builtinId="50" customBuiltin="1"/>
    <cellStyle name="20% - Accent6 2" xfId="270" xr:uid="{00000000-0005-0000-0000-00001A000000}"/>
    <cellStyle name="20% - Accent6 2 2" xfId="416" xr:uid="{00000000-0005-0000-0000-00001B000000}"/>
    <cellStyle name="20% - Accent6 3" xfId="384" xr:uid="{00000000-0005-0000-0000-00001C000000}"/>
    <cellStyle name="20% - Accent6 4" xfId="404" xr:uid="{00000000-0005-0000-0000-00001D000000}"/>
    <cellStyle name="40% - Accent1" xfId="159" builtinId="31" customBuiltin="1"/>
    <cellStyle name="40% - Accent1 2" xfId="271" xr:uid="{00000000-0005-0000-0000-00001F000000}"/>
    <cellStyle name="40% - Accent1 2 2" xfId="417" xr:uid="{00000000-0005-0000-0000-000020000000}"/>
    <cellStyle name="40% - Accent1 3" xfId="365" xr:uid="{00000000-0005-0000-0000-000021000000}"/>
    <cellStyle name="40% - Accent1 4" xfId="395" xr:uid="{00000000-0005-0000-0000-000022000000}"/>
    <cellStyle name="40% - Accent2" xfId="163" builtinId="35" customBuiltin="1"/>
    <cellStyle name="40% - Accent2 2" xfId="272" xr:uid="{00000000-0005-0000-0000-000024000000}"/>
    <cellStyle name="40% - Accent2 2 2" xfId="418" xr:uid="{00000000-0005-0000-0000-000025000000}"/>
    <cellStyle name="40% - Accent2 3" xfId="369" xr:uid="{00000000-0005-0000-0000-000026000000}"/>
    <cellStyle name="40% - Accent2 4" xfId="397" xr:uid="{00000000-0005-0000-0000-000027000000}"/>
    <cellStyle name="40% - Accent3" xfId="167" builtinId="39" customBuiltin="1"/>
    <cellStyle name="40% - Accent3 2" xfId="273" xr:uid="{00000000-0005-0000-0000-000029000000}"/>
    <cellStyle name="40% - Accent3 2 2" xfId="419" xr:uid="{00000000-0005-0000-0000-00002A000000}"/>
    <cellStyle name="40% - Accent3 3" xfId="373" xr:uid="{00000000-0005-0000-0000-00002B000000}"/>
    <cellStyle name="40% - Accent3 4" xfId="399" xr:uid="{00000000-0005-0000-0000-00002C000000}"/>
    <cellStyle name="40% - Accent4" xfId="171" builtinId="43" customBuiltin="1"/>
    <cellStyle name="40% - Accent4 2" xfId="274" xr:uid="{00000000-0005-0000-0000-00002E000000}"/>
    <cellStyle name="40% - Accent4 2 2" xfId="420" xr:uid="{00000000-0005-0000-0000-00002F000000}"/>
    <cellStyle name="40% - Accent4 3" xfId="377" xr:uid="{00000000-0005-0000-0000-000030000000}"/>
    <cellStyle name="40% - Accent4 4" xfId="401" xr:uid="{00000000-0005-0000-0000-000031000000}"/>
    <cellStyle name="40% - Accent5" xfId="175" builtinId="47" customBuiltin="1"/>
    <cellStyle name="40% - Accent5 2" xfId="275" xr:uid="{00000000-0005-0000-0000-000033000000}"/>
    <cellStyle name="40% - Accent5 2 2" xfId="421" xr:uid="{00000000-0005-0000-0000-000034000000}"/>
    <cellStyle name="40% - Accent5 3" xfId="381" xr:uid="{00000000-0005-0000-0000-000035000000}"/>
    <cellStyle name="40% - Accent5 4" xfId="403" xr:uid="{00000000-0005-0000-0000-000036000000}"/>
    <cellStyle name="40% - Accent6" xfId="179" builtinId="51" customBuiltin="1"/>
    <cellStyle name="40% - Accent6 2" xfId="276" xr:uid="{00000000-0005-0000-0000-000038000000}"/>
    <cellStyle name="40% - Accent6 2 2" xfId="422" xr:uid="{00000000-0005-0000-0000-000039000000}"/>
    <cellStyle name="40% - Accent6 3" xfId="385" xr:uid="{00000000-0005-0000-0000-00003A000000}"/>
    <cellStyle name="40% - Accent6 4" xfId="405" xr:uid="{00000000-0005-0000-0000-00003B000000}"/>
    <cellStyle name="60% - Accent1" xfId="160" builtinId="32" customBuiltin="1"/>
    <cellStyle name="60% - Accent1 2" xfId="277" xr:uid="{00000000-0005-0000-0000-00003D000000}"/>
    <cellStyle name="60% - Accent1 2 2" xfId="423" xr:uid="{00000000-0005-0000-0000-00003E000000}"/>
    <cellStyle name="60% - Accent1 3" xfId="366" xr:uid="{00000000-0005-0000-0000-00003F000000}"/>
    <cellStyle name="60% - Accent1 4" xfId="468" xr:uid="{1F2B3698-4A36-4813-A59E-41D4D5E30F41}"/>
    <cellStyle name="60% - Accent2" xfId="164" builtinId="36" customBuiltin="1"/>
    <cellStyle name="60% - Accent2 2" xfId="278" xr:uid="{00000000-0005-0000-0000-000041000000}"/>
    <cellStyle name="60% - Accent2 2 2" xfId="424" xr:uid="{00000000-0005-0000-0000-000042000000}"/>
    <cellStyle name="60% - Accent2 3" xfId="370" xr:uid="{00000000-0005-0000-0000-000043000000}"/>
    <cellStyle name="60% - Accent2 4" xfId="469" xr:uid="{2EBA815C-413E-4568-B37A-8AB56F039DD5}"/>
    <cellStyle name="60% - Accent3" xfId="168" builtinId="40" customBuiltin="1"/>
    <cellStyle name="60% - Accent3 2" xfId="279" xr:uid="{00000000-0005-0000-0000-000045000000}"/>
    <cellStyle name="60% - Accent3 2 2" xfId="425" xr:uid="{00000000-0005-0000-0000-000046000000}"/>
    <cellStyle name="60% - Accent3 3" xfId="374" xr:uid="{00000000-0005-0000-0000-000047000000}"/>
    <cellStyle name="60% - Accent3 4" xfId="470" xr:uid="{E9C2B980-2379-4E9D-BFBC-1B82A90D5887}"/>
    <cellStyle name="60% - Accent4" xfId="172" builtinId="44" customBuiltin="1"/>
    <cellStyle name="60% - Accent4 2" xfId="280" xr:uid="{00000000-0005-0000-0000-000049000000}"/>
    <cellStyle name="60% - Accent4 2 2" xfId="426" xr:uid="{00000000-0005-0000-0000-00004A000000}"/>
    <cellStyle name="60% - Accent4 3" xfId="378" xr:uid="{00000000-0005-0000-0000-00004B000000}"/>
    <cellStyle name="60% - Accent4 4" xfId="471" xr:uid="{A9752CF2-3F5C-4414-B566-00A8803DF73C}"/>
    <cellStyle name="60% - Accent5" xfId="176" builtinId="48" customBuiltin="1"/>
    <cellStyle name="60% - Accent5 2" xfId="281" xr:uid="{00000000-0005-0000-0000-00004D000000}"/>
    <cellStyle name="60% - Accent5 2 2" xfId="427" xr:uid="{00000000-0005-0000-0000-00004E000000}"/>
    <cellStyle name="60% - Accent5 3" xfId="382" xr:uid="{00000000-0005-0000-0000-00004F000000}"/>
    <cellStyle name="60% - Accent5 4" xfId="472" xr:uid="{6EC92469-C987-497C-907E-7C43D5320CC6}"/>
    <cellStyle name="60% - Accent6" xfId="180" builtinId="52" customBuiltin="1"/>
    <cellStyle name="60% - Accent6 2" xfId="282" xr:uid="{00000000-0005-0000-0000-000051000000}"/>
    <cellStyle name="60% - Accent6 2 2" xfId="428" xr:uid="{00000000-0005-0000-0000-000052000000}"/>
    <cellStyle name="60% - Accent6 3" xfId="386" xr:uid="{00000000-0005-0000-0000-000053000000}"/>
    <cellStyle name="60% - Accent6 4" xfId="473" xr:uid="{4A671124-5333-4DD6-86EB-2E31B8E6A7A1}"/>
    <cellStyle name="Accent1" xfId="157" builtinId="29" customBuiltin="1"/>
    <cellStyle name="Accent1 2" xfId="283" xr:uid="{00000000-0005-0000-0000-000055000000}"/>
    <cellStyle name="Accent1 2 2" xfId="429" xr:uid="{00000000-0005-0000-0000-000056000000}"/>
    <cellStyle name="Accent1 3" xfId="363" xr:uid="{00000000-0005-0000-0000-000057000000}"/>
    <cellStyle name="Accent2" xfId="161" builtinId="33" customBuiltin="1"/>
    <cellStyle name="Accent2 2" xfId="284" xr:uid="{00000000-0005-0000-0000-000059000000}"/>
    <cellStyle name="Accent2 2 2" xfId="430" xr:uid="{00000000-0005-0000-0000-00005A000000}"/>
    <cellStyle name="Accent2 3" xfId="367" xr:uid="{00000000-0005-0000-0000-00005B000000}"/>
    <cellStyle name="Accent3" xfId="165" builtinId="37" customBuiltin="1"/>
    <cellStyle name="Accent3 2" xfId="285" xr:uid="{00000000-0005-0000-0000-00005D000000}"/>
    <cellStyle name="Accent3 2 2" xfId="431" xr:uid="{00000000-0005-0000-0000-00005E000000}"/>
    <cellStyle name="Accent3 3" xfId="371" xr:uid="{00000000-0005-0000-0000-00005F000000}"/>
    <cellStyle name="Accent4" xfId="169" builtinId="41" customBuiltin="1"/>
    <cellStyle name="Accent4 2" xfId="286" xr:uid="{00000000-0005-0000-0000-000061000000}"/>
    <cellStyle name="Accent4 2 2" xfId="432" xr:uid="{00000000-0005-0000-0000-000062000000}"/>
    <cellStyle name="Accent4 3" xfId="375" xr:uid="{00000000-0005-0000-0000-000063000000}"/>
    <cellStyle name="Accent5" xfId="173" builtinId="45" customBuiltin="1"/>
    <cellStyle name="Accent5 2" xfId="287" xr:uid="{00000000-0005-0000-0000-000065000000}"/>
    <cellStyle name="Accent5 2 2" xfId="433" xr:uid="{00000000-0005-0000-0000-000066000000}"/>
    <cellStyle name="Accent5 3" xfId="379" xr:uid="{00000000-0005-0000-0000-000067000000}"/>
    <cellStyle name="Accent6" xfId="177" builtinId="49" customBuiltin="1"/>
    <cellStyle name="Accent6 2" xfId="288" xr:uid="{00000000-0005-0000-0000-000069000000}"/>
    <cellStyle name="Accent6 2 2" xfId="434" xr:uid="{00000000-0005-0000-0000-00006A000000}"/>
    <cellStyle name="Accent6 3" xfId="383" xr:uid="{00000000-0005-0000-0000-00006B000000}"/>
    <cellStyle name="Bad" xfId="146" builtinId="27" customBuiltin="1"/>
    <cellStyle name="Bad 2" xfId="289" xr:uid="{00000000-0005-0000-0000-00006D000000}"/>
    <cellStyle name="Bad 2 2" xfId="435" xr:uid="{00000000-0005-0000-0000-00006E000000}"/>
    <cellStyle name="Bad 3" xfId="352" xr:uid="{00000000-0005-0000-0000-00006F000000}"/>
    <cellStyle name="Calculation" xfId="150" builtinId="22" customBuiltin="1"/>
    <cellStyle name="Calculation 2" xfId="290" xr:uid="{00000000-0005-0000-0000-000071000000}"/>
    <cellStyle name="Calculation 2 2" xfId="436" xr:uid="{00000000-0005-0000-0000-000072000000}"/>
    <cellStyle name="Calculation 3" xfId="356" xr:uid="{00000000-0005-0000-0000-000073000000}"/>
    <cellStyle name="Check Cell" xfId="152" builtinId="23" customBuiltin="1"/>
    <cellStyle name="Check Cell 2" xfId="291" xr:uid="{00000000-0005-0000-0000-000075000000}"/>
    <cellStyle name="Check Cell 2 2" xfId="437" xr:uid="{00000000-0005-0000-0000-000076000000}"/>
    <cellStyle name="Check Cell 3" xfId="358" xr:uid="{00000000-0005-0000-0000-000077000000}"/>
    <cellStyle name="Comma" xfId="1" builtinId="3"/>
    <cellStyle name="Comma 2" xfId="187" xr:uid="{00000000-0005-0000-0000-000079000000}"/>
    <cellStyle name="Comma 2 2" xfId="292" xr:uid="{00000000-0005-0000-0000-00007A000000}"/>
    <cellStyle name="Comma 2 3" xfId="389" xr:uid="{00000000-0005-0000-0000-00007B000000}"/>
    <cellStyle name="Comma 3" xfId="293" xr:uid="{00000000-0005-0000-0000-00007C000000}"/>
    <cellStyle name="Comma 4" xfId="438" xr:uid="{00000000-0005-0000-0000-00007D000000}"/>
    <cellStyle name="Comma 5" xfId="439" xr:uid="{00000000-0005-0000-0000-00007E000000}"/>
    <cellStyle name="Comma 6" xfId="440" xr:uid="{00000000-0005-0000-0000-00007F000000}"/>
    <cellStyle name="Explanatory Text" xfId="155" builtinId="53" customBuiltin="1"/>
    <cellStyle name="Explanatory Text 2" xfId="294" xr:uid="{00000000-0005-0000-0000-000081000000}"/>
    <cellStyle name="Explanatory Text 2 2" xfId="441" xr:uid="{00000000-0005-0000-0000-000082000000}"/>
    <cellStyle name="Explanatory Text 3" xfId="361" xr:uid="{00000000-0005-0000-0000-000083000000}"/>
    <cellStyle name="Good" xfId="145" builtinId="26" customBuiltin="1"/>
    <cellStyle name="Good 2" xfId="295" xr:uid="{00000000-0005-0000-0000-000085000000}"/>
    <cellStyle name="Good 2 2" xfId="442" xr:uid="{00000000-0005-0000-0000-000086000000}"/>
    <cellStyle name="Good 3" xfId="351" xr:uid="{00000000-0005-0000-0000-000087000000}"/>
    <cellStyle name="Heading 1" xfId="141" builtinId="16" customBuiltin="1"/>
    <cellStyle name="Heading 1 2" xfId="296" xr:uid="{00000000-0005-0000-0000-000089000000}"/>
    <cellStyle name="Heading 1 2 2" xfId="443" xr:uid="{00000000-0005-0000-0000-00008A000000}"/>
    <cellStyle name="Heading 1 3" xfId="347" xr:uid="{00000000-0005-0000-0000-00008B000000}"/>
    <cellStyle name="Heading 2" xfId="142" builtinId="17" customBuiltin="1"/>
    <cellStyle name="Heading 2 2" xfId="297" xr:uid="{00000000-0005-0000-0000-00008D000000}"/>
    <cellStyle name="Heading 2 2 2" xfId="444" xr:uid="{00000000-0005-0000-0000-00008E000000}"/>
    <cellStyle name="Heading 2 3" xfId="348" xr:uid="{00000000-0005-0000-0000-00008F000000}"/>
    <cellStyle name="Heading 3" xfId="143" builtinId="18" customBuiltin="1"/>
    <cellStyle name="Heading 3 2" xfId="298" xr:uid="{00000000-0005-0000-0000-000091000000}"/>
    <cellStyle name="Heading 3 2 2" xfId="445" xr:uid="{00000000-0005-0000-0000-000092000000}"/>
    <cellStyle name="Heading 3 3" xfId="349" xr:uid="{00000000-0005-0000-0000-000093000000}"/>
    <cellStyle name="Heading 4" xfId="144" builtinId="19" customBuiltin="1"/>
    <cellStyle name="Heading 4 2" xfId="299" xr:uid="{00000000-0005-0000-0000-000095000000}"/>
    <cellStyle name="Heading 4 2 2" xfId="446" xr:uid="{00000000-0005-0000-0000-000096000000}"/>
    <cellStyle name="Heading 4 3" xfId="350" xr:uid="{00000000-0005-0000-0000-000097000000}"/>
    <cellStyle name="Hyperlink" xfId="182" builtinId="8"/>
    <cellStyle name="Hyperlink 2" xfId="3" xr:uid="{00000000-0005-0000-0000-000099000000}"/>
    <cellStyle name="Hyperlink 2 2" xfId="301" xr:uid="{00000000-0005-0000-0000-00009A000000}"/>
    <cellStyle name="Hyperlink 2 3" xfId="390" xr:uid="{00000000-0005-0000-0000-00009B000000}"/>
    <cellStyle name="Hyperlink 3" xfId="186" xr:uid="{00000000-0005-0000-0000-00009C000000}"/>
    <cellStyle name="Hyperlink 3 2" xfId="300" xr:uid="{00000000-0005-0000-0000-00009D000000}"/>
    <cellStyle name="Hyperlink 4" xfId="188" xr:uid="{00000000-0005-0000-0000-00009E000000}"/>
    <cellStyle name="Hyperlink 5" xfId="387" xr:uid="{00000000-0005-0000-0000-00009F000000}"/>
    <cellStyle name="Hyperlink 6" xfId="474" xr:uid="{818015B8-F7B0-4504-8372-4D25A614AB98}"/>
    <cellStyle name="IdentifierStyle" xfId="447" xr:uid="{00000000-0005-0000-0000-0000A0000000}"/>
    <cellStyle name="Input" xfId="148" builtinId="20" customBuiltin="1"/>
    <cellStyle name="Input 2" xfId="302" xr:uid="{00000000-0005-0000-0000-0000A2000000}"/>
    <cellStyle name="Input 2 2" xfId="448" xr:uid="{00000000-0005-0000-0000-0000A3000000}"/>
    <cellStyle name="Input 3" xfId="354" xr:uid="{00000000-0005-0000-0000-0000A4000000}"/>
    <cellStyle name="Linked Cell" xfId="151" builtinId="24" customBuiltin="1"/>
    <cellStyle name="Linked Cell 2" xfId="303" xr:uid="{00000000-0005-0000-0000-0000A6000000}"/>
    <cellStyle name="Linked Cell 2 2" xfId="449" xr:uid="{00000000-0005-0000-0000-0000A7000000}"/>
    <cellStyle name="Linked Cell 3" xfId="357" xr:uid="{00000000-0005-0000-0000-0000A8000000}"/>
    <cellStyle name="mmm" xfId="4" xr:uid="{00000000-0005-0000-0000-0000A9000000}"/>
    <cellStyle name="Neutral" xfId="147" builtinId="28" customBuiltin="1"/>
    <cellStyle name="Neutral 2" xfId="304" xr:uid="{00000000-0005-0000-0000-0000AB000000}"/>
    <cellStyle name="Neutral 2 2" xfId="450" xr:uid="{00000000-0005-0000-0000-0000AC000000}"/>
    <cellStyle name="Neutral 3" xfId="353" xr:uid="{00000000-0005-0000-0000-0000AD000000}"/>
    <cellStyle name="Neutral 4" xfId="467" xr:uid="{E990A4C5-B949-4C5F-9E3C-C77AC744511C}"/>
    <cellStyle name="Normal" xfId="0" builtinId="0"/>
    <cellStyle name="Normal 10" xfId="5" xr:uid="{00000000-0005-0000-0000-0000AF000000}"/>
    <cellStyle name="Normal 10 2" xfId="6" xr:uid="{00000000-0005-0000-0000-0000B0000000}"/>
    <cellStyle name="Normal 10 2 2" xfId="189" xr:uid="{00000000-0005-0000-0000-0000B1000000}"/>
    <cellStyle name="Normal 10 2 2 2" xfId="306" xr:uid="{00000000-0005-0000-0000-0000B2000000}"/>
    <cellStyle name="Normal 10 3" xfId="7" xr:uid="{00000000-0005-0000-0000-0000B3000000}"/>
    <cellStyle name="Normal 10 4" xfId="8" xr:uid="{00000000-0005-0000-0000-0000B4000000}"/>
    <cellStyle name="Normal 10 5" xfId="190" xr:uid="{00000000-0005-0000-0000-0000B5000000}"/>
    <cellStyle name="Normal 10 5 2" xfId="305" xr:uid="{00000000-0005-0000-0000-0000B6000000}"/>
    <cellStyle name="Normal 10 6" xfId="191" xr:uid="{00000000-0005-0000-0000-0000B7000000}"/>
    <cellStyle name="Normal 10 7" xfId="192" xr:uid="{00000000-0005-0000-0000-0000B8000000}"/>
    <cellStyle name="Normal 100" xfId="260" xr:uid="{00000000-0005-0000-0000-0000B9000000}"/>
    <cellStyle name="Normal 11" xfId="9" xr:uid="{00000000-0005-0000-0000-0000BA000000}"/>
    <cellStyle name="Normal 11 2" xfId="10" xr:uid="{00000000-0005-0000-0000-0000BB000000}"/>
    <cellStyle name="Normal 11 3" xfId="11" xr:uid="{00000000-0005-0000-0000-0000BC000000}"/>
    <cellStyle name="Normal 11 4" xfId="12" xr:uid="{00000000-0005-0000-0000-0000BD000000}"/>
    <cellStyle name="Normal 11 5" xfId="307" xr:uid="{00000000-0005-0000-0000-0000BE000000}"/>
    <cellStyle name="Normal 11 6" xfId="451" xr:uid="{00000000-0005-0000-0000-0000BF000000}"/>
    <cellStyle name="Normal 12" xfId="13" xr:uid="{00000000-0005-0000-0000-0000C0000000}"/>
    <cellStyle name="Normal 12 2" xfId="14" xr:uid="{00000000-0005-0000-0000-0000C1000000}"/>
    <cellStyle name="Normal 12 2 2" xfId="452" xr:uid="{00000000-0005-0000-0000-0000C2000000}"/>
    <cellStyle name="Normal 12 3" xfId="15" xr:uid="{00000000-0005-0000-0000-0000C3000000}"/>
    <cellStyle name="Normal 12 3 2" xfId="453" xr:uid="{00000000-0005-0000-0000-0000C4000000}"/>
    <cellStyle name="Normal 12 4" xfId="16" xr:uid="{00000000-0005-0000-0000-0000C5000000}"/>
    <cellStyle name="Normal 12 5" xfId="308" xr:uid="{00000000-0005-0000-0000-0000C6000000}"/>
    <cellStyle name="Normal 13" xfId="17" xr:uid="{00000000-0005-0000-0000-0000C7000000}"/>
    <cellStyle name="Normal 13 2" xfId="18" xr:uid="{00000000-0005-0000-0000-0000C8000000}"/>
    <cellStyle name="Normal 13 3" xfId="19" xr:uid="{00000000-0005-0000-0000-0000C9000000}"/>
    <cellStyle name="Normal 13 4" xfId="20" xr:uid="{00000000-0005-0000-0000-0000CA000000}"/>
    <cellStyle name="Normal 13 5" xfId="309" xr:uid="{00000000-0005-0000-0000-0000CB000000}"/>
    <cellStyle name="Normal 13 6" xfId="407" xr:uid="{00000000-0005-0000-0000-0000CC000000}"/>
    <cellStyle name="Normal 14" xfId="21" xr:uid="{00000000-0005-0000-0000-0000CD000000}"/>
    <cellStyle name="Normal 14 2" xfId="22" xr:uid="{00000000-0005-0000-0000-0000CE000000}"/>
    <cellStyle name="Normal 14 2 2" xfId="454" xr:uid="{00000000-0005-0000-0000-0000CF000000}"/>
    <cellStyle name="Normal 14 3" xfId="23" xr:uid="{00000000-0005-0000-0000-0000D0000000}"/>
    <cellStyle name="Normal 14 4" xfId="24" xr:uid="{00000000-0005-0000-0000-0000D1000000}"/>
    <cellStyle name="Normal 14 5" xfId="193" xr:uid="{00000000-0005-0000-0000-0000D2000000}"/>
    <cellStyle name="Normal 14 5 2" xfId="310" xr:uid="{00000000-0005-0000-0000-0000D3000000}"/>
    <cellStyle name="Normal 15" xfId="25" xr:uid="{00000000-0005-0000-0000-0000D4000000}"/>
    <cellStyle name="Normal 15 2" xfId="26" xr:uid="{00000000-0005-0000-0000-0000D5000000}"/>
    <cellStyle name="Normal 15 3" xfId="27" xr:uid="{00000000-0005-0000-0000-0000D6000000}"/>
    <cellStyle name="Normal 15 4" xfId="28" xr:uid="{00000000-0005-0000-0000-0000D7000000}"/>
    <cellStyle name="Normal 16" xfId="29" xr:uid="{00000000-0005-0000-0000-0000D8000000}"/>
    <cellStyle name="Normal 16 2" xfId="30" xr:uid="{00000000-0005-0000-0000-0000D9000000}"/>
    <cellStyle name="Normal 16 3" xfId="31" xr:uid="{00000000-0005-0000-0000-0000DA000000}"/>
    <cellStyle name="Normal 16 4" xfId="32" xr:uid="{00000000-0005-0000-0000-0000DB000000}"/>
    <cellStyle name="Normal 17" xfId="33" xr:uid="{00000000-0005-0000-0000-0000DC000000}"/>
    <cellStyle name="Normal 17 2" xfId="34" xr:uid="{00000000-0005-0000-0000-0000DD000000}"/>
    <cellStyle name="Normal 17 3" xfId="35" xr:uid="{00000000-0005-0000-0000-0000DE000000}"/>
    <cellStyle name="Normal 17 4" xfId="36" xr:uid="{00000000-0005-0000-0000-0000DF000000}"/>
    <cellStyle name="Normal 18" xfId="37" xr:uid="{00000000-0005-0000-0000-0000E0000000}"/>
    <cellStyle name="Normal 18 2" xfId="38" xr:uid="{00000000-0005-0000-0000-0000E1000000}"/>
    <cellStyle name="Normal 18 3" xfId="39" xr:uid="{00000000-0005-0000-0000-0000E2000000}"/>
    <cellStyle name="Normal 18 4" xfId="40" xr:uid="{00000000-0005-0000-0000-0000E3000000}"/>
    <cellStyle name="Normal 19" xfId="41" xr:uid="{00000000-0005-0000-0000-0000E4000000}"/>
    <cellStyle name="Normal 19 2" xfId="455" xr:uid="{00000000-0005-0000-0000-0000E5000000}"/>
    <cellStyle name="Normal 2" xfId="42" xr:uid="{00000000-0005-0000-0000-0000E6000000}"/>
    <cellStyle name="Normal 2 10" xfId="43" xr:uid="{00000000-0005-0000-0000-0000E7000000}"/>
    <cellStyle name="Normal 2 10 2" xfId="194" xr:uid="{00000000-0005-0000-0000-0000E8000000}"/>
    <cellStyle name="Normal 2 10 3" xfId="195" xr:uid="{00000000-0005-0000-0000-0000E9000000}"/>
    <cellStyle name="Normal 2 11" xfId="44" xr:uid="{00000000-0005-0000-0000-0000EA000000}"/>
    <cellStyle name="Normal 2 12" xfId="45" xr:uid="{00000000-0005-0000-0000-0000EB000000}"/>
    <cellStyle name="Normal 2 13" xfId="46" xr:uid="{00000000-0005-0000-0000-0000EC000000}"/>
    <cellStyle name="Normal 2 14" xfId="47" xr:uid="{00000000-0005-0000-0000-0000ED000000}"/>
    <cellStyle name="Normal 2 15" xfId="48" xr:uid="{00000000-0005-0000-0000-0000EE000000}"/>
    <cellStyle name="Normal 2 16" xfId="49" xr:uid="{00000000-0005-0000-0000-0000EF000000}"/>
    <cellStyle name="Normal 2 17" xfId="50" xr:uid="{00000000-0005-0000-0000-0000F0000000}"/>
    <cellStyle name="Normal 2 18" xfId="51" xr:uid="{00000000-0005-0000-0000-0000F1000000}"/>
    <cellStyle name="Normal 2 19" xfId="52" xr:uid="{00000000-0005-0000-0000-0000F2000000}"/>
    <cellStyle name="Normal 2 2" xfId="53" xr:uid="{00000000-0005-0000-0000-0000F3000000}"/>
    <cellStyle name="Normal 2 2 2" xfId="196" xr:uid="{00000000-0005-0000-0000-0000F4000000}"/>
    <cellStyle name="Normal 2 2 2 2" xfId="197" xr:uid="{00000000-0005-0000-0000-0000F5000000}"/>
    <cellStyle name="Normal 2 2 2 2 2" xfId="198" xr:uid="{00000000-0005-0000-0000-0000F6000000}"/>
    <cellStyle name="Normal 2 2 2 2 3" xfId="199" xr:uid="{00000000-0005-0000-0000-0000F7000000}"/>
    <cellStyle name="Normal 2 2 2 2 4" xfId="200" xr:uid="{00000000-0005-0000-0000-0000F8000000}"/>
    <cellStyle name="Normal 2 2 2 3" xfId="201" xr:uid="{00000000-0005-0000-0000-0000F9000000}"/>
    <cellStyle name="Normal 2 2 2 4" xfId="202" xr:uid="{00000000-0005-0000-0000-0000FA000000}"/>
    <cellStyle name="Normal 2 2 2 5" xfId="312" xr:uid="{00000000-0005-0000-0000-0000FB000000}"/>
    <cellStyle name="Normal 2 2 3" xfId="203" xr:uid="{00000000-0005-0000-0000-0000FC000000}"/>
    <cellStyle name="Normal 2 2 4" xfId="204" xr:uid="{00000000-0005-0000-0000-0000FD000000}"/>
    <cellStyle name="Normal 2 2 5" xfId="205" xr:uid="{00000000-0005-0000-0000-0000FE000000}"/>
    <cellStyle name="Normal 2 2 6" xfId="206" xr:uid="{00000000-0005-0000-0000-0000FF000000}"/>
    <cellStyle name="Normal 2 2 7" xfId="207" xr:uid="{00000000-0005-0000-0000-000000010000}"/>
    <cellStyle name="Normal 2 20" xfId="54" xr:uid="{00000000-0005-0000-0000-000001010000}"/>
    <cellStyle name="Normal 2 21" xfId="55" xr:uid="{00000000-0005-0000-0000-000002010000}"/>
    <cellStyle name="Normal 2 22" xfId="56" xr:uid="{00000000-0005-0000-0000-000003010000}"/>
    <cellStyle name="Normal 2 23" xfId="57" xr:uid="{00000000-0005-0000-0000-000004010000}"/>
    <cellStyle name="Normal 2 24" xfId="58" xr:uid="{00000000-0005-0000-0000-000005010000}"/>
    <cellStyle name="Normal 2 25" xfId="59" xr:uid="{00000000-0005-0000-0000-000006010000}"/>
    <cellStyle name="Normal 2 26" xfId="181" xr:uid="{00000000-0005-0000-0000-000007010000}"/>
    <cellStyle name="Normal 2 26 2" xfId="311" xr:uid="{00000000-0005-0000-0000-000008010000}"/>
    <cellStyle name="Normal 2 27" xfId="261" xr:uid="{00000000-0005-0000-0000-000009010000}"/>
    <cellStyle name="Normal 2 3" xfId="60" xr:uid="{00000000-0005-0000-0000-00000A010000}"/>
    <cellStyle name="Normal 2 3 2" xfId="408" xr:uid="{00000000-0005-0000-0000-00000B010000}"/>
    <cellStyle name="Normal 2 3 3" xfId="456" xr:uid="{00000000-0005-0000-0000-00000C010000}"/>
    <cellStyle name="Normal 2 4" xfId="61" xr:uid="{00000000-0005-0000-0000-00000D010000}"/>
    <cellStyle name="Normal 2 4 2" xfId="409" xr:uid="{00000000-0005-0000-0000-00000E010000}"/>
    <cellStyle name="Normal 2 5" xfId="62" xr:uid="{00000000-0005-0000-0000-00000F010000}"/>
    <cellStyle name="Normal 2 6" xfId="63" xr:uid="{00000000-0005-0000-0000-000010010000}"/>
    <cellStyle name="Normal 2 7" xfId="64" xr:uid="{00000000-0005-0000-0000-000011010000}"/>
    <cellStyle name="Normal 2 7 2" xfId="208" xr:uid="{00000000-0005-0000-0000-000012010000}"/>
    <cellStyle name="Normal 2 7 2 2" xfId="209" xr:uid="{00000000-0005-0000-0000-000013010000}"/>
    <cellStyle name="Normal 2 7 2 3" xfId="210" xr:uid="{00000000-0005-0000-0000-000014010000}"/>
    <cellStyle name="Normal 2 7 2 4" xfId="211" xr:uid="{00000000-0005-0000-0000-000015010000}"/>
    <cellStyle name="Normal 2 7 3" xfId="212" xr:uid="{00000000-0005-0000-0000-000016010000}"/>
    <cellStyle name="Normal 2 7 4" xfId="213" xr:uid="{00000000-0005-0000-0000-000017010000}"/>
    <cellStyle name="Normal 2 8" xfId="65" xr:uid="{00000000-0005-0000-0000-000018010000}"/>
    <cellStyle name="Normal 2 9" xfId="66" xr:uid="{00000000-0005-0000-0000-000019010000}"/>
    <cellStyle name="Normal 20" xfId="67" xr:uid="{00000000-0005-0000-0000-00001A010000}"/>
    <cellStyle name="Normal 20 2" xfId="68" xr:uid="{00000000-0005-0000-0000-00001B010000}"/>
    <cellStyle name="Normal 20 3" xfId="69" xr:uid="{00000000-0005-0000-0000-00001C010000}"/>
    <cellStyle name="Normal 20 4" xfId="70" xr:uid="{00000000-0005-0000-0000-00001D010000}"/>
    <cellStyle name="Normal 21" xfId="71" xr:uid="{00000000-0005-0000-0000-00001E010000}"/>
    <cellStyle name="Normal 21 2" xfId="72" xr:uid="{00000000-0005-0000-0000-00001F010000}"/>
    <cellStyle name="Normal 21 3" xfId="73" xr:uid="{00000000-0005-0000-0000-000020010000}"/>
    <cellStyle name="Normal 21 4" xfId="74" xr:uid="{00000000-0005-0000-0000-000021010000}"/>
    <cellStyle name="Normal 22" xfId="75" xr:uid="{00000000-0005-0000-0000-000022010000}"/>
    <cellStyle name="Normal 22 2" xfId="76" xr:uid="{00000000-0005-0000-0000-000023010000}"/>
    <cellStyle name="Normal 22 3" xfId="77" xr:uid="{00000000-0005-0000-0000-000024010000}"/>
    <cellStyle name="Normal 22 4" xfId="78" xr:uid="{00000000-0005-0000-0000-000025010000}"/>
    <cellStyle name="Normal 23" xfId="79" xr:uid="{00000000-0005-0000-0000-000026010000}"/>
    <cellStyle name="Normal 23 2" xfId="80" xr:uid="{00000000-0005-0000-0000-000027010000}"/>
    <cellStyle name="Normal 23 3" xfId="81" xr:uid="{00000000-0005-0000-0000-000028010000}"/>
    <cellStyle name="Normal 23 4" xfId="82" xr:uid="{00000000-0005-0000-0000-000029010000}"/>
    <cellStyle name="Normal 24" xfId="83" xr:uid="{00000000-0005-0000-0000-00002A010000}"/>
    <cellStyle name="Normal 24 2" xfId="84" xr:uid="{00000000-0005-0000-0000-00002B010000}"/>
    <cellStyle name="Normal 24 3" xfId="85" xr:uid="{00000000-0005-0000-0000-00002C010000}"/>
    <cellStyle name="Normal 24 4" xfId="86" xr:uid="{00000000-0005-0000-0000-00002D010000}"/>
    <cellStyle name="Normal 25" xfId="87" xr:uid="{00000000-0005-0000-0000-00002E010000}"/>
    <cellStyle name="Normal 25 2" xfId="88" xr:uid="{00000000-0005-0000-0000-00002F010000}"/>
    <cellStyle name="Normal 25 3" xfId="89" xr:uid="{00000000-0005-0000-0000-000030010000}"/>
    <cellStyle name="Normal 25 4" xfId="90" xr:uid="{00000000-0005-0000-0000-000031010000}"/>
    <cellStyle name="Normal 26" xfId="91" xr:uid="{00000000-0005-0000-0000-000032010000}"/>
    <cellStyle name="Normal 26 2" xfId="92" xr:uid="{00000000-0005-0000-0000-000033010000}"/>
    <cellStyle name="Normal 26 3" xfId="93" xr:uid="{00000000-0005-0000-0000-000034010000}"/>
    <cellStyle name="Normal 26 4" xfId="94" xr:uid="{00000000-0005-0000-0000-000035010000}"/>
    <cellStyle name="Normal 27" xfId="95" xr:uid="{00000000-0005-0000-0000-000036010000}"/>
    <cellStyle name="Normal 27 2" xfId="96" xr:uid="{00000000-0005-0000-0000-000037010000}"/>
    <cellStyle name="Normal 27 3" xfId="97" xr:uid="{00000000-0005-0000-0000-000038010000}"/>
    <cellStyle name="Normal 27 4" xfId="98" xr:uid="{00000000-0005-0000-0000-000039010000}"/>
    <cellStyle name="Normal 28" xfId="99" xr:uid="{00000000-0005-0000-0000-00003A010000}"/>
    <cellStyle name="Normal 28 2" xfId="100" xr:uid="{00000000-0005-0000-0000-00003B010000}"/>
    <cellStyle name="Normal 28 3" xfId="101" xr:uid="{00000000-0005-0000-0000-00003C010000}"/>
    <cellStyle name="Normal 28 4" xfId="102" xr:uid="{00000000-0005-0000-0000-00003D010000}"/>
    <cellStyle name="Normal 29" xfId="103" xr:uid="{00000000-0005-0000-0000-00003E010000}"/>
    <cellStyle name="Normal 29 2" xfId="104" xr:uid="{00000000-0005-0000-0000-00003F010000}"/>
    <cellStyle name="Normal 29 3" xfId="105" xr:uid="{00000000-0005-0000-0000-000040010000}"/>
    <cellStyle name="Normal 29 4" xfId="106" xr:uid="{00000000-0005-0000-0000-000041010000}"/>
    <cellStyle name="Normal 3" xfId="107" xr:uid="{00000000-0005-0000-0000-000042010000}"/>
    <cellStyle name="Normal 3 2" xfId="108" xr:uid="{00000000-0005-0000-0000-000043010000}"/>
    <cellStyle name="Normal 3 2 2" xfId="315" xr:uid="{00000000-0005-0000-0000-000044010000}"/>
    <cellStyle name="Normal 3 2 3" xfId="316" xr:uid="{00000000-0005-0000-0000-000045010000}"/>
    <cellStyle name="Normal 3 2 4" xfId="314" xr:uid="{00000000-0005-0000-0000-000046010000}"/>
    <cellStyle name="Normal 3 2 5" xfId="457" xr:uid="{00000000-0005-0000-0000-000047010000}"/>
    <cellStyle name="Normal 3 3" xfId="109" xr:uid="{00000000-0005-0000-0000-000048010000}"/>
    <cellStyle name="Normal 3 3 2" xfId="317" xr:uid="{00000000-0005-0000-0000-000049010000}"/>
    <cellStyle name="Normal 3 4" xfId="110" xr:uid="{00000000-0005-0000-0000-00004A010000}"/>
    <cellStyle name="Normal 3 5" xfId="214" xr:uid="{00000000-0005-0000-0000-00004B010000}"/>
    <cellStyle name="Normal 3 5 2" xfId="313" xr:uid="{00000000-0005-0000-0000-00004C010000}"/>
    <cellStyle name="Normal 3 6" xfId="215" xr:uid="{00000000-0005-0000-0000-00004D010000}"/>
    <cellStyle name="Normal 3 7" xfId="216" xr:uid="{00000000-0005-0000-0000-00004E010000}"/>
    <cellStyle name="Normal 30" xfId="111" xr:uid="{00000000-0005-0000-0000-00004F010000}"/>
    <cellStyle name="Normal 31" xfId="183" xr:uid="{00000000-0005-0000-0000-000050010000}"/>
    <cellStyle name="Normal 31 2" xfId="262" xr:uid="{00000000-0005-0000-0000-000051010000}"/>
    <cellStyle name="Normal 31 3" xfId="388" xr:uid="{00000000-0005-0000-0000-000052010000}"/>
    <cellStyle name="Normal 32" xfId="184" xr:uid="{00000000-0005-0000-0000-000053010000}"/>
    <cellStyle name="Normal 32 2" xfId="263" xr:uid="{00000000-0005-0000-0000-000054010000}"/>
    <cellStyle name="Normal 33" xfId="264" xr:uid="{00000000-0005-0000-0000-000055010000}"/>
    <cellStyle name="Normal 34" xfId="344" xr:uid="{00000000-0005-0000-0000-000056010000}"/>
    <cellStyle name="Normal 35" xfId="345" xr:uid="{00000000-0005-0000-0000-000057010000}"/>
    <cellStyle name="Normal 36" xfId="346" xr:uid="{00000000-0005-0000-0000-000058010000}"/>
    <cellStyle name="Normal 37" xfId="391" xr:uid="{00000000-0005-0000-0000-000059010000}"/>
    <cellStyle name="Normal 38" xfId="406" xr:uid="{00000000-0005-0000-0000-00005A010000}"/>
    <cellStyle name="Normal 4" xfId="112" xr:uid="{00000000-0005-0000-0000-00005B010000}"/>
    <cellStyle name="Normal 4 10" xfId="217" xr:uid="{00000000-0005-0000-0000-00005C010000}"/>
    <cellStyle name="Normal 4 11" xfId="218" xr:uid="{00000000-0005-0000-0000-00005D010000}"/>
    <cellStyle name="Normal 4 2" xfId="113" xr:uid="{00000000-0005-0000-0000-00005E010000}"/>
    <cellStyle name="Normal 4 2 2" xfId="219" xr:uid="{00000000-0005-0000-0000-00005F010000}"/>
    <cellStyle name="Normal 4 2 2 2" xfId="220" xr:uid="{00000000-0005-0000-0000-000060010000}"/>
    <cellStyle name="Normal 4 2 2 2 2" xfId="221" xr:uid="{00000000-0005-0000-0000-000061010000}"/>
    <cellStyle name="Normal 4 2 2 2 3" xfId="222" xr:uid="{00000000-0005-0000-0000-000062010000}"/>
    <cellStyle name="Normal 4 2 2 2 4" xfId="223" xr:uid="{00000000-0005-0000-0000-000063010000}"/>
    <cellStyle name="Normal 4 2 2 3" xfId="224" xr:uid="{00000000-0005-0000-0000-000064010000}"/>
    <cellStyle name="Normal 4 2 2 4" xfId="225" xr:uid="{00000000-0005-0000-0000-000065010000}"/>
    <cellStyle name="Normal 4 2 2 5" xfId="319" xr:uid="{00000000-0005-0000-0000-000066010000}"/>
    <cellStyle name="Normal 4 2 3" xfId="226" xr:uid="{00000000-0005-0000-0000-000067010000}"/>
    <cellStyle name="Normal 4 2 4" xfId="227" xr:uid="{00000000-0005-0000-0000-000068010000}"/>
    <cellStyle name="Normal 4 2 5" xfId="228" xr:uid="{00000000-0005-0000-0000-000069010000}"/>
    <cellStyle name="Normal 4 2 6" xfId="229" xr:uid="{00000000-0005-0000-0000-00006A010000}"/>
    <cellStyle name="Normal 4 2 7" xfId="230" xr:uid="{00000000-0005-0000-0000-00006B010000}"/>
    <cellStyle name="Normal 4 3" xfId="114" xr:uid="{00000000-0005-0000-0000-00006C010000}"/>
    <cellStyle name="Normal 4 3 2" xfId="320" xr:uid="{00000000-0005-0000-0000-00006D010000}"/>
    <cellStyle name="Normal 4 4" xfId="115" xr:uid="{00000000-0005-0000-0000-00006E010000}"/>
    <cellStyle name="Normal 4 5" xfId="231" xr:uid="{00000000-0005-0000-0000-00006F010000}"/>
    <cellStyle name="Normal 4 5 2" xfId="318" xr:uid="{00000000-0005-0000-0000-000070010000}"/>
    <cellStyle name="Normal 4 6" xfId="232" xr:uid="{00000000-0005-0000-0000-000071010000}"/>
    <cellStyle name="Normal 4 7" xfId="233" xr:uid="{00000000-0005-0000-0000-000072010000}"/>
    <cellStyle name="Normal 4 7 2" xfId="234" xr:uid="{00000000-0005-0000-0000-000073010000}"/>
    <cellStyle name="Normal 4 7 2 2" xfId="235" xr:uid="{00000000-0005-0000-0000-000074010000}"/>
    <cellStyle name="Normal 4 7 2 3" xfId="236" xr:uid="{00000000-0005-0000-0000-000075010000}"/>
    <cellStyle name="Normal 4 7 2 4" xfId="237" xr:uid="{00000000-0005-0000-0000-000076010000}"/>
    <cellStyle name="Normal 4 7 3" xfId="238" xr:uid="{00000000-0005-0000-0000-000077010000}"/>
    <cellStyle name="Normal 4 7 4" xfId="239" xr:uid="{00000000-0005-0000-0000-000078010000}"/>
    <cellStyle name="Normal 4 8" xfId="240" xr:uid="{00000000-0005-0000-0000-000079010000}"/>
    <cellStyle name="Normal 4 9" xfId="241" xr:uid="{00000000-0005-0000-0000-00007A010000}"/>
    <cellStyle name="Normal 45" xfId="464" xr:uid="{00000000-0005-0000-0000-00007B010000}"/>
    <cellStyle name="Normal 5" xfId="116" xr:uid="{00000000-0005-0000-0000-00007C010000}"/>
    <cellStyle name="Normal 5 2" xfId="117" xr:uid="{00000000-0005-0000-0000-00007D010000}"/>
    <cellStyle name="Normal 5 2 2" xfId="322" xr:uid="{00000000-0005-0000-0000-00007E010000}"/>
    <cellStyle name="Normal 5 3" xfId="118" xr:uid="{00000000-0005-0000-0000-00007F010000}"/>
    <cellStyle name="Normal 5 3 2" xfId="323" xr:uid="{00000000-0005-0000-0000-000080010000}"/>
    <cellStyle name="Normal 5 4" xfId="119" xr:uid="{00000000-0005-0000-0000-000081010000}"/>
    <cellStyle name="Normal 5 5" xfId="242" xr:uid="{00000000-0005-0000-0000-000082010000}"/>
    <cellStyle name="Normal 5 5 2" xfId="321" xr:uid="{00000000-0005-0000-0000-000083010000}"/>
    <cellStyle name="Normal 5 6" xfId="243" xr:uid="{00000000-0005-0000-0000-000084010000}"/>
    <cellStyle name="Normal 5 7" xfId="244" xr:uid="{00000000-0005-0000-0000-000085010000}"/>
    <cellStyle name="Normal 55" xfId="245" xr:uid="{00000000-0005-0000-0000-000086010000}"/>
    <cellStyle name="Normal 56" xfId="246" xr:uid="{00000000-0005-0000-0000-000087010000}"/>
    <cellStyle name="Normal 6" xfId="120" xr:uid="{00000000-0005-0000-0000-000088010000}"/>
    <cellStyle name="Normal 6 2" xfId="121" xr:uid="{00000000-0005-0000-0000-000089010000}"/>
    <cellStyle name="Normal 6 2 2" xfId="325" xr:uid="{00000000-0005-0000-0000-00008A010000}"/>
    <cellStyle name="Normal 6 3" xfId="122" xr:uid="{00000000-0005-0000-0000-00008B010000}"/>
    <cellStyle name="Normal 6 3 2" xfId="326" xr:uid="{00000000-0005-0000-0000-00008C010000}"/>
    <cellStyle name="Normal 6 4" xfId="123" xr:uid="{00000000-0005-0000-0000-00008D010000}"/>
    <cellStyle name="Normal 6 5" xfId="247" xr:uid="{00000000-0005-0000-0000-00008E010000}"/>
    <cellStyle name="Normal 6 5 2" xfId="324" xr:uid="{00000000-0005-0000-0000-00008F010000}"/>
    <cellStyle name="Normal 6 6" xfId="248" xr:uid="{00000000-0005-0000-0000-000090010000}"/>
    <cellStyle name="Normal 6 7" xfId="249" xr:uid="{00000000-0005-0000-0000-000091010000}"/>
    <cellStyle name="Normal 7" xfId="124" xr:uid="{00000000-0005-0000-0000-000092010000}"/>
    <cellStyle name="Normal 7 2" xfId="125" xr:uid="{00000000-0005-0000-0000-000093010000}"/>
    <cellStyle name="Normal 7 2 2" xfId="328" xr:uid="{00000000-0005-0000-0000-000094010000}"/>
    <cellStyle name="Normal 7 3" xfId="126" xr:uid="{00000000-0005-0000-0000-000095010000}"/>
    <cellStyle name="Normal 7 3 2" xfId="329" xr:uid="{00000000-0005-0000-0000-000096010000}"/>
    <cellStyle name="Normal 7 4" xfId="127" xr:uid="{00000000-0005-0000-0000-000097010000}"/>
    <cellStyle name="Normal 7 4 2" xfId="330" xr:uid="{00000000-0005-0000-0000-000098010000}"/>
    <cellStyle name="Normal 7 5" xfId="250" xr:uid="{00000000-0005-0000-0000-000099010000}"/>
    <cellStyle name="Normal 7 5 2" xfId="327" xr:uid="{00000000-0005-0000-0000-00009A010000}"/>
    <cellStyle name="Normal 7 6" xfId="251" xr:uid="{00000000-0005-0000-0000-00009B010000}"/>
    <cellStyle name="Normal 7 7" xfId="252" xr:uid="{00000000-0005-0000-0000-00009C010000}"/>
    <cellStyle name="Normal 8" xfId="128" xr:uid="{00000000-0005-0000-0000-00009D010000}"/>
    <cellStyle name="Normal 8 2" xfId="129" xr:uid="{00000000-0005-0000-0000-00009E010000}"/>
    <cellStyle name="Normal 8 3" xfId="130" xr:uid="{00000000-0005-0000-0000-00009F010000}"/>
    <cellStyle name="Normal 8 4" xfId="131" xr:uid="{00000000-0005-0000-0000-0000A0010000}"/>
    <cellStyle name="Normal 8 5" xfId="253" xr:uid="{00000000-0005-0000-0000-0000A1010000}"/>
    <cellStyle name="Normal 8 5 2" xfId="331" xr:uid="{00000000-0005-0000-0000-0000A2010000}"/>
    <cellStyle name="Normal 8 6" xfId="254" xr:uid="{00000000-0005-0000-0000-0000A3010000}"/>
    <cellStyle name="Normal 8 7" xfId="255" xr:uid="{00000000-0005-0000-0000-0000A4010000}"/>
    <cellStyle name="Normal 9" xfId="132" xr:uid="{00000000-0005-0000-0000-0000A5010000}"/>
    <cellStyle name="Normal 9 2" xfId="133" xr:uid="{00000000-0005-0000-0000-0000A6010000}"/>
    <cellStyle name="Normal 9 2 2" xfId="332" xr:uid="{00000000-0005-0000-0000-0000A7010000}"/>
    <cellStyle name="Normal 9 3" xfId="134" xr:uid="{00000000-0005-0000-0000-0000A8010000}"/>
    <cellStyle name="Normal 9 3 2" xfId="334" xr:uid="{00000000-0005-0000-0000-0000A9010000}"/>
    <cellStyle name="Normal 9 3 2 2" xfId="458" xr:uid="{00000000-0005-0000-0000-0000AA010000}"/>
    <cellStyle name="Normal 9 3 3" xfId="333" xr:uid="{00000000-0005-0000-0000-0000AB010000}"/>
    <cellStyle name="Normal 9 4" xfId="135" xr:uid="{00000000-0005-0000-0000-0000AC010000}"/>
    <cellStyle name="Normal 9 4 2" xfId="335" xr:uid="{00000000-0005-0000-0000-0000AD010000}"/>
    <cellStyle name="Normal 9 5" xfId="256" xr:uid="{00000000-0005-0000-0000-0000AE010000}"/>
    <cellStyle name="Normal 9 5 2" xfId="336" xr:uid="{00000000-0005-0000-0000-0000AF010000}"/>
    <cellStyle name="Normal 9 6" xfId="257" xr:uid="{00000000-0005-0000-0000-0000B0010000}"/>
    <cellStyle name="Normal 9 6 2" xfId="337" xr:uid="{00000000-0005-0000-0000-0000B1010000}"/>
    <cellStyle name="Normal 9 7" xfId="258" xr:uid="{00000000-0005-0000-0000-0000B2010000}"/>
    <cellStyle name="Normal 99" xfId="259" xr:uid="{00000000-0005-0000-0000-0000B3010000}"/>
    <cellStyle name="Note" xfId="154" builtinId="10" customBuiltin="1"/>
    <cellStyle name="Note 2" xfId="338" xr:uid="{00000000-0005-0000-0000-0000B5010000}"/>
    <cellStyle name="Note 2 2" xfId="459" xr:uid="{00000000-0005-0000-0000-0000B6010000}"/>
    <cellStyle name="Note 3" xfId="360" xr:uid="{00000000-0005-0000-0000-0000B7010000}"/>
    <cellStyle name="Note 4" xfId="393" xr:uid="{00000000-0005-0000-0000-0000B8010000}"/>
    <cellStyle name="NumericCellStyle" xfId="410" xr:uid="{00000000-0005-0000-0000-0000B9010000}"/>
    <cellStyle name="Output" xfId="149" builtinId="21" customBuiltin="1"/>
    <cellStyle name="Output 2" xfId="339" xr:uid="{00000000-0005-0000-0000-0000BB010000}"/>
    <cellStyle name="Output 2 2" xfId="460" xr:uid="{00000000-0005-0000-0000-0000BC010000}"/>
    <cellStyle name="Output 3" xfId="355" xr:uid="{00000000-0005-0000-0000-0000BD010000}"/>
    <cellStyle name="Percent" xfId="2" builtinId="5"/>
    <cellStyle name="Percent 2" xfId="185" xr:uid="{00000000-0005-0000-0000-0000BF010000}"/>
    <cellStyle name="Percent 2 2" xfId="340" xr:uid="{00000000-0005-0000-0000-0000C0010000}"/>
    <cellStyle name="Percent 2 3" xfId="465" xr:uid="{6B6B0C94-ADA1-4B8D-9E58-C8ED846747E7}"/>
    <cellStyle name="Percent 3" xfId="392" xr:uid="{00000000-0005-0000-0000-0000C1010000}"/>
    <cellStyle name="procent" xfId="136" xr:uid="{00000000-0005-0000-0000-0000C2010000}"/>
    <cellStyle name="procent 2" xfId="137" xr:uid="{00000000-0005-0000-0000-0000C3010000}"/>
    <cellStyle name="procent 3" xfId="138" xr:uid="{00000000-0005-0000-0000-0000C4010000}"/>
    <cellStyle name="procent 4" xfId="139" xr:uid="{00000000-0005-0000-0000-0000C5010000}"/>
    <cellStyle name="Title" xfId="140" builtinId="15" customBuiltin="1"/>
    <cellStyle name="Title 2" xfId="341" xr:uid="{00000000-0005-0000-0000-0000C7010000}"/>
    <cellStyle name="Title 3" xfId="466" xr:uid="{B73C8ED9-2B68-4BC5-A5D2-464FF5A5F027}"/>
    <cellStyle name="TitleStyle" xfId="461" xr:uid="{00000000-0005-0000-0000-0000C8010000}"/>
    <cellStyle name="Total" xfId="156" builtinId="25" customBuiltin="1"/>
    <cellStyle name="Total 2" xfId="342" xr:uid="{00000000-0005-0000-0000-0000CA010000}"/>
    <cellStyle name="Total 2 2" xfId="462" xr:uid="{00000000-0005-0000-0000-0000CB010000}"/>
    <cellStyle name="Total 3" xfId="362" xr:uid="{00000000-0005-0000-0000-0000CC010000}"/>
    <cellStyle name="Warning Text" xfId="153" builtinId="11" customBuiltin="1"/>
    <cellStyle name="Warning Text 2" xfId="343" xr:uid="{00000000-0005-0000-0000-0000CE010000}"/>
    <cellStyle name="Warning Text 2 2" xfId="463" xr:uid="{00000000-0005-0000-0000-0000CF010000}"/>
    <cellStyle name="Warning Text 3" xfId="359" xr:uid="{00000000-0005-0000-0000-0000D0010000}"/>
  </cellStyles>
  <dxfs count="0"/>
  <tableStyles count="0" defaultTableStyle="TableStyleMedium9" defaultPivotStyle="PivotStyleLight16"/>
  <colors>
    <mruColors>
      <color rgb="FF9537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 sz="1600"/>
              <a:t>Annual New Dwelling Consents Issued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Consents!DwellingsDateSeries</c:f>
              <c:numCache>
                <c:formatCode>mmm\-yy</c:formatCode>
                <c:ptCount val="121"/>
                <c:pt idx="0">
                  <c:v>40756</c:v>
                </c:pt>
                <c:pt idx="1">
                  <c:v>40787</c:v>
                </c:pt>
                <c:pt idx="2">
                  <c:v>40817</c:v>
                </c:pt>
                <c:pt idx="3">
                  <c:v>40848</c:v>
                </c:pt>
                <c:pt idx="4">
                  <c:v>40878</c:v>
                </c:pt>
                <c:pt idx="5">
                  <c:v>40909</c:v>
                </c:pt>
                <c:pt idx="6">
                  <c:v>40940</c:v>
                </c:pt>
                <c:pt idx="7">
                  <c:v>40969</c:v>
                </c:pt>
                <c:pt idx="8">
                  <c:v>41000</c:v>
                </c:pt>
                <c:pt idx="9">
                  <c:v>41030</c:v>
                </c:pt>
                <c:pt idx="10">
                  <c:v>41061</c:v>
                </c:pt>
                <c:pt idx="11">
                  <c:v>41091</c:v>
                </c:pt>
                <c:pt idx="12">
                  <c:v>41122</c:v>
                </c:pt>
                <c:pt idx="13">
                  <c:v>41153</c:v>
                </c:pt>
                <c:pt idx="14">
                  <c:v>41183</c:v>
                </c:pt>
                <c:pt idx="15">
                  <c:v>41214</c:v>
                </c:pt>
                <c:pt idx="16">
                  <c:v>41244</c:v>
                </c:pt>
                <c:pt idx="17">
                  <c:v>41275</c:v>
                </c:pt>
                <c:pt idx="18">
                  <c:v>41306</c:v>
                </c:pt>
                <c:pt idx="19">
                  <c:v>41334</c:v>
                </c:pt>
                <c:pt idx="20">
                  <c:v>41365</c:v>
                </c:pt>
                <c:pt idx="21">
                  <c:v>41395</c:v>
                </c:pt>
                <c:pt idx="22">
                  <c:v>41426</c:v>
                </c:pt>
                <c:pt idx="23">
                  <c:v>41456</c:v>
                </c:pt>
                <c:pt idx="24">
                  <c:v>41487</c:v>
                </c:pt>
                <c:pt idx="25">
                  <c:v>41518</c:v>
                </c:pt>
                <c:pt idx="26">
                  <c:v>41548</c:v>
                </c:pt>
                <c:pt idx="27">
                  <c:v>41579</c:v>
                </c:pt>
                <c:pt idx="28">
                  <c:v>41609</c:v>
                </c:pt>
                <c:pt idx="29">
                  <c:v>41640</c:v>
                </c:pt>
                <c:pt idx="30">
                  <c:v>41671</c:v>
                </c:pt>
                <c:pt idx="31">
                  <c:v>41699</c:v>
                </c:pt>
                <c:pt idx="32">
                  <c:v>41730</c:v>
                </c:pt>
                <c:pt idx="33">
                  <c:v>41760</c:v>
                </c:pt>
                <c:pt idx="34">
                  <c:v>41791</c:v>
                </c:pt>
                <c:pt idx="35">
                  <c:v>41821</c:v>
                </c:pt>
                <c:pt idx="36">
                  <c:v>41852</c:v>
                </c:pt>
                <c:pt idx="37">
                  <c:v>41883</c:v>
                </c:pt>
                <c:pt idx="38">
                  <c:v>41913</c:v>
                </c:pt>
                <c:pt idx="39">
                  <c:v>41944</c:v>
                </c:pt>
                <c:pt idx="40">
                  <c:v>41974</c:v>
                </c:pt>
                <c:pt idx="41">
                  <c:v>42005</c:v>
                </c:pt>
                <c:pt idx="42">
                  <c:v>42036</c:v>
                </c:pt>
                <c:pt idx="43">
                  <c:v>42064</c:v>
                </c:pt>
                <c:pt idx="44">
                  <c:v>42095</c:v>
                </c:pt>
                <c:pt idx="45">
                  <c:v>42125</c:v>
                </c:pt>
                <c:pt idx="46">
                  <c:v>42156</c:v>
                </c:pt>
                <c:pt idx="47">
                  <c:v>42186</c:v>
                </c:pt>
                <c:pt idx="48">
                  <c:v>42217</c:v>
                </c:pt>
                <c:pt idx="49">
                  <c:v>42248</c:v>
                </c:pt>
                <c:pt idx="50">
                  <c:v>42278</c:v>
                </c:pt>
                <c:pt idx="51">
                  <c:v>42309</c:v>
                </c:pt>
                <c:pt idx="52">
                  <c:v>42339</c:v>
                </c:pt>
                <c:pt idx="53">
                  <c:v>42370</c:v>
                </c:pt>
                <c:pt idx="54">
                  <c:v>42401</c:v>
                </c:pt>
                <c:pt idx="55">
                  <c:v>42430</c:v>
                </c:pt>
                <c:pt idx="56">
                  <c:v>42461</c:v>
                </c:pt>
                <c:pt idx="57">
                  <c:v>42491</c:v>
                </c:pt>
                <c:pt idx="58">
                  <c:v>42522</c:v>
                </c:pt>
                <c:pt idx="59">
                  <c:v>42552</c:v>
                </c:pt>
                <c:pt idx="60">
                  <c:v>42583</c:v>
                </c:pt>
                <c:pt idx="61">
                  <c:v>42614</c:v>
                </c:pt>
                <c:pt idx="62">
                  <c:v>42644</c:v>
                </c:pt>
                <c:pt idx="63">
                  <c:v>42675</c:v>
                </c:pt>
                <c:pt idx="64">
                  <c:v>42705</c:v>
                </c:pt>
                <c:pt idx="65">
                  <c:v>42736</c:v>
                </c:pt>
                <c:pt idx="66">
                  <c:v>42767</c:v>
                </c:pt>
                <c:pt idx="67">
                  <c:v>42795</c:v>
                </c:pt>
                <c:pt idx="68">
                  <c:v>42826</c:v>
                </c:pt>
                <c:pt idx="69">
                  <c:v>42856</c:v>
                </c:pt>
                <c:pt idx="70">
                  <c:v>42887</c:v>
                </c:pt>
                <c:pt idx="71">
                  <c:v>42917</c:v>
                </c:pt>
                <c:pt idx="72">
                  <c:v>42948</c:v>
                </c:pt>
                <c:pt idx="73">
                  <c:v>42979</c:v>
                </c:pt>
                <c:pt idx="74">
                  <c:v>43009</c:v>
                </c:pt>
                <c:pt idx="75">
                  <c:v>43040</c:v>
                </c:pt>
                <c:pt idx="76">
                  <c:v>43070</c:v>
                </c:pt>
                <c:pt idx="77">
                  <c:v>43101</c:v>
                </c:pt>
                <c:pt idx="78">
                  <c:v>43132</c:v>
                </c:pt>
                <c:pt idx="79">
                  <c:v>43160</c:v>
                </c:pt>
                <c:pt idx="80">
                  <c:v>43191</c:v>
                </c:pt>
                <c:pt idx="81">
                  <c:v>43221</c:v>
                </c:pt>
                <c:pt idx="82">
                  <c:v>43252</c:v>
                </c:pt>
                <c:pt idx="83">
                  <c:v>43282</c:v>
                </c:pt>
                <c:pt idx="84">
                  <c:v>43313</c:v>
                </c:pt>
                <c:pt idx="85">
                  <c:v>43344</c:v>
                </c:pt>
                <c:pt idx="86">
                  <c:v>43374</c:v>
                </c:pt>
                <c:pt idx="87">
                  <c:v>43405</c:v>
                </c:pt>
                <c:pt idx="88">
                  <c:v>43435</c:v>
                </c:pt>
                <c:pt idx="89">
                  <c:v>43466</c:v>
                </c:pt>
                <c:pt idx="90">
                  <c:v>43497</c:v>
                </c:pt>
                <c:pt idx="91">
                  <c:v>43525</c:v>
                </c:pt>
                <c:pt idx="92">
                  <c:v>43556</c:v>
                </c:pt>
                <c:pt idx="93">
                  <c:v>43586</c:v>
                </c:pt>
                <c:pt idx="94">
                  <c:v>43617</c:v>
                </c:pt>
                <c:pt idx="95">
                  <c:v>43647</c:v>
                </c:pt>
                <c:pt idx="96">
                  <c:v>43678</c:v>
                </c:pt>
                <c:pt idx="97">
                  <c:v>43709</c:v>
                </c:pt>
                <c:pt idx="98">
                  <c:v>43739</c:v>
                </c:pt>
                <c:pt idx="99">
                  <c:v>43770</c:v>
                </c:pt>
                <c:pt idx="100">
                  <c:v>43800</c:v>
                </c:pt>
                <c:pt idx="101">
                  <c:v>43831</c:v>
                </c:pt>
                <c:pt idx="102">
                  <c:v>43862</c:v>
                </c:pt>
                <c:pt idx="103">
                  <c:v>43891</c:v>
                </c:pt>
                <c:pt idx="104">
                  <c:v>43922</c:v>
                </c:pt>
                <c:pt idx="105">
                  <c:v>43952</c:v>
                </c:pt>
                <c:pt idx="106">
                  <c:v>43983</c:v>
                </c:pt>
                <c:pt idx="107">
                  <c:v>44013</c:v>
                </c:pt>
                <c:pt idx="108">
                  <c:v>44044</c:v>
                </c:pt>
                <c:pt idx="109">
                  <c:v>44075</c:v>
                </c:pt>
                <c:pt idx="110">
                  <c:v>44105</c:v>
                </c:pt>
                <c:pt idx="111">
                  <c:v>44136</c:v>
                </c:pt>
                <c:pt idx="112">
                  <c:v>44166</c:v>
                </c:pt>
                <c:pt idx="113">
                  <c:v>44197</c:v>
                </c:pt>
                <c:pt idx="114">
                  <c:v>44228</c:v>
                </c:pt>
                <c:pt idx="115">
                  <c:v>44256</c:v>
                </c:pt>
                <c:pt idx="116">
                  <c:v>44287</c:v>
                </c:pt>
                <c:pt idx="117">
                  <c:v>44317</c:v>
                </c:pt>
                <c:pt idx="118">
                  <c:v>44348</c:v>
                </c:pt>
                <c:pt idx="119">
                  <c:v>44378</c:v>
                </c:pt>
              </c:numCache>
            </c:numRef>
          </c:cat>
          <c:val>
            <c:numRef>
              <c:f>Consents!DwellingsAucklandSeries</c:f>
              <c:numCache>
                <c:formatCode>General</c:formatCode>
                <c:ptCount val="121"/>
                <c:pt idx="0">
                  <c:v>3480</c:v>
                </c:pt>
                <c:pt idx="1">
                  <c:v>3478</c:v>
                </c:pt>
                <c:pt idx="2">
                  <c:v>3606</c:v>
                </c:pt>
                <c:pt idx="3">
                  <c:v>3673</c:v>
                </c:pt>
                <c:pt idx="4">
                  <c:v>3772</c:v>
                </c:pt>
                <c:pt idx="5">
                  <c:v>3745</c:v>
                </c:pt>
                <c:pt idx="6">
                  <c:v>3763</c:v>
                </c:pt>
                <c:pt idx="7">
                  <c:v>3976</c:v>
                </c:pt>
                <c:pt idx="8">
                  <c:v>4077</c:v>
                </c:pt>
                <c:pt idx="9">
                  <c:v>4202</c:v>
                </c:pt>
                <c:pt idx="10">
                  <c:v>4197</c:v>
                </c:pt>
                <c:pt idx="11">
                  <c:v>4262</c:v>
                </c:pt>
                <c:pt idx="12">
                  <c:v>4259</c:v>
                </c:pt>
                <c:pt idx="13">
                  <c:v>4411</c:v>
                </c:pt>
                <c:pt idx="14">
                  <c:v>4440</c:v>
                </c:pt>
                <c:pt idx="15">
                  <c:v>4442</c:v>
                </c:pt>
                <c:pt idx="16">
                  <c:v>4582</c:v>
                </c:pt>
                <c:pt idx="17">
                  <c:v>4722</c:v>
                </c:pt>
                <c:pt idx="18">
                  <c:v>4882</c:v>
                </c:pt>
                <c:pt idx="19">
                  <c:v>4764</c:v>
                </c:pt>
                <c:pt idx="20">
                  <c:v>4835</c:v>
                </c:pt>
                <c:pt idx="21">
                  <c:v>5102</c:v>
                </c:pt>
                <c:pt idx="22">
                  <c:v>5343</c:v>
                </c:pt>
                <c:pt idx="23">
                  <c:v>5491</c:v>
                </c:pt>
                <c:pt idx="24">
                  <c:v>5616</c:v>
                </c:pt>
                <c:pt idx="25">
                  <c:v>5648</c:v>
                </c:pt>
                <c:pt idx="26">
                  <c:v>5691</c:v>
                </c:pt>
                <c:pt idx="27">
                  <c:v>6038</c:v>
                </c:pt>
                <c:pt idx="28">
                  <c:v>6310</c:v>
                </c:pt>
                <c:pt idx="29">
                  <c:v>6371</c:v>
                </c:pt>
                <c:pt idx="30">
                  <c:v>6362</c:v>
                </c:pt>
                <c:pt idx="31">
                  <c:v>6530</c:v>
                </c:pt>
                <c:pt idx="32">
                  <c:v>6796</c:v>
                </c:pt>
                <c:pt idx="33">
                  <c:v>6779</c:v>
                </c:pt>
                <c:pt idx="34">
                  <c:v>6873</c:v>
                </c:pt>
                <c:pt idx="35">
                  <c:v>7166</c:v>
                </c:pt>
                <c:pt idx="36">
                  <c:v>7356</c:v>
                </c:pt>
                <c:pt idx="37">
                  <c:v>7403</c:v>
                </c:pt>
                <c:pt idx="38">
                  <c:v>7518</c:v>
                </c:pt>
                <c:pt idx="39">
                  <c:v>7706</c:v>
                </c:pt>
                <c:pt idx="40">
                  <c:v>7632</c:v>
                </c:pt>
                <c:pt idx="41">
                  <c:v>7681</c:v>
                </c:pt>
                <c:pt idx="42">
                  <c:v>7745</c:v>
                </c:pt>
                <c:pt idx="43">
                  <c:v>7940</c:v>
                </c:pt>
                <c:pt idx="44">
                  <c:v>8155</c:v>
                </c:pt>
                <c:pt idx="45">
                  <c:v>8195</c:v>
                </c:pt>
                <c:pt idx="46">
                  <c:v>8299</c:v>
                </c:pt>
                <c:pt idx="47">
                  <c:v>8562</c:v>
                </c:pt>
                <c:pt idx="48">
                  <c:v>8609</c:v>
                </c:pt>
                <c:pt idx="49">
                  <c:v>8713</c:v>
                </c:pt>
                <c:pt idx="50">
                  <c:v>8927</c:v>
                </c:pt>
                <c:pt idx="51">
                  <c:v>8926</c:v>
                </c:pt>
                <c:pt idx="52">
                  <c:v>9243</c:v>
                </c:pt>
                <c:pt idx="53">
                  <c:v>9267</c:v>
                </c:pt>
                <c:pt idx="54">
                  <c:v>9526</c:v>
                </c:pt>
                <c:pt idx="55">
                  <c:v>9558</c:v>
                </c:pt>
                <c:pt idx="56">
                  <c:v>9345</c:v>
                </c:pt>
                <c:pt idx="57">
                  <c:v>9426</c:v>
                </c:pt>
                <c:pt idx="58">
                  <c:v>9644</c:v>
                </c:pt>
                <c:pt idx="59">
                  <c:v>9619</c:v>
                </c:pt>
                <c:pt idx="60">
                  <c:v>9849</c:v>
                </c:pt>
                <c:pt idx="61">
                  <c:v>10024</c:v>
                </c:pt>
                <c:pt idx="62">
                  <c:v>10011</c:v>
                </c:pt>
                <c:pt idx="63">
                  <c:v>10233</c:v>
                </c:pt>
                <c:pt idx="64">
                  <c:v>10026</c:v>
                </c:pt>
                <c:pt idx="65">
                  <c:v>10032</c:v>
                </c:pt>
                <c:pt idx="66">
                  <c:v>10045</c:v>
                </c:pt>
                <c:pt idx="67">
                  <c:v>10199</c:v>
                </c:pt>
                <c:pt idx="68">
                  <c:v>10226</c:v>
                </c:pt>
                <c:pt idx="69">
                  <c:v>10379</c:v>
                </c:pt>
                <c:pt idx="70">
                  <c:v>10364</c:v>
                </c:pt>
                <c:pt idx="71">
                  <c:v>10051</c:v>
                </c:pt>
                <c:pt idx="72">
                  <c:v>10265</c:v>
                </c:pt>
                <c:pt idx="73">
                  <c:v>10317</c:v>
                </c:pt>
                <c:pt idx="74">
                  <c:v>10469</c:v>
                </c:pt>
                <c:pt idx="75">
                  <c:v>10731</c:v>
                </c:pt>
                <c:pt idx="76">
                  <c:v>10867</c:v>
                </c:pt>
                <c:pt idx="77">
                  <c:v>11073</c:v>
                </c:pt>
                <c:pt idx="78">
                  <c:v>11052</c:v>
                </c:pt>
                <c:pt idx="79">
                  <c:v>11192</c:v>
                </c:pt>
                <c:pt idx="80">
                  <c:v>11629</c:v>
                </c:pt>
                <c:pt idx="81">
                  <c:v>12274</c:v>
                </c:pt>
                <c:pt idx="82">
                  <c:v>12369</c:v>
                </c:pt>
                <c:pt idx="83">
                  <c:v>12845</c:v>
                </c:pt>
                <c:pt idx="84">
                  <c:v>12959</c:v>
                </c:pt>
                <c:pt idx="85">
                  <c:v>12945</c:v>
                </c:pt>
                <c:pt idx="86">
                  <c:v>13078</c:v>
                </c:pt>
                <c:pt idx="87">
                  <c:v>12800</c:v>
                </c:pt>
                <c:pt idx="88">
                  <c:v>12862</c:v>
                </c:pt>
                <c:pt idx="89">
                  <c:v>13272</c:v>
                </c:pt>
                <c:pt idx="90">
                  <c:v>13847</c:v>
                </c:pt>
                <c:pt idx="91">
                  <c:v>13874</c:v>
                </c:pt>
                <c:pt idx="92">
                  <c:v>13754</c:v>
                </c:pt>
                <c:pt idx="93">
                  <c:v>13881</c:v>
                </c:pt>
                <c:pt idx="94">
                  <c:v>14032</c:v>
                </c:pt>
                <c:pt idx="95">
                  <c:v>14236</c:v>
                </c:pt>
                <c:pt idx="96">
                  <c:v>14345</c:v>
                </c:pt>
                <c:pt idx="97">
                  <c:v>14634</c:v>
                </c:pt>
                <c:pt idx="98">
                  <c:v>14918</c:v>
                </c:pt>
                <c:pt idx="99">
                  <c:v>14866</c:v>
                </c:pt>
                <c:pt idx="100">
                  <c:v>15154</c:v>
                </c:pt>
                <c:pt idx="101">
                  <c:v>14976</c:v>
                </c:pt>
                <c:pt idx="102">
                  <c:v>14854</c:v>
                </c:pt>
                <c:pt idx="103">
                  <c:v>14932</c:v>
                </c:pt>
                <c:pt idx="104">
                  <c:v>14783</c:v>
                </c:pt>
                <c:pt idx="105">
                  <c:v>14493</c:v>
                </c:pt>
                <c:pt idx="106">
                  <c:v>14780</c:v>
                </c:pt>
                <c:pt idx="107">
                  <c:v>14895</c:v>
                </c:pt>
                <c:pt idx="108">
                  <c:v>14879</c:v>
                </c:pt>
                <c:pt idx="109">
                  <c:v>15470</c:v>
                </c:pt>
                <c:pt idx="110">
                  <c:v>15673</c:v>
                </c:pt>
                <c:pt idx="111">
                  <c:v>16293</c:v>
                </c:pt>
                <c:pt idx="112">
                  <c:v>16656</c:v>
                </c:pt>
                <c:pt idx="113">
                  <c:v>17116</c:v>
                </c:pt>
                <c:pt idx="114">
                  <c:v>17060</c:v>
                </c:pt>
                <c:pt idx="115">
                  <c:v>17495</c:v>
                </c:pt>
                <c:pt idx="116">
                  <c:v>18224</c:v>
                </c:pt>
                <c:pt idx="117">
                  <c:v>18565</c:v>
                </c:pt>
                <c:pt idx="118">
                  <c:v>19036</c:v>
                </c:pt>
                <c:pt idx="119">
                  <c:v>19158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0-4002-A4D2-CB35D96F58D7}"/>
            </c:ext>
          </c:extLst>
        </c:ser>
        <c:ser>
          <c:idx val="1"/>
          <c:order val="1"/>
          <c:tx>
            <c:strRef>
              <c:f>Consents!$C$5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Consents!DwellingsDateSeries</c:f>
              <c:numCache>
                <c:formatCode>mmm\-yy</c:formatCode>
                <c:ptCount val="121"/>
                <c:pt idx="0">
                  <c:v>40756</c:v>
                </c:pt>
                <c:pt idx="1">
                  <c:v>40787</c:v>
                </c:pt>
                <c:pt idx="2">
                  <c:v>40817</c:v>
                </c:pt>
                <c:pt idx="3">
                  <c:v>40848</c:v>
                </c:pt>
                <c:pt idx="4">
                  <c:v>40878</c:v>
                </c:pt>
                <c:pt idx="5">
                  <c:v>40909</c:v>
                </c:pt>
                <c:pt idx="6">
                  <c:v>40940</c:v>
                </c:pt>
                <c:pt idx="7">
                  <c:v>40969</c:v>
                </c:pt>
                <c:pt idx="8">
                  <c:v>41000</c:v>
                </c:pt>
                <c:pt idx="9">
                  <c:v>41030</c:v>
                </c:pt>
                <c:pt idx="10">
                  <c:v>41061</c:v>
                </c:pt>
                <c:pt idx="11">
                  <c:v>41091</c:v>
                </c:pt>
                <c:pt idx="12">
                  <c:v>41122</c:v>
                </c:pt>
                <c:pt idx="13">
                  <c:v>41153</c:v>
                </c:pt>
                <c:pt idx="14">
                  <c:v>41183</c:v>
                </c:pt>
                <c:pt idx="15">
                  <c:v>41214</c:v>
                </c:pt>
                <c:pt idx="16">
                  <c:v>41244</c:v>
                </c:pt>
                <c:pt idx="17">
                  <c:v>41275</c:v>
                </c:pt>
                <c:pt idx="18">
                  <c:v>41306</c:v>
                </c:pt>
                <c:pt idx="19">
                  <c:v>41334</c:v>
                </c:pt>
                <c:pt idx="20">
                  <c:v>41365</c:v>
                </c:pt>
                <c:pt idx="21">
                  <c:v>41395</c:v>
                </c:pt>
                <c:pt idx="22">
                  <c:v>41426</c:v>
                </c:pt>
                <c:pt idx="23">
                  <c:v>41456</c:v>
                </c:pt>
                <c:pt idx="24">
                  <c:v>41487</c:v>
                </c:pt>
                <c:pt idx="25">
                  <c:v>41518</c:v>
                </c:pt>
                <c:pt idx="26">
                  <c:v>41548</c:v>
                </c:pt>
                <c:pt idx="27">
                  <c:v>41579</c:v>
                </c:pt>
                <c:pt idx="28">
                  <c:v>41609</c:v>
                </c:pt>
                <c:pt idx="29">
                  <c:v>41640</c:v>
                </c:pt>
                <c:pt idx="30">
                  <c:v>41671</c:v>
                </c:pt>
                <c:pt idx="31">
                  <c:v>41699</c:v>
                </c:pt>
                <c:pt idx="32">
                  <c:v>41730</c:v>
                </c:pt>
                <c:pt idx="33">
                  <c:v>41760</c:v>
                </c:pt>
                <c:pt idx="34">
                  <c:v>41791</c:v>
                </c:pt>
                <c:pt idx="35">
                  <c:v>41821</c:v>
                </c:pt>
                <c:pt idx="36">
                  <c:v>41852</c:v>
                </c:pt>
                <c:pt idx="37">
                  <c:v>41883</c:v>
                </c:pt>
                <c:pt idx="38">
                  <c:v>41913</c:v>
                </c:pt>
                <c:pt idx="39">
                  <c:v>41944</c:v>
                </c:pt>
                <c:pt idx="40">
                  <c:v>41974</c:v>
                </c:pt>
                <c:pt idx="41">
                  <c:v>42005</c:v>
                </c:pt>
                <c:pt idx="42">
                  <c:v>42036</c:v>
                </c:pt>
                <c:pt idx="43">
                  <c:v>42064</c:v>
                </c:pt>
                <c:pt idx="44">
                  <c:v>42095</c:v>
                </c:pt>
                <c:pt idx="45">
                  <c:v>42125</c:v>
                </c:pt>
                <c:pt idx="46">
                  <c:v>42156</c:v>
                </c:pt>
                <c:pt idx="47">
                  <c:v>42186</c:v>
                </c:pt>
                <c:pt idx="48">
                  <c:v>42217</c:v>
                </c:pt>
                <c:pt idx="49">
                  <c:v>42248</c:v>
                </c:pt>
                <c:pt idx="50">
                  <c:v>42278</c:v>
                </c:pt>
                <c:pt idx="51">
                  <c:v>42309</c:v>
                </c:pt>
                <c:pt idx="52">
                  <c:v>42339</c:v>
                </c:pt>
                <c:pt idx="53">
                  <c:v>42370</c:v>
                </c:pt>
                <c:pt idx="54">
                  <c:v>42401</c:v>
                </c:pt>
                <c:pt idx="55">
                  <c:v>42430</c:v>
                </c:pt>
                <c:pt idx="56">
                  <c:v>42461</c:v>
                </c:pt>
                <c:pt idx="57">
                  <c:v>42491</c:v>
                </c:pt>
                <c:pt idx="58">
                  <c:v>42522</c:v>
                </c:pt>
                <c:pt idx="59">
                  <c:v>42552</c:v>
                </c:pt>
                <c:pt idx="60">
                  <c:v>42583</c:v>
                </c:pt>
                <c:pt idx="61">
                  <c:v>42614</c:v>
                </c:pt>
                <c:pt idx="62">
                  <c:v>42644</c:v>
                </c:pt>
                <c:pt idx="63">
                  <c:v>42675</c:v>
                </c:pt>
                <c:pt idx="64">
                  <c:v>42705</c:v>
                </c:pt>
                <c:pt idx="65">
                  <c:v>42736</c:v>
                </c:pt>
                <c:pt idx="66">
                  <c:v>42767</c:v>
                </c:pt>
                <c:pt idx="67">
                  <c:v>42795</c:v>
                </c:pt>
                <c:pt idx="68">
                  <c:v>42826</c:v>
                </c:pt>
                <c:pt idx="69">
                  <c:v>42856</c:v>
                </c:pt>
                <c:pt idx="70">
                  <c:v>42887</c:v>
                </c:pt>
                <c:pt idx="71">
                  <c:v>42917</c:v>
                </c:pt>
                <c:pt idx="72">
                  <c:v>42948</c:v>
                </c:pt>
                <c:pt idx="73">
                  <c:v>42979</c:v>
                </c:pt>
                <c:pt idx="74">
                  <c:v>43009</c:v>
                </c:pt>
                <c:pt idx="75">
                  <c:v>43040</c:v>
                </c:pt>
                <c:pt idx="76">
                  <c:v>43070</c:v>
                </c:pt>
                <c:pt idx="77">
                  <c:v>43101</c:v>
                </c:pt>
                <c:pt idx="78">
                  <c:v>43132</c:v>
                </c:pt>
                <c:pt idx="79">
                  <c:v>43160</c:v>
                </c:pt>
                <c:pt idx="80">
                  <c:v>43191</c:v>
                </c:pt>
                <c:pt idx="81">
                  <c:v>43221</c:v>
                </c:pt>
                <c:pt idx="82">
                  <c:v>43252</c:v>
                </c:pt>
                <c:pt idx="83">
                  <c:v>43282</c:v>
                </c:pt>
                <c:pt idx="84">
                  <c:v>43313</c:v>
                </c:pt>
                <c:pt idx="85">
                  <c:v>43344</c:v>
                </c:pt>
                <c:pt idx="86">
                  <c:v>43374</c:v>
                </c:pt>
                <c:pt idx="87">
                  <c:v>43405</c:v>
                </c:pt>
                <c:pt idx="88">
                  <c:v>43435</c:v>
                </c:pt>
                <c:pt idx="89">
                  <c:v>43466</c:v>
                </c:pt>
                <c:pt idx="90">
                  <c:v>43497</c:v>
                </c:pt>
                <c:pt idx="91">
                  <c:v>43525</c:v>
                </c:pt>
                <c:pt idx="92">
                  <c:v>43556</c:v>
                </c:pt>
                <c:pt idx="93">
                  <c:v>43586</c:v>
                </c:pt>
                <c:pt idx="94">
                  <c:v>43617</c:v>
                </c:pt>
                <c:pt idx="95">
                  <c:v>43647</c:v>
                </c:pt>
                <c:pt idx="96">
                  <c:v>43678</c:v>
                </c:pt>
                <c:pt idx="97">
                  <c:v>43709</c:v>
                </c:pt>
                <c:pt idx="98">
                  <c:v>43739</c:v>
                </c:pt>
                <c:pt idx="99">
                  <c:v>43770</c:v>
                </c:pt>
                <c:pt idx="100">
                  <c:v>43800</c:v>
                </c:pt>
                <c:pt idx="101">
                  <c:v>43831</c:v>
                </c:pt>
                <c:pt idx="102">
                  <c:v>43862</c:v>
                </c:pt>
                <c:pt idx="103">
                  <c:v>43891</c:v>
                </c:pt>
                <c:pt idx="104">
                  <c:v>43922</c:v>
                </c:pt>
                <c:pt idx="105">
                  <c:v>43952</c:v>
                </c:pt>
                <c:pt idx="106">
                  <c:v>43983</c:v>
                </c:pt>
                <c:pt idx="107">
                  <c:v>44013</c:v>
                </c:pt>
                <c:pt idx="108">
                  <c:v>44044</c:v>
                </c:pt>
                <c:pt idx="109">
                  <c:v>44075</c:v>
                </c:pt>
                <c:pt idx="110">
                  <c:v>44105</c:v>
                </c:pt>
                <c:pt idx="111">
                  <c:v>44136</c:v>
                </c:pt>
                <c:pt idx="112">
                  <c:v>44166</c:v>
                </c:pt>
                <c:pt idx="113">
                  <c:v>44197</c:v>
                </c:pt>
                <c:pt idx="114">
                  <c:v>44228</c:v>
                </c:pt>
                <c:pt idx="115">
                  <c:v>44256</c:v>
                </c:pt>
                <c:pt idx="116">
                  <c:v>44287</c:v>
                </c:pt>
                <c:pt idx="117">
                  <c:v>44317</c:v>
                </c:pt>
                <c:pt idx="118">
                  <c:v>44348</c:v>
                </c:pt>
                <c:pt idx="119">
                  <c:v>44378</c:v>
                </c:pt>
              </c:numCache>
            </c:numRef>
          </c:cat>
          <c:val>
            <c:numRef>
              <c:f>Consents!DwellingsCanterburySeries</c:f>
              <c:numCache>
                <c:formatCode>[$-1010409]General</c:formatCode>
                <c:ptCount val="121"/>
                <c:pt idx="0">
                  <c:v>2396</c:v>
                </c:pt>
                <c:pt idx="1">
                  <c:v>2420</c:v>
                </c:pt>
                <c:pt idx="2">
                  <c:v>2419</c:v>
                </c:pt>
                <c:pt idx="3">
                  <c:v>2363</c:v>
                </c:pt>
                <c:pt idx="4">
                  <c:v>2395</c:v>
                </c:pt>
                <c:pt idx="5">
                  <c:v>2627</c:v>
                </c:pt>
                <c:pt idx="6">
                  <c:v>2739</c:v>
                </c:pt>
                <c:pt idx="7">
                  <c:v>2854</c:v>
                </c:pt>
                <c:pt idx="8">
                  <c:v>2938</c:v>
                </c:pt>
                <c:pt idx="9">
                  <c:v>3038</c:v>
                </c:pt>
                <c:pt idx="10">
                  <c:v>3201</c:v>
                </c:pt>
                <c:pt idx="11" formatCode="General">
                  <c:v>3408</c:v>
                </c:pt>
                <c:pt idx="12" formatCode="General">
                  <c:v>3486</c:v>
                </c:pt>
                <c:pt idx="13" formatCode="General">
                  <c:v>3662</c:v>
                </c:pt>
                <c:pt idx="14" formatCode="General">
                  <c:v>3784</c:v>
                </c:pt>
                <c:pt idx="15" formatCode="General">
                  <c:v>3955</c:v>
                </c:pt>
                <c:pt idx="16" formatCode="General">
                  <c:v>4037</c:v>
                </c:pt>
                <c:pt idx="17" formatCode="General">
                  <c:v>4036</c:v>
                </c:pt>
                <c:pt idx="18" formatCode="General">
                  <c:v>4176</c:v>
                </c:pt>
                <c:pt idx="19" formatCode="General">
                  <c:v>4339</c:v>
                </c:pt>
                <c:pt idx="20" formatCode="General">
                  <c:v>4454</c:v>
                </c:pt>
                <c:pt idx="21" formatCode="General">
                  <c:v>4597</c:v>
                </c:pt>
                <c:pt idx="22" formatCode="General">
                  <c:v>4670</c:v>
                </c:pt>
                <c:pt idx="23" formatCode="General">
                  <c:v>4806</c:v>
                </c:pt>
                <c:pt idx="24" formatCode="General">
                  <c:v>4878</c:v>
                </c:pt>
                <c:pt idx="25" formatCode="General">
                  <c:v>5081</c:v>
                </c:pt>
                <c:pt idx="26" formatCode="General">
                  <c:v>5320</c:v>
                </c:pt>
                <c:pt idx="27" formatCode="General">
                  <c:v>5459</c:v>
                </c:pt>
                <c:pt idx="28" formatCode="General">
                  <c:v>5759</c:v>
                </c:pt>
                <c:pt idx="29" formatCode="General">
                  <c:v>5901</c:v>
                </c:pt>
                <c:pt idx="30" formatCode="General">
                  <c:v>6031</c:v>
                </c:pt>
                <c:pt idx="31" formatCode="General">
                  <c:v>6191</c:v>
                </c:pt>
                <c:pt idx="32" formatCode="General">
                  <c:v>6348</c:v>
                </c:pt>
                <c:pt idx="33" formatCode="General">
                  <c:v>6459</c:v>
                </c:pt>
                <c:pt idx="34" formatCode="General">
                  <c:v>6713</c:v>
                </c:pt>
                <c:pt idx="35" formatCode="General">
                  <c:v>6815</c:v>
                </c:pt>
                <c:pt idx="36" formatCode="General">
                  <c:v>6889</c:v>
                </c:pt>
                <c:pt idx="37" formatCode="General">
                  <c:v>6869</c:v>
                </c:pt>
                <c:pt idx="38" formatCode="General">
                  <c:v>6983</c:v>
                </c:pt>
                <c:pt idx="39" formatCode="General">
                  <c:v>7157</c:v>
                </c:pt>
                <c:pt idx="40" formatCode="General">
                  <c:v>7308</c:v>
                </c:pt>
                <c:pt idx="41" formatCode="General">
                  <c:v>7255</c:v>
                </c:pt>
                <c:pt idx="42" formatCode="General">
                  <c:v>7242</c:v>
                </c:pt>
                <c:pt idx="43" formatCode="General">
                  <c:v>7226</c:v>
                </c:pt>
                <c:pt idx="44" formatCode="General">
                  <c:v>7099</c:v>
                </c:pt>
                <c:pt idx="45" formatCode="General">
                  <c:v>7043</c:v>
                </c:pt>
                <c:pt idx="46" formatCode="General">
                  <c:v>6964</c:v>
                </c:pt>
                <c:pt idx="47" formatCode="General">
                  <c:v>7007</c:v>
                </c:pt>
                <c:pt idx="48" formatCode="General">
                  <c:v>7063</c:v>
                </c:pt>
                <c:pt idx="49" formatCode="General">
                  <c:v>7010</c:v>
                </c:pt>
                <c:pt idx="50" formatCode="General">
                  <c:v>6813</c:v>
                </c:pt>
                <c:pt idx="51" formatCode="General">
                  <c:v>6660</c:v>
                </c:pt>
                <c:pt idx="52" formatCode="General">
                  <c:v>6492</c:v>
                </c:pt>
                <c:pt idx="53" formatCode="General">
                  <c:v>6314</c:v>
                </c:pt>
                <c:pt idx="54" formatCode="General">
                  <c:v>6322</c:v>
                </c:pt>
                <c:pt idx="55" formatCode="General">
                  <c:v>6254</c:v>
                </c:pt>
                <c:pt idx="56" formatCode="General">
                  <c:v>6483</c:v>
                </c:pt>
                <c:pt idx="57" formatCode="General">
                  <c:v>6552</c:v>
                </c:pt>
                <c:pt idx="58" formatCode="General">
                  <c:v>6475</c:v>
                </c:pt>
                <c:pt idx="59" formatCode="General">
                  <c:v>6366</c:v>
                </c:pt>
                <c:pt idx="60" formatCode="General">
                  <c:v>6338</c:v>
                </c:pt>
                <c:pt idx="61" formatCode="General">
                  <c:v>6270</c:v>
                </c:pt>
                <c:pt idx="62" formatCode="General">
                  <c:v>6168</c:v>
                </c:pt>
                <c:pt idx="63" formatCode="General">
                  <c:v>6054</c:v>
                </c:pt>
                <c:pt idx="64" formatCode="General">
                  <c:v>5903</c:v>
                </c:pt>
                <c:pt idx="65" formatCode="General">
                  <c:v>5962</c:v>
                </c:pt>
                <c:pt idx="66" formatCode="General">
                  <c:v>5798</c:v>
                </c:pt>
                <c:pt idx="67" formatCode="General">
                  <c:v>5769</c:v>
                </c:pt>
                <c:pt idx="68" formatCode="General">
                  <c:v>5446</c:v>
                </c:pt>
                <c:pt idx="69" formatCode="General">
                  <c:v>5305</c:v>
                </c:pt>
                <c:pt idx="70" formatCode="General">
                  <c:v>5180</c:v>
                </c:pt>
                <c:pt idx="71" formatCode="General">
                  <c:v>5180</c:v>
                </c:pt>
                <c:pt idx="72" formatCode="General">
                  <c:v>5110</c:v>
                </c:pt>
                <c:pt idx="73" formatCode="General">
                  <c:v>5122</c:v>
                </c:pt>
                <c:pt idx="74" formatCode="General">
                  <c:v>5156</c:v>
                </c:pt>
                <c:pt idx="75" formatCode="General">
                  <c:v>5119</c:v>
                </c:pt>
                <c:pt idx="76" formatCode="General">
                  <c:v>5004</c:v>
                </c:pt>
                <c:pt idx="77" formatCode="General">
                  <c:v>4948</c:v>
                </c:pt>
                <c:pt idx="78" formatCode="General">
                  <c:v>4962</c:v>
                </c:pt>
                <c:pt idx="79" formatCode="General">
                  <c:v>4906</c:v>
                </c:pt>
                <c:pt idx="80" formatCode="General">
                  <c:v>4941</c:v>
                </c:pt>
                <c:pt idx="81" formatCode="General">
                  <c:v>4912</c:v>
                </c:pt>
                <c:pt idx="82" formatCode="General">
                  <c:v>4962</c:v>
                </c:pt>
                <c:pt idx="83" formatCode="General">
                  <c:v>4728</c:v>
                </c:pt>
                <c:pt idx="84" formatCode="General">
                  <c:v>4624</c:v>
                </c:pt>
                <c:pt idx="85" formatCode="General">
                  <c:v>4629</c:v>
                </c:pt>
                <c:pt idx="86" formatCode="General">
                  <c:v>4641</c:v>
                </c:pt>
                <c:pt idx="87" formatCode="General">
                  <c:v>4668</c:v>
                </c:pt>
                <c:pt idx="88" formatCode="General">
                  <c:v>4769</c:v>
                </c:pt>
                <c:pt idx="89" formatCode="General">
                  <c:v>4791</c:v>
                </c:pt>
                <c:pt idx="90" formatCode="General">
                  <c:v>4864</c:v>
                </c:pt>
                <c:pt idx="91" formatCode="General">
                  <c:v>4915</c:v>
                </c:pt>
                <c:pt idx="92" formatCode="General">
                  <c:v>4958</c:v>
                </c:pt>
                <c:pt idx="93" formatCode="General">
                  <c:v>4954</c:v>
                </c:pt>
                <c:pt idx="94" formatCode="General">
                  <c:v>4959</c:v>
                </c:pt>
                <c:pt idx="95" formatCode="General">
                  <c:v>5081</c:v>
                </c:pt>
                <c:pt idx="96" formatCode="General">
                  <c:v>5198</c:v>
                </c:pt>
                <c:pt idx="97" formatCode="General">
                  <c:v>5195</c:v>
                </c:pt>
                <c:pt idx="98" formatCode="General">
                  <c:v>5233</c:v>
                </c:pt>
                <c:pt idx="99" formatCode="General">
                  <c:v>5310</c:v>
                </c:pt>
                <c:pt idx="100" formatCode="General">
                  <c:v>5308</c:v>
                </c:pt>
                <c:pt idx="101" formatCode="General">
                  <c:v>5463</c:v>
                </c:pt>
                <c:pt idx="102" formatCode="General">
                  <c:v>5466</c:v>
                </c:pt>
                <c:pt idx="103" formatCode="General">
                  <c:v>5446</c:v>
                </c:pt>
                <c:pt idx="104" formatCode="General">
                  <c:v>5432</c:v>
                </c:pt>
                <c:pt idx="105" formatCode="General">
                  <c:v>5655</c:v>
                </c:pt>
                <c:pt idx="106" formatCode="General">
                  <c:v>5771</c:v>
                </c:pt>
                <c:pt idx="107" formatCode="General">
                  <c:v>5729</c:v>
                </c:pt>
                <c:pt idx="108" formatCode="General">
                  <c:v>5653</c:v>
                </c:pt>
                <c:pt idx="109" formatCode="General">
                  <c:v>5618</c:v>
                </c:pt>
                <c:pt idx="110" formatCode="General">
                  <c:v>5723</c:v>
                </c:pt>
                <c:pt idx="111" formatCode="General">
                  <c:v>5793</c:v>
                </c:pt>
                <c:pt idx="112" formatCode="General">
                  <c:v>5896</c:v>
                </c:pt>
                <c:pt idx="113" formatCode="General">
                  <c:v>5852</c:v>
                </c:pt>
                <c:pt idx="114" formatCode="General">
                  <c:v>5859</c:v>
                </c:pt>
                <c:pt idx="115" formatCode="General">
                  <c:v>6083</c:v>
                </c:pt>
                <c:pt idx="116" formatCode="General">
                  <c:v>6334</c:v>
                </c:pt>
                <c:pt idx="117" formatCode="General">
                  <c:v>6365</c:v>
                </c:pt>
                <c:pt idx="118" formatCode="General">
                  <c:v>6491</c:v>
                </c:pt>
                <c:pt idx="119" formatCode="General">
                  <c:v>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0-4002-A4D2-CB35D96F58D7}"/>
            </c:ext>
          </c:extLst>
        </c:ser>
        <c:ser>
          <c:idx val="2"/>
          <c:order val="2"/>
          <c:tx>
            <c:strRef>
              <c:f>Consents!$D$5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Consents!DwellingsDateSeries</c:f>
              <c:numCache>
                <c:formatCode>mmm\-yy</c:formatCode>
                <c:ptCount val="121"/>
                <c:pt idx="0">
                  <c:v>40756</c:v>
                </c:pt>
                <c:pt idx="1">
                  <c:v>40787</c:v>
                </c:pt>
                <c:pt idx="2">
                  <c:v>40817</c:v>
                </c:pt>
                <c:pt idx="3">
                  <c:v>40848</c:v>
                </c:pt>
                <c:pt idx="4">
                  <c:v>40878</c:v>
                </c:pt>
                <c:pt idx="5">
                  <c:v>40909</c:v>
                </c:pt>
                <c:pt idx="6">
                  <c:v>40940</c:v>
                </c:pt>
                <c:pt idx="7">
                  <c:v>40969</c:v>
                </c:pt>
                <c:pt idx="8">
                  <c:v>41000</c:v>
                </c:pt>
                <c:pt idx="9">
                  <c:v>41030</c:v>
                </c:pt>
                <c:pt idx="10">
                  <c:v>41061</c:v>
                </c:pt>
                <c:pt idx="11">
                  <c:v>41091</c:v>
                </c:pt>
                <c:pt idx="12">
                  <c:v>41122</c:v>
                </c:pt>
                <c:pt idx="13">
                  <c:v>41153</c:v>
                </c:pt>
                <c:pt idx="14">
                  <c:v>41183</c:v>
                </c:pt>
                <c:pt idx="15">
                  <c:v>41214</c:v>
                </c:pt>
                <c:pt idx="16">
                  <c:v>41244</c:v>
                </c:pt>
                <c:pt idx="17">
                  <c:v>41275</c:v>
                </c:pt>
                <c:pt idx="18">
                  <c:v>41306</c:v>
                </c:pt>
                <c:pt idx="19">
                  <c:v>41334</c:v>
                </c:pt>
                <c:pt idx="20">
                  <c:v>41365</c:v>
                </c:pt>
                <c:pt idx="21">
                  <c:v>41395</c:v>
                </c:pt>
                <c:pt idx="22">
                  <c:v>41426</c:v>
                </c:pt>
                <c:pt idx="23">
                  <c:v>41456</c:v>
                </c:pt>
                <c:pt idx="24">
                  <c:v>41487</c:v>
                </c:pt>
                <c:pt idx="25">
                  <c:v>41518</c:v>
                </c:pt>
                <c:pt idx="26">
                  <c:v>41548</c:v>
                </c:pt>
                <c:pt idx="27">
                  <c:v>41579</c:v>
                </c:pt>
                <c:pt idx="28">
                  <c:v>41609</c:v>
                </c:pt>
                <c:pt idx="29">
                  <c:v>41640</c:v>
                </c:pt>
                <c:pt idx="30">
                  <c:v>41671</c:v>
                </c:pt>
                <c:pt idx="31">
                  <c:v>41699</c:v>
                </c:pt>
                <c:pt idx="32">
                  <c:v>41730</c:v>
                </c:pt>
                <c:pt idx="33">
                  <c:v>41760</c:v>
                </c:pt>
                <c:pt idx="34">
                  <c:v>41791</c:v>
                </c:pt>
                <c:pt idx="35">
                  <c:v>41821</c:v>
                </c:pt>
                <c:pt idx="36">
                  <c:v>41852</c:v>
                </c:pt>
                <c:pt idx="37">
                  <c:v>41883</c:v>
                </c:pt>
                <c:pt idx="38">
                  <c:v>41913</c:v>
                </c:pt>
                <c:pt idx="39">
                  <c:v>41944</c:v>
                </c:pt>
                <c:pt idx="40">
                  <c:v>41974</c:v>
                </c:pt>
                <c:pt idx="41">
                  <c:v>42005</c:v>
                </c:pt>
                <c:pt idx="42">
                  <c:v>42036</c:v>
                </c:pt>
                <c:pt idx="43">
                  <c:v>42064</c:v>
                </c:pt>
                <c:pt idx="44">
                  <c:v>42095</c:v>
                </c:pt>
                <c:pt idx="45">
                  <c:v>42125</c:v>
                </c:pt>
                <c:pt idx="46">
                  <c:v>42156</c:v>
                </c:pt>
                <c:pt idx="47">
                  <c:v>42186</c:v>
                </c:pt>
                <c:pt idx="48">
                  <c:v>42217</c:v>
                </c:pt>
                <c:pt idx="49">
                  <c:v>42248</c:v>
                </c:pt>
                <c:pt idx="50">
                  <c:v>42278</c:v>
                </c:pt>
                <c:pt idx="51">
                  <c:v>42309</c:v>
                </c:pt>
                <c:pt idx="52">
                  <c:v>42339</c:v>
                </c:pt>
                <c:pt idx="53">
                  <c:v>42370</c:v>
                </c:pt>
                <c:pt idx="54">
                  <c:v>42401</c:v>
                </c:pt>
                <c:pt idx="55">
                  <c:v>42430</c:v>
                </c:pt>
                <c:pt idx="56">
                  <c:v>42461</c:v>
                </c:pt>
                <c:pt idx="57">
                  <c:v>42491</c:v>
                </c:pt>
                <c:pt idx="58">
                  <c:v>42522</c:v>
                </c:pt>
                <c:pt idx="59">
                  <c:v>42552</c:v>
                </c:pt>
                <c:pt idx="60">
                  <c:v>42583</c:v>
                </c:pt>
                <c:pt idx="61">
                  <c:v>42614</c:v>
                </c:pt>
                <c:pt idx="62">
                  <c:v>42644</c:v>
                </c:pt>
                <c:pt idx="63">
                  <c:v>42675</c:v>
                </c:pt>
                <c:pt idx="64">
                  <c:v>42705</c:v>
                </c:pt>
                <c:pt idx="65">
                  <c:v>42736</c:v>
                </c:pt>
                <c:pt idx="66">
                  <c:v>42767</c:v>
                </c:pt>
                <c:pt idx="67">
                  <c:v>42795</c:v>
                </c:pt>
                <c:pt idx="68">
                  <c:v>42826</c:v>
                </c:pt>
                <c:pt idx="69">
                  <c:v>42856</c:v>
                </c:pt>
                <c:pt idx="70">
                  <c:v>42887</c:v>
                </c:pt>
                <c:pt idx="71">
                  <c:v>42917</c:v>
                </c:pt>
                <c:pt idx="72">
                  <c:v>42948</c:v>
                </c:pt>
                <c:pt idx="73">
                  <c:v>42979</c:v>
                </c:pt>
                <c:pt idx="74">
                  <c:v>43009</c:v>
                </c:pt>
                <c:pt idx="75">
                  <c:v>43040</c:v>
                </c:pt>
                <c:pt idx="76">
                  <c:v>43070</c:v>
                </c:pt>
                <c:pt idx="77">
                  <c:v>43101</c:v>
                </c:pt>
                <c:pt idx="78">
                  <c:v>43132</c:v>
                </c:pt>
                <c:pt idx="79">
                  <c:v>43160</c:v>
                </c:pt>
                <c:pt idx="80">
                  <c:v>43191</c:v>
                </c:pt>
                <c:pt idx="81">
                  <c:v>43221</c:v>
                </c:pt>
                <c:pt idx="82">
                  <c:v>43252</c:v>
                </c:pt>
                <c:pt idx="83">
                  <c:v>43282</c:v>
                </c:pt>
                <c:pt idx="84">
                  <c:v>43313</c:v>
                </c:pt>
                <c:pt idx="85">
                  <c:v>43344</c:v>
                </c:pt>
                <c:pt idx="86">
                  <c:v>43374</c:v>
                </c:pt>
                <c:pt idx="87">
                  <c:v>43405</c:v>
                </c:pt>
                <c:pt idx="88">
                  <c:v>43435</c:v>
                </c:pt>
                <c:pt idx="89">
                  <c:v>43466</c:v>
                </c:pt>
                <c:pt idx="90">
                  <c:v>43497</c:v>
                </c:pt>
                <c:pt idx="91">
                  <c:v>43525</c:v>
                </c:pt>
                <c:pt idx="92">
                  <c:v>43556</c:v>
                </c:pt>
                <c:pt idx="93">
                  <c:v>43586</c:v>
                </c:pt>
                <c:pt idx="94">
                  <c:v>43617</c:v>
                </c:pt>
                <c:pt idx="95">
                  <c:v>43647</c:v>
                </c:pt>
                <c:pt idx="96">
                  <c:v>43678</c:v>
                </c:pt>
                <c:pt idx="97">
                  <c:v>43709</c:v>
                </c:pt>
                <c:pt idx="98">
                  <c:v>43739</c:v>
                </c:pt>
                <c:pt idx="99">
                  <c:v>43770</c:v>
                </c:pt>
                <c:pt idx="100">
                  <c:v>43800</c:v>
                </c:pt>
                <c:pt idx="101">
                  <c:v>43831</c:v>
                </c:pt>
                <c:pt idx="102">
                  <c:v>43862</c:v>
                </c:pt>
                <c:pt idx="103">
                  <c:v>43891</c:v>
                </c:pt>
                <c:pt idx="104">
                  <c:v>43922</c:v>
                </c:pt>
                <c:pt idx="105">
                  <c:v>43952</c:v>
                </c:pt>
                <c:pt idx="106">
                  <c:v>43983</c:v>
                </c:pt>
                <c:pt idx="107">
                  <c:v>44013</c:v>
                </c:pt>
                <c:pt idx="108">
                  <c:v>44044</c:v>
                </c:pt>
                <c:pt idx="109">
                  <c:v>44075</c:v>
                </c:pt>
                <c:pt idx="110">
                  <c:v>44105</c:v>
                </c:pt>
                <c:pt idx="111">
                  <c:v>44136</c:v>
                </c:pt>
                <c:pt idx="112">
                  <c:v>44166</c:v>
                </c:pt>
                <c:pt idx="113">
                  <c:v>44197</c:v>
                </c:pt>
                <c:pt idx="114">
                  <c:v>44228</c:v>
                </c:pt>
                <c:pt idx="115">
                  <c:v>44256</c:v>
                </c:pt>
                <c:pt idx="116">
                  <c:v>44287</c:v>
                </c:pt>
                <c:pt idx="117">
                  <c:v>44317</c:v>
                </c:pt>
                <c:pt idx="118">
                  <c:v>44348</c:v>
                </c:pt>
                <c:pt idx="119">
                  <c:v>44378</c:v>
                </c:pt>
              </c:numCache>
            </c:numRef>
          </c:cat>
          <c:val>
            <c:numRef>
              <c:f>Consents!DwellingsRONZSeries</c:f>
              <c:numCache>
                <c:formatCode>General</c:formatCode>
                <c:ptCount val="121"/>
                <c:pt idx="0">
                  <c:v>7640</c:v>
                </c:pt>
                <c:pt idx="1">
                  <c:v>7602</c:v>
                </c:pt>
                <c:pt idx="2">
                  <c:v>7590</c:v>
                </c:pt>
                <c:pt idx="3">
                  <c:v>7493</c:v>
                </c:pt>
                <c:pt idx="4">
                  <c:v>7495</c:v>
                </c:pt>
                <c:pt idx="5">
                  <c:v>7521</c:v>
                </c:pt>
                <c:pt idx="6">
                  <c:v>7622</c:v>
                </c:pt>
                <c:pt idx="7">
                  <c:v>7766</c:v>
                </c:pt>
                <c:pt idx="8">
                  <c:v>7884</c:v>
                </c:pt>
                <c:pt idx="9">
                  <c:v>7892</c:v>
                </c:pt>
                <c:pt idx="10">
                  <c:v>8016</c:v>
                </c:pt>
                <c:pt idx="11">
                  <c:v>8052</c:v>
                </c:pt>
                <c:pt idx="12">
                  <c:v>7981</c:v>
                </c:pt>
                <c:pt idx="13">
                  <c:v>7927</c:v>
                </c:pt>
                <c:pt idx="14">
                  <c:v>8177</c:v>
                </c:pt>
                <c:pt idx="15">
                  <c:v>8278</c:v>
                </c:pt>
                <c:pt idx="16">
                  <c:v>8310</c:v>
                </c:pt>
                <c:pt idx="17">
                  <c:v>8385</c:v>
                </c:pt>
                <c:pt idx="18">
                  <c:v>8423</c:v>
                </c:pt>
                <c:pt idx="19">
                  <c:v>8294</c:v>
                </c:pt>
                <c:pt idx="20">
                  <c:v>8633</c:v>
                </c:pt>
                <c:pt idx="21">
                  <c:v>8822</c:v>
                </c:pt>
                <c:pt idx="22">
                  <c:v>8770</c:v>
                </c:pt>
                <c:pt idx="23">
                  <c:v>8901</c:v>
                </c:pt>
                <c:pt idx="24">
                  <c:v>8939</c:v>
                </c:pt>
                <c:pt idx="25">
                  <c:v>9046</c:v>
                </c:pt>
                <c:pt idx="26">
                  <c:v>9016</c:v>
                </c:pt>
                <c:pt idx="27">
                  <c:v>9139</c:v>
                </c:pt>
                <c:pt idx="28">
                  <c:v>9221</c:v>
                </c:pt>
                <c:pt idx="29">
                  <c:v>9350</c:v>
                </c:pt>
                <c:pt idx="30">
                  <c:v>9455</c:v>
                </c:pt>
                <c:pt idx="31">
                  <c:v>9651</c:v>
                </c:pt>
                <c:pt idx="32">
                  <c:v>9555</c:v>
                </c:pt>
                <c:pt idx="33">
                  <c:v>9615</c:v>
                </c:pt>
                <c:pt idx="34">
                  <c:v>9730</c:v>
                </c:pt>
                <c:pt idx="35">
                  <c:v>9724</c:v>
                </c:pt>
                <c:pt idx="36">
                  <c:v>9771</c:v>
                </c:pt>
                <c:pt idx="37">
                  <c:v>9867</c:v>
                </c:pt>
                <c:pt idx="38">
                  <c:v>9899</c:v>
                </c:pt>
                <c:pt idx="39">
                  <c:v>9690</c:v>
                </c:pt>
                <c:pt idx="40">
                  <c:v>9777</c:v>
                </c:pt>
                <c:pt idx="41">
                  <c:v>9840</c:v>
                </c:pt>
                <c:pt idx="42">
                  <c:v>9779</c:v>
                </c:pt>
                <c:pt idx="43">
                  <c:v>9872</c:v>
                </c:pt>
                <c:pt idx="44">
                  <c:v>9814</c:v>
                </c:pt>
                <c:pt idx="45">
                  <c:v>9876</c:v>
                </c:pt>
                <c:pt idx="46">
                  <c:v>9891</c:v>
                </c:pt>
                <c:pt idx="47">
                  <c:v>10127</c:v>
                </c:pt>
                <c:pt idx="48">
                  <c:v>10256</c:v>
                </c:pt>
                <c:pt idx="49">
                  <c:v>10462</c:v>
                </c:pt>
                <c:pt idx="50">
                  <c:v>10642</c:v>
                </c:pt>
                <c:pt idx="51">
                  <c:v>11207</c:v>
                </c:pt>
                <c:pt idx="52">
                  <c:v>11397</c:v>
                </c:pt>
                <c:pt idx="53">
                  <c:v>11543</c:v>
                </c:pt>
                <c:pt idx="54">
                  <c:v>11897</c:v>
                </c:pt>
                <c:pt idx="55">
                  <c:v>11977</c:v>
                </c:pt>
                <c:pt idx="56">
                  <c:v>12210</c:v>
                </c:pt>
                <c:pt idx="57">
                  <c:v>12409</c:v>
                </c:pt>
                <c:pt idx="58">
                  <c:v>12978</c:v>
                </c:pt>
                <c:pt idx="59">
                  <c:v>13099</c:v>
                </c:pt>
                <c:pt idx="60">
                  <c:v>13440</c:v>
                </c:pt>
                <c:pt idx="61">
                  <c:v>13705</c:v>
                </c:pt>
                <c:pt idx="62">
                  <c:v>14046</c:v>
                </c:pt>
                <c:pt idx="63">
                  <c:v>14112</c:v>
                </c:pt>
                <c:pt idx="64">
                  <c:v>14137</c:v>
                </c:pt>
                <c:pt idx="65">
                  <c:v>14129</c:v>
                </c:pt>
                <c:pt idx="66">
                  <c:v>14319</c:v>
                </c:pt>
                <c:pt idx="67">
                  <c:v>14658</c:v>
                </c:pt>
                <c:pt idx="68">
                  <c:v>14699</c:v>
                </c:pt>
                <c:pt idx="69">
                  <c:v>14961</c:v>
                </c:pt>
                <c:pt idx="70">
                  <c:v>14909</c:v>
                </c:pt>
                <c:pt idx="71">
                  <c:v>15173</c:v>
                </c:pt>
                <c:pt idx="72">
                  <c:v>15361</c:v>
                </c:pt>
                <c:pt idx="73">
                  <c:v>15453</c:v>
                </c:pt>
                <c:pt idx="74">
                  <c:v>15241</c:v>
                </c:pt>
                <c:pt idx="75">
                  <c:v>15273</c:v>
                </c:pt>
                <c:pt idx="76">
                  <c:v>15216</c:v>
                </c:pt>
                <c:pt idx="77">
                  <c:v>15230</c:v>
                </c:pt>
                <c:pt idx="78">
                  <c:v>15231</c:v>
                </c:pt>
                <c:pt idx="79">
                  <c:v>15294</c:v>
                </c:pt>
                <c:pt idx="80">
                  <c:v>15445</c:v>
                </c:pt>
                <c:pt idx="81">
                  <c:v>15442</c:v>
                </c:pt>
                <c:pt idx="82">
                  <c:v>15529</c:v>
                </c:pt>
                <c:pt idx="83">
                  <c:v>15277</c:v>
                </c:pt>
                <c:pt idx="84">
                  <c:v>15176</c:v>
                </c:pt>
                <c:pt idx="85">
                  <c:v>14974</c:v>
                </c:pt>
                <c:pt idx="86">
                  <c:v>15206</c:v>
                </c:pt>
                <c:pt idx="87">
                  <c:v>15315</c:v>
                </c:pt>
                <c:pt idx="88">
                  <c:v>15365</c:v>
                </c:pt>
                <c:pt idx="89">
                  <c:v>15513</c:v>
                </c:pt>
                <c:pt idx="90">
                  <c:v>15551</c:v>
                </c:pt>
                <c:pt idx="91">
                  <c:v>15727</c:v>
                </c:pt>
                <c:pt idx="92">
                  <c:v>15680</c:v>
                </c:pt>
                <c:pt idx="93">
                  <c:v>15874</c:v>
                </c:pt>
                <c:pt idx="94">
                  <c:v>15813</c:v>
                </c:pt>
                <c:pt idx="95">
                  <c:v>16155</c:v>
                </c:pt>
                <c:pt idx="96">
                  <c:v>16119</c:v>
                </c:pt>
                <c:pt idx="97">
                  <c:v>16621</c:v>
                </c:pt>
                <c:pt idx="98">
                  <c:v>16785</c:v>
                </c:pt>
                <c:pt idx="99">
                  <c:v>16878</c:v>
                </c:pt>
                <c:pt idx="100">
                  <c:v>17165</c:v>
                </c:pt>
                <c:pt idx="101">
                  <c:v>17256</c:v>
                </c:pt>
                <c:pt idx="102">
                  <c:v>17562</c:v>
                </c:pt>
                <c:pt idx="103">
                  <c:v>17239</c:v>
                </c:pt>
                <c:pt idx="104">
                  <c:v>16971</c:v>
                </c:pt>
                <c:pt idx="105">
                  <c:v>16876</c:v>
                </c:pt>
                <c:pt idx="106">
                  <c:v>17063</c:v>
                </c:pt>
                <c:pt idx="107">
                  <c:v>16961</c:v>
                </c:pt>
                <c:pt idx="108">
                  <c:v>16944</c:v>
                </c:pt>
                <c:pt idx="109">
                  <c:v>16646</c:v>
                </c:pt>
                <c:pt idx="110">
                  <c:v>16585</c:v>
                </c:pt>
                <c:pt idx="111">
                  <c:v>16538</c:v>
                </c:pt>
                <c:pt idx="112">
                  <c:v>16868</c:v>
                </c:pt>
                <c:pt idx="113">
                  <c:v>16913</c:v>
                </c:pt>
                <c:pt idx="114">
                  <c:v>16806</c:v>
                </c:pt>
                <c:pt idx="115">
                  <c:v>17450</c:v>
                </c:pt>
                <c:pt idx="116">
                  <c:v>18290</c:v>
                </c:pt>
                <c:pt idx="117">
                  <c:v>18536</c:v>
                </c:pt>
                <c:pt idx="118">
                  <c:v>18772</c:v>
                </c:pt>
                <c:pt idx="119">
                  <c:v>19150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0-4002-A4D2-CB35D96F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76384"/>
        <c:axId val="111015040"/>
      </c:lineChart>
      <c:catAx>
        <c:axId val="1109763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1015040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1101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109763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 sales and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HousePrices!$A$97:$A$241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HousePrices!$B$97:$B$241</c:f>
              <c:numCache>
                <c:formatCode>[$-1010409]"$"#,##0;\("$"#,##0\)</c:formatCode>
                <c:ptCount val="145"/>
                <c:pt idx="0">
                  <c:v>546074.68988656078</c:v>
                </c:pt>
                <c:pt idx="1">
                  <c:v>560800.29950147925</c:v>
                </c:pt>
                <c:pt idx="2">
                  <c:v>557264.58462756104</c:v>
                </c:pt>
                <c:pt idx="3">
                  <c:v>554841.69512918033</c:v>
                </c:pt>
                <c:pt idx="4">
                  <c:v>575436.25586541637</c:v>
                </c:pt>
                <c:pt idx="5">
                  <c:v>576489.20394439215</c:v>
                </c:pt>
                <c:pt idx="6">
                  <c:v>546147.66689468734</c:v>
                </c:pt>
                <c:pt idx="7">
                  <c:v>558284.28171456931</c:v>
                </c:pt>
                <c:pt idx="8">
                  <c:v>576805.61871262325</c:v>
                </c:pt>
                <c:pt idx="9">
                  <c:v>568340.96602711314</c:v>
                </c:pt>
                <c:pt idx="10">
                  <c:v>556248.6050478128</c:v>
                </c:pt>
                <c:pt idx="11">
                  <c:v>540751.89808031521</c:v>
                </c:pt>
                <c:pt idx="12">
                  <c:v>543165.96905388811</c:v>
                </c:pt>
                <c:pt idx="13">
                  <c:v>539544.86259352881</c:v>
                </c:pt>
                <c:pt idx="14">
                  <c:v>537299.19004183076</c:v>
                </c:pt>
                <c:pt idx="15">
                  <c:v>555209.16304322507</c:v>
                </c:pt>
                <c:pt idx="16">
                  <c:v>573119.13604461949</c:v>
                </c:pt>
                <c:pt idx="17">
                  <c:v>534346.22340711777</c:v>
                </c:pt>
                <c:pt idx="18">
                  <c:v>525012.66491965728</c:v>
                </c:pt>
                <c:pt idx="19">
                  <c:v>543160.60270371335</c:v>
                </c:pt>
                <c:pt idx="20">
                  <c:v>550406.60220470629</c:v>
                </c:pt>
                <c:pt idx="21">
                  <c:v>555615.4974937099</c:v>
                </c:pt>
                <c:pt idx="22">
                  <c:v>540567.57776992186</c:v>
                </c:pt>
                <c:pt idx="23">
                  <c:v>531988.63251528773</c:v>
                </c:pt>
                <c:pt idx="24">
                  <c:v>535428.21419103304</c:v>
                </c:pt>
                <c:pt idx="25">
                  <c:v>524536.20555117272</c:v>
                </c:pt>
                <c:pt idx="26">
                  <c:v>547965.02590432484</c:v>
                </c:pt>
                <c:pt idx="27">
                  <c:v>536549.08786465146</c:v>
                </c:pt>
                <c:pt idx="28">
                  <c:v>559380.96394399833</c:v>
                </c:pt>
                <c:pt idx="29">
                  <c:v>559251.22856713657</c:v>
                </c:pt>
                <c:pt idx="30">
                  <c:v>538402.45273771847</c:v>
                </c:pt>
                <c:pt idx="31">
                  <c:v>538402.45273771847</c:v>
                </c:pt>
                <c:pt idx="32">
                  <c:v>568676.51861307409</c:v>
                </c:pt>
                <c:pt idx="33">
                  <c:v>565257.62170758471</c:v>
                </c:pt>
                <c:pt idx="34">
                  <c:v>575514.31242405297</c:v>
                </c:pt>
                <c:pt idx="35">
                  <c:v>576382.69707572134</c:v>
                </c:pt>
                <c:pt idx="36">
                  <c:v>573543.37344480644</c:v>
                </c:pt>
                <c:pt idx="37">
                  <c:v>584900.66796846595</c:v>
                </c:pt>
                <c:pt idx="38">
                  <c:v>589066.30250090326</c:v>
                </c:pt>
                <c:pt idx="39">
                  <c:v>600394.5006259206</c:v>
                </c:pt>
                <c:pt idx="40">
                  <c:v>617386.79781344673</c:v>
                </c:pt>
                <c:pt idx="41">
                  <c:v>615606.16762991436</c:v>
                </c:pt>
                <c:pt idx="42">
                  <c:v>578726.53546775365</c:v>
                </c:pt>
                <c:pt idx="43">
                  <c:v>618443.06241161912</c:v>
                </c:pt>
                <c:pt idx="44">
                  <c:v>638407.6493109999</c:v>
                </c:pt>
                <c:pt idx="45">
                  <c:v>632758.02409585821</c:v>
                </c:pt>
                <c:pt idx="46">
                  <c:v>641797.42444008484</c:v>
                </c:pt>
                <c:pt idx="47">
                  <c:v>631681.90459216712</c:v>
                </c:pt>
                <c:pt idx="48">
                  <c:v>628297.89438899478</c:v>
                </c:pt>
                <c:pt idx="49">
                  <c:v>642961.93860274157</c:v>
                </c:pt>
                <c:pt idx="50">
                  <c:v>648179.07348077279</c:v>
                </c:pt>
                <c:pt idx="51">
                  <c:v>659354.57474768267</c:v>
                </c:pt>
                <c:pt idx="52">
                  <c:v>700145.15437190363</c:v>
                </c:pt>
                <c:pt idx="53">
                  <c:v>680015.14138895564</c:v>
                </c:pt>
                <c:pt idx="54">
                  <c:v>636467.3737138008</c:v>
                </c:pt>
                <c:pt idx="55">
                  <c:v>681131.75081652368</c:v>
                </c:pt>
                <c:pt idx="56">
                  <c:v>717796.25817127328</c:v>
                </c:pt>
                <c:pt idx="57">
                  <c:v>689974.69777703797</c:v>
                </c:pt>
                <c:pt idx="58">
                  <c:v>701103.32193473214</c:v>
                </c:pt>
                <c:pt idx="59">
                  <c:v>671591.51447912306</c:v>
                </c:pt>
                <c:pt idx="60">
                  <c:v>688242.54376372951</c:v>
                </c:pt>
                <c:pt idx="61">
                  <c:v>689130.59865890851</c:v>
                </c:pt>
                <c:pt idx="62">
                  <c:v>685946.48839049274</c:v>
                </c:pt>
                <c:pt idx="63">
                  <c:v>719137.44750616164</c:v>
                </c:pt>
                <c:pt idx="64">
                  <c:v>747902.94540640817</c:v>
                </c:pt>
                <c:pt idx="65">
                  <c:v>759126.49968375964</c:v>
                </c:pt>
                <c:pt idx="66">
                  <c:v>748044.36100224487</c:v>
                </c:pt>
                <c:pt idx="67">
                  <c:v>761342.9274200626</c:v>
                </c:pt>
                <c:pt idx="68">
                  <c:v>810350.0918508427</c:v>
                </c:pt>
                <c:pt idx="69">
                  <c:v>807019.88599392143</c:v>
                </c:pt>
                <c:pt idx="70">
                  <c:v>843652.15042005549</c:v>
                </c:pt>
                <c:pt idx="71">
                  <c:v>851191.36682839296</c:v>
                </c:pt>
                <c:pt idx="72">
                  <c:v>829082.50015752565</c:v>
                </c:pt>
                <c:pt idx="73">
                  <c:v>829082.50015752565</c:v>
                </c:pt>
                <c:pt idx="74">
                  <c:v>860482.9667130867</c:v>
                </c:pt>
                <c:pt idx="75">
                  <c:v>837345.78066830465</c:v>
                </c:pt>
                <c:pt idx="76">
                  <c:v>864890.04976923566</c:v>
                </c:pt>
                <c:pt idx="77">
                  <c:v>861470.69766720163</c:v>
                </c:pt>
                <c:pt idx="78">
                  <c:v>824930.16678928689</c:v>
                </c:pt>
                <c:pt idx="79">
                  <c:v>852612.38715134352</c:v>
                </c:pt>
                <c:pt idx="80">
                  <c:v>923045.18350871187</c:v>
                </c:pt>
                <c:pt idx="81">
                  <c:v>917517.96684099501</c:v>
                </c:pt>
                <c:pt idx="82">
                  <c:v>910885.3068397349</c:v>
                </c:pt>
                <c:pt idx="83">
                  <c:v>913710.83781333908</c:v>
                </c:pt>
                <c:pt idx="84">
                  <c:v>924719.40212434321</c:v>
                </c:pt>
                <c:pt idx="85">
                  <c:v>935727.96643534722</c:v>
                </c:pt>
                <c:pt idx="86">
                  <c:v>927146.02183666429</c:v>
                </c:pt>
                <c:pt idx="87">
                  <c:v>963902.69844202313</c:v>
                </c:pt>
                <c:pt idx="88">
                  <c:v>960062.44864743343</c:v>
                </c:pt>
                <c:pt idx="89">
                  <c:v>934254.41494718508</c:v>
                </c:pt>
                <c:pt idx="90">
                  <c:v>906937.03439317388</c:v>
                </c:pt>
                <c:pt idx="91">
                  <c:v>903658.94872669247</c:v>
                </c:pt>
                <c:pt idx="92">
                  <c:v>973800.00000000012</c:v>
                </c:pt>
                <c:pt idx="93">
                  <c:v>925110.00000000012</c:v>
                </c:pt>
                <c:pt idx="94">
                  <c:v>933549.60000000009</c:v>
                </c:pt>
                <c:pt idx="95">
                  <c:v>926192.00000000012</c:v>
                </c:pt>
                <c:pt idx="96">
                  <c:v>904552.00000000012</c:v>
                </c:pt>
                <c:pt idx="97">
                  <c:v>908880.00000000012</c:v>
                </c:pt>
                <c:pt idx="98">
                  <c:v>915220.94165947242</c:v>
                </c:pt>
                <c:pt idx="99">
                  <c:v>915220.94165947242</c:v>
                </c:pt>
                <c:pt idx="100">
                  <c:v>947522.85724745377</c:v>
                </c:pt>
                <c:pt idx="101">
                  <c:v>924970.17892644147</c:v>
                </c:pt>
                <c:pt idx="102">
                  <c:v>881948.31013916503</c:v>
                </c:pt>
                <c:pt idx="103">
                  <c:v>919592.4453280319</c:v>
                </c:pt>
                <c:pt idx="104">
                  <c:v>941800.1978239367</c:v>
                </c:pt>
                <c:pt idx="105">
                  <c:v>909693.37289812067</c:v>
                </c:pt>
                <c:pt idx="106">
                  <c:v>909693.37289812067</c:v>
                </c:pt>
                <c:pt idx="107">
                  <c:v>906108.37438423641</c:v>
                </c:pt>
                <c:pt idx="108">
                  <c:v>884788.17733990145</c:v>
                </c:pt>
                <c:pt idx="109">
                  <c:v>906108.37438423641</c:v>
                </c:pt>
                <c:pt idx="110">
                  <c:v>893917.96875</c:v>
                </c:pt>
                <c:pt idx="111">
                  <c:v>909767.578125</c:v>
                </c:pt>
                <c:pt idx="112">
                  <c:v>908710.9375</c:v>
                </c:pt>
                <c:pt idx="113">
                  <c:v>907824.39024390245</c:v>
                </c:pt>
                <c:pt idx="114">
                  <c:v>849765.85365853668</c:v>
                </c:pt>
                <c:pt idx="115">
                  <c:v>898323.90243902442</c:v>
                </c:pt>
                <c:pt idx="116">
                  <c:v>901666.66666666663</c:v>
                </c:pt>
                <c:pt idx="117">
                  <c:v>893230.01949317742</c:v>
                </c:pt>
                <c:pt idx="118">
                  <c:v>896393.76218323584</c:v>
                </c:pt>
                <c:pt idx="119">
                  <c:v>891182.17054263572</c:v>
                </c:pt>
                <c:pt idx="120">
                  <c:v>864970.93023255817</c:v>
                </c:pt>
                <c:pt idx="121">
                  <c:v>858680.2325581396</c:v>
                </c:pt>
                <c:pt idx="122">
                  <c:v>883095.28392685275</c:v>
                </c:pt>
                <c:pt idx="123">
                  <c:v>898716.07314725698</c:v>
                </c:pt>
                <c:pt idx="124">
                  <c:v>921626.56400384987</c:v>
                </c:pt>
                <c:pt idx="125">
                  <c:v>918249.04214559391</c:v>
                </c:pt>
                <c:pt idx="126">
                  <c:v>901666.66666666674</c:v>
                </c:pt>
                <c:pt idx="127">
                  <c:v>917212.64367816097</c:v>
                </c:pt>
                <c:pt idx="128">
                  <c:v>971948.66920152085</c:v>
                </c:pt>
                <c:pt idx="129">
                  <c:v>951378.32699619769</c:v>
                </c:pt>
                <c:pt idx="130">
                  <c:v>930807.98479087453</c:v>
                </c:pt>
                <c:pt idx="131">
                  <c:v>950754.53677172877</c:v>
                </c:pt>
                <c:pt idx="132">
                  <c:v>948687.67908309458</c:v>
                </c:pt>
                <c:pt idx="133">
                  <c:v>981240.68767908309</c:v>
                </c:pt>
                <c:pt idx="134">
                  <c:v>980370.01897533215</c:v>
                </c:pt>
                <c:pt idx="135">
                  <c:v>1026565.4648956357</c:v>
                </c:pt>
                <c:pt idx="136">
                  <c:v>1057362.4288425047</c:v>
                </c:pt>
                <c:pt idx="137">
                  <c:v>1047261.567516525</c:v>
                </c:pt>
                <c:pt idx="138">
                  <c:v>1016610.0094428706</c:v>
                </c:pt>
                <c:pt idx="139">
                  <c:v>1123890.462700661</c:v>
                </c:pt>
                <c:pt idx="140">
                  <c:v>1134681.6479400748</c:v>
                </c:pt>
                <c:pt idx="141">
                  <c:v>1134681.6479400748</c:v>
                </c:pt>
                <c:pt idx="142">
                  <c:v>1163048.6891385766</c:v>
                </c:pt>
                <c:pt idx="143">
                  <c:v>1150000</c:v>
                </c:pt>
                <c:pt idx="144">
                  <c:v>1175000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A-492F-8EDC-4E219CE2B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5008"/>
        <c:axId val="12983654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HousePrices!$A$97:$A$241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HouseSales!$B$97:$B$241</c:f>
              <c:numCache>
                <c:formatCode>#,##0</c:formatCode>
                <c:ptCount val="145"/>
                <c:pt idx="0">
                  <c:v>19448</c:v>
                </c:pt>
                <c:pt idx="1">
                  <c:v>20212</c:v>
                </c:pt>
                <c:pt idx="2">
                  <c:v>21042</c:v>
                </c:pt>
                <c:pt idx="3">
                  <c:v>21751</c:v>
                </c:pt>
                <c:pt idx="4">
                  <c:v>22471</c:v>
                </c:pt>
                <c:pt idx="5">
                  <c:v>22866</c:v>
                </c:pt>
                <c:pt idx="6">
                  <c:v>22982</c:v>
                </c:pt>
                <c:pt idx="7">
                  <c:v>22971</c:v>
                </c:pt>
                <c:pt idx="8">
                  <c:v>22937</c:v>
                </c:pt>
                <c:pt idx="9">
                  <c:v>22588</c:v>
                </c:pt>
                <c:pt idx="10">
                  <c:v>22361</c:v>
                </c:pt>
                <c:pt idx="11">
                  <c:v>21939</c:v>
                </c:pt>
                <c:pt idx="12">
                  <c:v>21472</c:v>
                </c:pt>
                <c:pt idx="13">
                  <c:v>20898</c:v>
                </c:pt>
                <c:pt idx="14">
                  <c:v>20303</c:v>
                </c:pt>
                <c:pt idx="15">
                  <c:v>19612</c:v>
                </c:pt>
                <c:pt idx="16">
                  <c:v>19226</c:v>
                </c:pt>
                <c:pt idx="17">
                  <c:v>18970</c:v>
                </c:pt>
                <c:pt idx="18">
                  <c:v>18877</c:v>
                </c:pt>
                <c:pt idx="19">
                  <c:v>18922</c:v>
                </c:pt>
                <c:pt idx="20">
                  <c:v>19197</c:v>
                </c:pt>
                <c:pt idx="21">
                  <c:v>19296</c:v>
                </c:pt>
                <c:pt idx="22">
                  <c:v>19630</c:v>
                </c:pt>
                <c:pt idx="23">
                  <c:v>20072</c:v>
                </c:pt>
                <c:pt idx="24">
                  <c:v>20314</c:v>
                </c:pt>
                <c:pt idx="25">
                  <c:v>20739</c:v>
                </c:pt>
                <c:pt idx="26">
                  <c:v>21019</c:v>
                </c:pt>
                <c:pt idx="27">
                  <c:v>21448</c:v>
                </c:pt>
                <c:pt idx="28">
                  <c:v>21938</c:v>
                </c:pt>
                <c:pt idx="29">
                  <c:v>22351</c:v>
                </c:pt>
                <c:pt idx="30">
                  <c:v>22634</c:v>
                </c:pt>
                <c:pt idx="31">
                  <c:v>23102</c:v>
                </c:pt>
                <c:pt idx="32">
                  <c:v>23566</c:v>
                </c:pt>
                <c:pt idx="33">
                  <c:v>23883</c:v>
                </c:pt>
                <c:pt idx="34">
                  <c:v>24475</c:v>
                </c:pt>
                <c:pt idx="35">
                  <c:v>24774</c:v>
                </c:pt>
                <c:pt idx="36">
                  <c:v>25277</c:v>
                </c:pt>
                <c:pt idx="37">
                  <c:v>25707</c:v>
                </c:pt>
                <c:pt idx="38">
                  <c:v>26038</c:v>
                </c:pt>
                <c:pt idx="39">
                  <c:v>26883</c:v>
                </c:pt>
                <c:pt idx="40">
                  <c:v>27527</c:v>
                </c:pt>
                <c:pt idx="41">
                  <c:v>27929</c:v>
                </c:pt>
                <c:pt idx="42">
                  <c:v>28221</c:v>
                </c:pt>
                <c:pt idx="43">
                  <c:v>28532</c:v>
                </c:pt>
                <c:pt idx="44">
                  <c:v>28939</c:v>
                </c:pt>
                <c:pt idx="45">
                  <c:v>29579</c:v>
                </c:pt>
                <c:pt idx="46">
                  <c:v>29804</c:v>
                </c:pt>
                <c:pt idx="47">
                  <c:v>29912</c:v>
                </c:pt>
                <c:pt idx="48">
                  <c:v>30378</c:v>
                </c:pt>
                <c:pt idx="49">
                  <c:v>30656</c:v>
                </c:pt>
                <c:pt idx="50">
                  <c:v>31124</c:v>
                </c:pt>
                <c:pt idx="51">
                  <c:v>31098</c:v>
                </c:pt>
                <c:pt idx="52">
                  <c:v>30893</c:v>
                </c:pt>
                <c:pt idx="53">
                  <c:v>30811</c:v>
                </c:pt>
                <c:pt idx="54">
                  <c:v>30832</c:v>
                </c:pt>
                <c:pt idx="55">
                  <c:v>30546</c:v>
                </c:pt>
                <c:pt idx="56">
                  <c:v>30211</c:v>
                </c:pt>
                <c:pt idx="57">
                  <c:v>29588</c:v>
                </c:pt>
                <c:pt idx="58">
                  <c:v>29081</c:v>
                </c:pt>
                <c:pt idx="59">
                  <c:v>28900</c:v>
                </c:pt>
                <c:pt idx="60">
                  <c:v>28362</c:v>
                </c:pt>
                <c:pt idx="61">
                  <c:v>27839</c:v>
                </c:pt>
                <c:pt idx="62">
                  <c:v>27406</c:v>
                </c:pt>
                <c:pt idx="63">
                  <c:v>27194</c:v>
                </c:pt>
                <c:pt idx="64">
                  <c:v>27422</c:v>
                </c:pt>
                <c:pt idx="65">
                  <c:v>28000</c:v>
                </c:pt>
                <c:pt idx="66">
                  <c:v>27966</c:v>
                </c:pt>
                <c:pt idx="67">
                  <c:v>28172</c:v>
                </c:pt>
                <c:pt idx="68">
                  <c:v>28822</c:v>
                </c:pt>
                <c:pt idx="69">
                  <c:v>29373</c:v>
                </c:pt>
                <c:pt idx="70">
                  <c:v>29949</c:v>
                </c:pt>
                <c:pt idx="71">
                  <c:v>30393</c:v>
                </c:pt>
                <c:pt idx="72">
                  <c:v>31238</c:v>
                </c:pt>
                <c:pt idx="73">
                  <c:v>32077</c:v>
                </c:pt>
                <c:pt idx="74">
                  <c:v>32894</c:v>
                </c:pt>
                <c:pt idx="75">
                  <c:v>32880</c:v>
                </c:pt>
                <c:pt idx="76">
                  <c:v>32360</c:v>
                </c:pt>
                <c:pt idx="77">
                  <c:v>31738</c:v>
                </c:pt>
                <c:pt idx="78">
                  <c:v>31517</c:v>
                </c:pt>
                <c:pt idx="79">
                  <c:v>31097</c:v>
                </c:pt>
                <c:pt idx="80">
                  <c:v>30631</c:v>
                </c:pt>
                <c:pt idx="81">
                  <c:v>30612</c:v>
                </c:pt>
                <c:pt idx="82">
                  <c:v>30630</c:v>
                </c:pt>
                <c:pt idx="83">
                  <c:v>30579</c:v>
                </c:pt>
                <c:pt idx="84">
                  <c:v>29953</c:v>
                </c:pt>
                <c:pt idx="85">
                  <c:v>29339</c:v>
                </c:pt>
                <c:pt idx="86">
                  <c:v>28564</c:v>
                </c:pt>
                <c:pt idx="87">
                  <c:v>28239</c:v>
                </c:pt>
                <c:pt idx="88">
                  <c:v>28166</c:v>
                </c:pt>
                <c:pt idx="89">
                  <c:v>27896</c:v>
                </c:pt>
                <c:pt idx="90">
                  <c:v>27612</c:v>
                </c:pt>
                <c:pt idx="91">
                  <c:v>27357</c:v>
                </c:pt>
                <c:pt idx="92">
                  <c:v>26951</c:v>
                </c:pt>
                <c:pt idx="93">
                  <c:v>26095</c:v>
                </c:pt>
                <c:pt idx="94">
                  <c:v>25234</c:v>
                </c:pt>
                <c:pt idx="95">
                  <c:v>24407</c:v>
                </c:pt>
                <c:pt idx="96">
                  <c:v>23685</c:v>
                </c:pt>
                <c:pt idx="97">
                  <c:v>23218</c:v>
                </c:pt>
                <c:pt idx="98">
                  <c:v>22585</c:v>
                </c:pt>
                <c:pt idx="99">
                  <c:v>22221</c:v>
                </c:pt>
                <c:pt idx="100">
                  <c:v>21897</c:v>
                </c:pt>
                <c:pt idx="101">
                  <c:v>21854</c:v>
                </c:pt>
                <c:pt idx="102">
                  <c:v>21892</c:v>
                </c:pt>
                <c:pt idx="103">
                  <c:v>21978</c:v>
                </c:pt>
                <c:pt idx="104">
                  <c:v>21717</c:v>
                </c:pt>
                <c:pt idx="105">
                  <c:v>21828</c:v>
                </c:pt>
                <c:pt idx="106">
                  <c:v>22079</c:v>
                </c:pt>
                <c:pt idx="107">
                  <c:v>22136</c:v>
                </c:pt>
                <c:pt idx="108">
                  <c:v>22236</c:v>
                </c:pt>
                <c:pt idx="109">
                  <c:v>22236</c:v>
                </c:pt>
                <c:pt idx="110">
                  <c:v>22300</c:v>
                </c:pt>
                <c:pt idx="111">
                  <c:v>22637</c:v>
                </c:pt>
                <c:pt idx="112">
                  <c:v>22822</c:v>
                </c:pt>
                <c:pt idx="113">
                  <c:v>22469</c:v>
                </c:pt>
                <c:pt idx="114">
                  <c:v>22464</c:v>
                </c:pt>
                <c:pt idx="115">
                  <c:v>22200</c:v>
                </c:pt>
                <c:pt idx="116">
                  <c:v>21832</c:v>
                </c:pt>
                <c:pt idx="117">
                  <c:v>21636</c:v>
                </c:pt>
                <c:pt idx="118">
                  <c:v>21187</c:v>
                </c:pt>
                <c:pt idx="119">
                  <c:v>21186</c:v>
                </c:pt>
                <c:pt idx="120">
                  <c:v>21401</c:v>
                </c:pt>
                <c:pt idx="121">
                  <c:v>21376</c:v>
                </c:pt>
                <c:pt idx="122">
                  <c:v>21528</c:v>
                </c:pt>
                <c:pt idx="123">
                  <c:v>21581</c:v>
                </c:pt>
                <c:pt idx="124">
                  <c:v>21855</c:v>
                </c:pt>
                <c:pt idx="125">
                  <c:v>22382</c:v>
                </c:pt>
                <c:pt idx="126">
                  <c:v>22561</c:v>
                </c:pt>
                <c:pt idx="127">
                  <c:v>23232</c:v>
                </c:pt>
                <c:pt idx="128">
                  <c:v>23732</c:v>
                </c:pt>
                <c:pt idx="129">
                  <c:v>22576</c:v>
                </c:pt>
                <c:pt idx="130">
                  <c:v>21748</c:v>
                </c:pt>
                <c:pt idx="131">
                  <c:v>22014</c:v>
                </c:pt>
                <c:pt idx="132">
                  <c:v>22730</c:v>
                </c:pt>
                <c:pt idx="133">
                  <c:v>23583</c:v>
                </c:pt>
                <c:pt idx="134">
                  <c:v>24691</c:v>
                </c:pt>
                <c:pt idx="135">
                  <c:v>25820</c:v>
                </c:pt>
                <c:pt idx="136">
                  <c:v>27219</c:v>
                </c:pt>
                <c:pt idx="137">
                  <c:v>28499</c:v>
                </c:pt>
                <c:pt idx="138">
                  <c:v>29069</c:v>
                </c:pt>
                <c:pt idx="139">
                  <c:v>29882</c:v>
                </c:pt>
                <c:pt idx="140">
                  <c:v>31269</c:v>
                </c:pt>
                <c:pt idx="141">
                  <c:v>33367</c:v>
                </c:pt>
                <c:pt idx="142">
                  <c:v>35016</c:v>
                </c:pt>
                <c:pt idx="143">
                  <c:v>35700</c:v>
                </c:pt>
                <c:pt idx="144">
                  <c:v>35683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A-492F-8EDC-4E219CE2B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7408"/>
        <c:axId val="129838464"/>
      </c:lineChart>
      <c:catAx>
        <c:axId val="129835008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83654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9836544"/>
        <c:scaling>
          <c:orientation val="minMax"/>
          <c:max val="12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$2021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2"/>
                </a:solidFill>
              </a:defRPr>
            </a:pPr>
            <a:endParaRPr lang="en-US"/>
          </a:p>
        </c:txPr>
        <c:crossAx val="129835008"/>
        <c:crosses val="autoZero"/>
        <c:crossBetween val="midCat"/>
        <c:majorUnit val="100000"/>
      </c:valAx>
      <c:valAx>
        <c:axId val="129838464"/>
        <c:scaling>
          <c:orientation val="minMax"/>
          <c:max val="5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</a:defRPr>
            </a:pPr>
            <a:endParaRPr lang="en-US"/>
          </a:p>
        </c:txPr>
        <c:crossAx val="129857408"/>
        <c:crosses val="max"/>
        <c:crossBetween val="between"/>
        <c:majorUnit val="5000"/>
        <c:dispUnits>
          <c:builtInUnit val="thousands"/>
        </c:dispUnits>
      </c:valAx>
      <c:dateAx>
        <c:axId val="1298574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9838464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 i="0" baseline="0"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buildings consented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4983459282354808"/>
          <c:w val="0.63587029746282331"/>
          <c:h val="0.60411597879124179"/>
        </c:manualLayout>
      </c:layout>
      <c:lineChart>
        <c:grouping val="standard"/>
        <c:varyColors val="0"/>
        <c:ser>
          <c:idx val="0"/>
          <c:order val="0"/>
          <c:tx>
            <c:v>Dwellings consented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Consents!$A$97:$A$241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Consents!$B$97:$B$241</c:f>
              <c:numCache>
                <c:formatCode>General</c:formatCode>
                <c:ptCount val="145"/>
                <c:pt idx="0">
                  <c:v>3215</c:v>
                </c:pt>
                <c:pt idx="1">
                  <c:v>3157</c:v>
                </c:pt>
                <c:pt idx="2">
                  <c:v>3315</c:v>
                </c:pt>
                <c:pt idx="3">
                  <c:v>3401</c:v>
                </c:pt>
                <c:pt idx="4">
                  <c:v>3407</c:v>
                </c:pt>
                <c:pt idx="5">
                  <c:v>3487</c:v>
                </c:pt>
                <c:pt idx="6">
                  <c:v>3546</c:v>
                </c:pt>
                <c:pt idx="7">
                  <c:v>3635</c:v>
                </c:pt>
                <c:pt idx="8">
                  <c:v>3646</c:v>
                </c:pt>
                <c:pt idx="9">
                  <c:v>3651</c:v>
                </c:pt>
                <c:pt idx="10">
                  <c:v>3540</c:v>
                </c:pt>
                <c:pt idx="11">
                  <c:v>3669</c:v>
                </c:pt>
                <c:pt idx="12">
                  <c:v>3733</c:v>
                </c:pt>
                <c:pt idx="13">
                  <c:v>3838</c:v>
                </c:pt>
                <c:pt idx="14">
                  <c:v>3718</c:v>
                </c:pt>
                <c:pt idx="15">
                  <c:v>3703</c:v>
                </c:pt>
                <c:pt idx="16">
                  <c:v>3733</c:v>
                </c:pt>
                <c:pt idx="17">
                  <c:v>3613</c:v>
                </c:pt>
                <c:pt idx="18">
                  <c:v>3626</c:v>
                </c:pt>
                <c:pt idx="19">
                  <c:v>3612</c:v>
                </c:pt>
                <c:pt idx="20">
                  <c:v>3583</c:v>
                </c:pt>
                <c:pt idx="21">
                  <c:v>3535</c:v>
                </c:pt>
                <c:pt idx="22">
                  <c:v>3450</c:v>
                </c:pt>
                <c:pt idx="23">
                  <c:v>3397</c:v>
                </c:pt>
                <c:pt idx="24">
                  <c:v>3422</c:v>
                </c:pt>
                <c:pt idx="25">
                  <c:v>3480</c:v>
                </c:pt>
                <c:pt idx="26">
                  <c:v>3478</c:v>
                </c:pt>
                <c:pt idx="27">
                  <c:v>3606</c:v>
                </c:pt>
                <c:pt idx="28">
                  <c:v>3673</c:v>
                </c:pt>
                <c:pt idx="29">
                  <c:v>3772</c:v>
                </c:pt>
                <c:pt idx="30">
                  <c:v>3745</c:v>
                </c:pt>
                <c:pt idx="31">
                  <c:v>3763</c:v>
                </c:pt>
                <c:pt idx="32">
                  <c:v>3976</c:v>
                </c:pt>
                <c:pt idx="33">
                  <c:v>4077</c:v>
                </c:pt>
                <c:pt idx="34">
                  <c:v>4202</c:v>
                </c:pt>
                <c:pt idx="35">
                  <c:v>4197</c:v>
                </c:pt>
                <c:pt idx="36">
                  <c:v>4262</c:v>
                </c:pt>
                <c:pt idx="37">
                  <c:v>4259</c:v>
                </c:pt>
                <c:pt idx="38">
                  <c:v>4411</c:v>
                </c:pt>
                <c:pt idx="39">
                  <c:v>4440</c:v>
                </c:pt>
                <c:pt idx="40">
                  <c:v>4442</c:v>
                </c:pt>
                <c:pt idx="41">
                  <c:v>4582</c:v>
                </c:pt>
                <c:pt idx="42">
                  <c:v>4722</c:v>
                </c:pt>
                <c:pt idx="43">
                  <c:v>4882</c:v>
                </c:pt>
                <c:pt idx="44">
                  <c:v>4764</c:v>
                </c:pt>
                <c:pt idx="45">
                  <c:v>4835</c:v>
                </c:pt>
                <c:pt idx="46">
                  <c:v>5102</c:v>
                </c:pt>
                <c:pt idx="47">
                  <c:v>5343</c:v>
                </c:pt>
                <c:pt idx="48">
                  <c:v>5491</c:v>
                </c:pt>
                <c:pt idx="49">
                  <c:v>5616</c:v>
                </c:pt>
                <c:pt idx="50">
                  <c:v>5648</c:v>
                </c:pt>
                <c:pt idx="51">
                  <c:v>5691</c:v>
                </c:pt>
                <c:pt idx="52">
                  <c:v>6038</c:v>
                </c:pt>
                <c:pt idx="53">
                  <c:v>6310</c:v>
                </c:pt>
                <c:pt idx="54">
                  <c:v>6371</c:v>
                </c:pt>
                <c:pt idx="55">
                  <c:v>6362</c:v>
                </c:pt>
                <c:pt idx="56">
                  <c:v>6530</c:v>
                </c:pt>
                <c:pt idx="57">
                  <c:v>6796</c:v>
                </c:pt>
                <c:pt idx="58">
                  <c:v>6779</c:v>
                </c:pt>
                <c:pt idx="59">
                  <c:v>6873</c:v>
                </c:pt>
                <c:pt idx="60">
                  <c:v>7166</c:v>
                </c:pt>
                <c:pt idx="61">
                  <c:v>7356</c:v>
                </c:pt>
                <c:pt idx="62">
                  <c:v>7403</c:v>
                </c:pt>
                <c:pt idx="63">
                  <c:v>7518</c:v>
                </c:pt>
                <c:pt idx="64">
                  <c:v>7706</c:v>
                </c:pt>
                <c:pt idx="65">
                  <c:v>7632</c:v>
                </c:pt>
                <c:pt idx="66">
                  <c:v>7681</c:v>
                </c:pt>
                <c:pt idx="67">
                  <c:v>7745</c:v>
                </c:pt>
                <c:pt idx="68">
                  <c:v>7940</c:v>
                </c:pt>
                <c:pt idx="69">
                  <c:v>8155</c:v>
                </c:pt>
                <c:pt idx="70">
                  <c:v>8195</c:v>
                </c:pt>
                <c:pt idx="71">
                  <c:v>8299</c:v>
                </c:pt>
                <c:pt idx="72">
                  <c:v>8562</c:v>
                </c:pt>
                <c:pt idx="73">
                  <c:v>8609</c:v>
                </c:pt>
                <c:pt idx="74">
                  <c:v>8713</c:v>
                </c:pt>
                <c:pt idx="75">
                  <c:v>8927</c:v>
                </c:pt>
                <c:pt idx="76">
                  <c:v>8926</c:v>
                </c:pt>
                <c:pt idx="77">
                  <c:v>9243</c:v>
                </c:pt>
                <c:pt idx="78">
                  <c:v>9267</c:v>
                </c:pt>
                <c:pt idx="79">
                  <c:v>9526</c:v>
                </c:pt>
                <c:pt idx="80">
                  <c:v>9558</c:v>
                </c:pt>
                <c:pt idx="81">
                  <c:v>9345</c:v>
                </c:pt>
                <c:pt idx="82">
                  <c:v>9426</c:v>
                </c:pt>
                <c:pt idx="83">
                  <c:v>9644</c:v>
                </c:pt>
                <c:pt idx="84">
                  <c:v>9619</c:v>
                </c:pt>
                <c:pt idx="85">
                  <c:v>9849</c:v>
                </c:pt>
                <c:pt idx="86">
                  <c:v>10024</c:v>
                </c:pt>
                <c:pt idx="87">
                  <c:v>10011</c:v>
                </c:pt>
                <c:pt idx="88">
                  <c:v>10233</c:v>
                </c:pt>
                <c:pt idx="89">
                  <c:v>10026</c:v>
                </c:pt>
                <c:pt idx="90">
                  <c:v>10032</c:v>
                </c:pt>
                <c:pt idx="91">
                  <c:v>10045</c:v>
                </c:pt>
                <c:pt idx="92">
                  <c:v>10199</c:v>
                </c:pt>
                <c:pt idx="93">
                  <c:v>10226</c:v>
                </c:pt>
                <c:pt idx="94">
                  <c:v>10379</c:v>
                </c:pt>
                <c:pt idx="95">
                  <c:v>10364</c:v>
                </c:pt>
                <c:pt idx="96">
                  <c:v>10051</c:v>
                </c:pt>
                <c:pt idx="97">
                  <c:v>10265</c:v>
                </c:pt>
                <c:pt idx="98">
                  <c:v>10317</c:v>
                </c:pt>
                <c:pt idx="99">
                  <c:v>10469</c:v>
                </c:pt>
                <c:pt idx="100">
                  <c:v>10731</c:v>
                </c:pt>
                <c:pt idx="101">
                  <c:v>10867</c:v>
                </c:pt>
                <c:pt idx="102">
                  <c:v>11073</c:v>
                </c:pt>
                <c:pt idx="103">
                  <c:v>11052</c:v>
                </c:pt>
                <c:pt idx="104">
                  <c:v>11192</c:v>
                </c:pt>
                <c:pt idx="105">
                  <c:v>11629</c:v>
                </c:pt>
                <c:pt idx="106">
                  <c:v>12274</c:v>
                </c:pt>
                <c:pt idx="107">
                  <c:v>12369</c:v>
                </c:pt>
                <c:pt idx="108">
                  <c:v>12845</c:v>
                </c:pt>
                <c:pt idx="109">
                  <c:v>12959</c:v>
                </c:pt>
                <c:pt idx="110">
                  <c:v>12945</c:v>
                </c:pt>
                <c:pt idx="111">
                  <c:v>13078</c:v>
                </c:pt>
                <c:pt idx="112">
                  <c:v>12800</c:v>
                </c:pt>
                <c:pt idx="113">
                  <c:v>12862</c:v>
                </c:pt>
                <c:pt idx="114">
                  <c:v>13272</c:v>
                </c:pt>
                <c:pt idx="115">
                  <c:v>13847</c:v>
                </c:pt>
                <c:pt idx="116">
                  <c:v>13874</c:v>
                </c:pt>
                <c:pt idx="117">
                  <c:v>13754</c:v>
                </c:pt>
                <c:pt idx="118">
                  <c:v>13881</c:v>
                </c:pt>
                <c:pt idx="119">
                  <c:v>14032</c:v>
                </c:pt>
                <c:pt idx="120">
                  <c:v>14236</c:v>
                </c:pt>
                <c:pt idx="121">
                  <c:v>14345</c:v>
                </c:pt>
                <c:pt idx="122">
                  <c:v>14634</c:v>
                </c:pt>
                <c:pt idx="123">
                  <c:v>14918</c:v>
                </c:pt>
                <c:pt idx="124">
                  <c:v>14866</c:v>
                </c:pt>
                <c:pt idx="125">
                  <c:v>15154</c:v>
                </c:pt>
                <c:pt idx="126">
                  <c:v>14976</c:v>
                </c:pt>
                <c:pt idx="127">
                  <c:v>14854</c:v>
                </c:pt>
                <c:pt idx="128">
                  <c:v>14932</c:v>
                </c:pt>
                <c:pt idx="129">
                  <c:v>14783</c:v>
                </c:pt>
                <c:pt idx="130">
                  <c:v>14493</c:v>
                </c:pt>
                <c:pt idx="131">
                  <c:v>14780</c:v>
                </c:pt>
                <c:pt idx="132">
                  <c:v>14895</c:v>
                </c:pt>
                <c:pt idx="133">
                  <c:v>14879</c:v>
                </c:pt>
                <c:pt idx="134">
                  <c:v>15470</c:v>
                </c:pt>
                <c:pt idx="135">
                  <c:v>15673</c:v>
                </c:pt>
                <c:pt idx="136">
                  <c:v>16293</c:v>
                </c:pt>
                <c:pt idx="137">
                  <c:v>16656</c:v>
                </c:pt>
                <c:pt idx="138">
                  <c:v>17116</c:v>
                </c:pt>
                <c:pt idx="139">
                  <c:v>17060</c:v>
                </c:pt>
                <c:pt idx="140">
                  <c:v>17495</c:v>
                </c:pt>
                <c:pt idx="141">
                  <c:v>18224</c:v>
                </c:pt>
                <c:pt idx="142">
                  <c:v>18565</c:v>
                </c:pt>
                <c:pt idx="143">
                  <c:v>19036</c:v>
                </c:pt>
                <c:pt idx="144">
                  <c:v>19158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1-464E-B436-B8702180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98560"/>
        <c:axId val="130500096"/>
      </c:lineChart>
      <c:lineChart>
        <c:grouping val="standard"/>
        <c:varyColors val="0"/>
        <c:ser>
          <c:idx val="1"/>
          <c:order val="1"/>
          <c:tx>
            <c:v>Real value of non-residential consents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Consents!$A$97:$A$241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Nonresidential!$B$97:$B$241</c:f>
              <c:numCache>
                <c:formatCode>0</c:formatCode>
                <c:ptCount val="145"/>
                <c:pt idx="0">
                  <c:v>1668.6105980661125</c:v>
                </c:pt>
                <c:pt idx="1">
                  <c:v>1683.1438586990369</c:v>
                </c:pt>
                <c:pt idx="2">
                  <c:v>1571.4806516953145</c:v>
                </c:pt>
                <c:pt idx="3">
                  <c:v>1587.7452872298391</c:v>
                </c:pt>
                <c:pt idx="4">
                  <c:v>1606.7100452338404</c:v>
                </c:pt>
                <c:pt idx="5">
                  <c:v>1601.6260989549789</c:v>
                </c:pt>
                <c:pt idx="6">
                  <c:v>1592.9481408350873</c:v>
                </c:pt>
                <c:pt idx="7">
                  <c:v>1468.1637902512612</c:v>
                </c:pt>
                <c:pt idx="8">
                  <c:v>1530.5464387009297</c:v>
                </c:pt>
                <c:pt idx="9">
                  <c:v>1525.7562918647609</c:v>
                </c:pt>
                <c:pt idx="10">
                  <c:v>1324.2239822975514</c:v>
                </c:pt>
                <c:pt idx="11">
                  <c:v>1323.0675063443036</c:v>
                </c:pt>
                <c:pt idx="12">
                  <c:v>1225.5231818243792</c:v>
                </c:pt>
                <c:pt idx="13">
                  <c:v>1243.7732260760235</c:v>
                </c:pt>
                <c:pt idx="14">
                  <c:v>1226.9557462893192</c:v>
                </c:pt>
                <c:pt idx="15">
                  <c:v>1175.3351358136595</c:v>
                </c:pt>
                <c:pt idx="16">
                  <c:v>1287.3627763367244</c:v>
                </c:pt>
                <c:pt idx="17">
                  <c:v>1238.9968043288336</c:v>
                </c:pt>
                <c:pt idx="18">
                  <c:v>1226.6962219310419</c:v>
                </c:pt>
                <c:pt idx="19">
                  <c:v>1200.2226314804188</c:v>
                </c:pt>
                <c:pt idx="20">
                  <c:v>1240.8550566484391</c:v>
                </c:pt>
                <c:pt idx="21">
                  <c:v>1249.9206336498989</c:v>
                </c:pt>
                <c:pt idx="22">
                  <c:v>1236.598076702091</c:v>
                </c:pt>
                <c:pt idx="23">
                  <c:v>1209.1370291448491</c:v>
                </c:pt>
                <c:pt idx="24">
                  <c:v>1349.7254098561723</c:v>
                </c:pt>
                <c:pt idx="25">
                  <c:v>1320.3569332922918</c:v>
                </c:pt>
                <c:pt idx="26">
                  <c:v>1351.2733916140949</c:v>
                </c:pt>
                <c:pt idx="27">
                  <c:v>1362.2031753511585</c:v>
                </c:pt>
                <c:pt idx="28">
                  <c:v>1247.4459370919308</c:v>
                </c:pt>
                <c:pt idx="29">
                  <c:v>1422.6474048444882</c:v>
                </c:pt>
                <c:pt idx="30">
                  <c:v>1445.761586729878</c:v>
                </c:pt>
                <c:pt idx="31">
                  <c:v>1465.3995358069219</c:v>
                </c:pt>
                <c:pt idx="32">
                  <c:v>1371.04386210556</c:v>
                </c:pt>
                <c:pt idx="33">
                  <c:v>1382.2473632131992</c:v>
                </c:pt>
                <c:pt idx="34">
                  <c:v>1378.8252393877415</c:v>
                </c:pt>
                <c:pt idx="35">
                  <c:v>1382.9010906803014</c:v>
                </c:pt>
                <c:pt idx="36">
                  <c:v>1313.8329764363764</c:v>
                </c:pt>
                <c:pt idx="37">
                  <c:v>1302.9013752044432</c:v>
                </c:pt>
                <c:pt idx="38">
                  <c:v>1352.1782970270228</c:v>
                </c:pt>
                <c:pt idx="39">
                  <c:v>1387.7773986222305</c:v>
                </c:pt>
                <c:pt idx="40">
                  <c:v>1369.2721449311268</c:v>
                </c:pt>
                <c:pt idx="41">
                  <c:v>1248.8900033547011</c:v>
                </c:pt>
                <c:pt idx="42">
                  <c:v>1245.7466874802083</c:v>
                </c:pt>
                <c:pt idx="43">
                  <c:v>1184.3620578641508</c:v>
                </c:pt>
                <c:pt idx="44">
                  <c:v>1328.2451433663427</c:v>
                </c:pt>
                <c:pt idx="45">
                  <c:v>1347.8381736167746</c:v>
                </c:pt>
                <c:pt idx="46">
                  <c:v>1379.7056856932991</c:v>
                </c:pt>
                <c:pt idx="47">
                  <c:v>1415.9531736446334</c:v>
                </c:pt>
                <c:pt idx="48">
                  <c:v>1393.3506247884416</c:v>
                </c:pt>
                <c:pt idx="49">
                  <c:v>1423.5617411466715</c:v>
                </c:pt>
                <c:pt idx="50">
                  <c:v>1418.2772094606105</c:v>
                </c:pt>
                <c:pt idx="51">
                  <c:v>1461.8940281370487</c:v>
                </c:pt>
                <c:pt idx="52">
                  <c:v>1362.9289937251478</c:v>
                </c:pt>
                <c:pt idx="53">
                  <c:v>1303.9747284407615</c:v>
                </c:pt>
                <c:pt idx="54">
                  <c:v>1305.0355898070345</c:v>
                </c:pt>
                <c:pt idx="55">
                  <c:v>1379.2742184597059</c:v>
                </c:pt>
                <c:pt idx="56">
                  <c:v>1312.2508355078169</c:v>
                </c:pt>
                <c:pt idx="57">
                  <c:v>1320.8518217327874</c:v>
                </c:pt>
                <c:pt idx="58">
                  <c:v>1295.7302803329505</c:v>
                </c:pt>
                <c:pt idx="59">
                  <c:v>1392.3405239995791</c:v>
                </c:pt>
                <c:pt idx="60">
                  <c:v>1339.7058378189129</c:v>
                </c:pt>
                <c:pt idx="61">
                  <c:v>1404.9404294033959</c:v>
                </c:pt>
                <c:pt idx="62">
                  <c:v>1492.0553324291211</c:v>
                </c:pt>
                <c:pt idx="63">
                  <c:v>1492.1759652551561</c:v>
                </c:pt>
                <c:pt idx="64">
                  <c:v>1546.8382926184333</c:v>
                </c:pt>
                <c:pt idx="65">
                  <c:v>1555.2961681723789</c:v>
                </c:pt>
                <c:pt idx="66">
                  <c:v>1530.5567105790547</c:v>
                </c:pt>
                <c:pt idx="67">
                  <c:v>1598.9417151923417</c:v>
                </c:pt>
                <c:pt idx="68">
                  <c:v>1505.319651344575</c:v>
                </c:pt>
                <c:pt idx="69">
                  <c:v>1480.996763577316</c:v>
                </c:pt>
                <c:pt idx="70">
                  <c:v>1539.1664492796785</c:v>
                </c:pt>
                <c:pt idx="71">
                  <c:v>1446.007506123254</c:v>
                </c:pt>
                <c:pt idx="72">
                  <c:v>1534.4871588470471</c:v>
                </c:pt>
                <c:pt idx="73">
                  <c:v>1417.3874778902118</c:v>
                </c:pt>
                <c:pt idx="74">
                  <c:v>1347.8534824071298</c:v>
                </c:pt>
                <c:pt idx="75">
                  <c:v>1374.7505541231576</c:v>
                </c:pt>
                <c:pt idx="76">
                  <c:v>1502.267785427362</c:v>
                </c:pt>
                <c:pt idx="77">
                  <c:v>1652.3798339056389</c:v>
                </c:pt>
                <c:pt idx="78">
                  <c:v>1714.8024576366411</c:v>
                </c:pt>
                <c:pt idx="79">
                  <c:v>1618.51441649763</c:v>
                </c:pt>
                <c:pt idx="80">
                  <c:v>1723.3043231873951</c:v>
                </c:pt>
                <c:pt idx="81">
                  <c:v>1754.8684634240001</c:v>
                </c:pt>
                <c:pt idx="82">
                  <c:v>1765.3267780544768</c:v>
                </c:pt>
                <c:pt idx="83">
                  <c:v>1947.746509275938</c:v>
                </c:pt>
                <c:pt idx="84">
                  <c:v>2057.4700456478472</c:v>
                </c:pt>
                <c:pt idx="85">
                  <c:v>2156.6417977543351</c:v>
                </c:pt>
                <c:pt idx="86">
                  <c:v>2192.4144005182043</c:v>
                </c:pt>
                <c:pt idx="87">
                  <c:v>2171.5096648123649</c:v>
                </c:pt>
                <c:pt idx="88">
                  <c:v>2051.0744239381297</c:v>
                </c:pt>
                <c:pt idx="89">
                  <c:v>2025.722434203331</c:v>
                </c:pt>
                <c:pt idx="90">
                  <c:v>2006.9456467547618</c:v>
                </c:pt>
                <c:pt idx="91">
                  <c:v>2004.944307174746</c:v>
                </c:pt>
                <c:pt idx="92">
                  <c:v>2254.7073521577922</c:v>
                </c:pt>
                <c:pt idx="93">
                  <c:v>2296.475266647944</c:v>
                </c:pt>
                <c:pt idx="94">
                  <c:v>2376.7960903387825</c:v>
                </c:pt>
                <c:pt idx="95">
                  <c:v>2141.355930300881</c:v>
                </c:pt>
                <c:pt idx="96">
                  <c:v>2046.5986812276694</c:v>
                </c:pt>
                <c:pt idx="97">
                  <c:v>2177.762437091073</c:v>
                </c:pt>
                <c:pt idx="98">
                  <c:v>2261.6197803643859</c:v>
                </c:pt>
                <c:pt idx="99">
                  <c:v>2402.3680256125094</c:v>
                </c:pt>
                <c:pt idx="100">
                  <c:v>2489.8378573942446</c:v>
                </c:pt>
                <c:pt idx="101">
                  <c:v>2385.6948347223788</c:v>
                </c:pt>
                <c:pt idx="102">
                  <c:v>2449.3301997677859</c:v>
                </c:pt>
                <c:pt idx="103">
                  <c:v>2489.1016366354793</c:v>
                </c:pt>
                <c:pt idx="104">
                  <c:v>2371.3422580681731</c:v>
                </c:pt>
                <c:pt idx="105">
                  <c:v>2400.872653915641</c:v>
                </c:pt>
                <c:pt idx="106">
                  <c:v>2351.9992525895891</c:v>
                </c:pt>
                <c:pt idx="107">
                  <c:v>2537.91274016121</c:v>
                </c:pt>
                <c:pt idx="108">
                  <c:v>2580.8933991973568</c:v>
                </c:pt>
                <c:pt idx="109">
                  <c:v>2512.1974307707933</c:v>
                </c:pt>
                <c:pt idx="110">
                  <c:v>2492.1960315513425</c:v>
                </c:pt>
                <c:pt idx="111">
                  <c:v>2372.6038482563472</c:v>
                </c:pt>
                <c:pt idx="112">
                  <c:v>2468.2140225773446</c:v>
                </c:pt>
                <c:pt idx="113">
                  <c:v>2567.3979619492466</c:v>
                </c:pt>
                <c:pt idx="114">
                  <c:v>2645.825053714133</c:v>
                </c:pt>
                <c:pt idx="115">
                  <c:v>2762.7903149754775</c:v>
                </c:pt>
                <c:pt idx="116">
                  <c:v>2673.3483606457626</c:v>
                </c:pt>
                <c:pt idx="117">
                  <c:v>2712.2083106388218</c:v>
                </c:pt>
                <c:pt idx="118">
                  <c:v>2727.3521626277657</c:v>
                </c:pt>
                <c:pt idx="119">
                  <c:v>2623.2997232539701</c:v>
                </c:pt>
                <c:pt idx="120">
                  <c:v>2643.0181722547491</c:v>
                </c:pt>
                <c:pt idx="121">
                  <c:v>2577.1417393189436</c:v>
                </c:pt>
                <c:pt idx="122">
                  <c:v>2524.5424728668609</c:v>
                </c:pt>
                <c:pt idx="123">
                  <c:v>2538.00721542571</c:v>
                </c:pt>
                <c:pt idx="124">
                  <c:v>2430.4950224493864</c:v>
                </c:pt>
                <c:pt idx="125">
                  <c:v>2455.3772793243652</c:v>
                </c:pt>
                <c:pt idx="126">
                  <c:v>2352.7189909405424</c:v>
                </c:pt>
                <c:pt idx="127">
                  <c:v>2228.5306280339555</c:v>
                </c:pt>
                <c:pt idx="128">
                  <c:v>2130.1837097261059</c:v>
                </c:pt>
                <c:pt idx="129">
                  <c:v>2007.9564473188109</c:v>
                </c:pt>
                <c:pt idx="130">
                  <c:v>1903.0264269139727</c:v>
                </c:pt>
                <c:pt idx="131">
                  <c:v>1924.8446643291659</c:v>
                </c:pt>
                <c:pt idx="132">
                  <c:v>1823.8693680227952</c:v>
                </c:pt>
                <c:pt idx="133">
                  <c:v>1923.5467286761962</c:v>
                </c:pt>
                <c:pt idx="134">
                  <c:v>2036.8920319522369</c:v>
                </c:pt>
                <c:pt idx="135">
                  <c:v>1974.7995400079044</c:v>
                </c:pt>
                <c:pt idx="136">
                  <c:v>2111.4993476767895</c:v>
                </c:pt>
                <c:pt idx="137">
                  <c:v>2114.8549241495398</c:v>
                </c:pt>
                <c:pt idx="138">
                  <c:v>2105.6911643714061</c:v>
                </c:pt>
                <c:pt idx="139">
                  <c:v>2092.5386293612792</c:v>
                </c:pt>
                <c:pt idx="140">
                  <c:v>2135.4391497330007</c:v>
                </c:pt>
                <c:pt idx="141">
                  <c:v>2184.5164782849129</c:v>
                </c:pt>
                <c:pt idx="142">
                  <c:v>2419.3949162857584</c:v>
                </c:pt>
                <c:pt idx="143">
                  <c:v>2419.4279899891803</c:v>
                </c:pt>
                <c:pt idx="144">
                  <c:v>2534.6606407382296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1-464E-B436-B8702180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20576"/>
        <c:axId val="130502016"/>
      </c:lineChart>
      <c:catAx>
        <c:axId val="130498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500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500096"/>
        <c:scaling>
          <c:orientation val="minMax"/>
          <c:max val="2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Moving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0498560"/>
        <c:crosses val="autoZero"/>
        <c:crossBetween val="midCat"/>
        <c:majorUnit val="2000"/>
      </c:valAx>
      <c:valAx>
        <c:axId val="130502016"/>
        <c:scaling>
          <c:orientation val="minMax"/>
          <c:max val="4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($2021m)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520576"/>
        <c:crosses val="max"/>
        <c:crossBetween val="between"/>
        <c:majorUnit val="400"/>
      </c:valAx>
      <c:dateAx>
        <c:axId val="1305205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50201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6728783902012263"/>
          <c:w val="1"/>
          <c:h val="0.1049343832020997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weekly real rent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Rents!$A$96:$A$240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Rents!$B$96:$B$240</c:f>
              <c:numCache>
                <c:formatCode>0.00</c:formatCode>
                <c:ptCount val="145"/>
                <c:pt idx="0">
                  <c:v>465.97964492274991</c:v>
                </c:pt>
                <c:pt idx="1">
                  <c:v>467.77126075923167</c:v>
                </c:pt>
                <c:pt idx="2">
                  <c:v>462.86880977064897</c:v>
                </c:pt>
                <c:pt idx="3">
                  <c:v>469.26523804637407</c:v>
                </c:pt>
                <c:pt idx="4">
                  <c:v>474.08678814815158</c:v>
                </c:pt>
                <c:pt idx="5">
                  <c:v>469.25007539591536</c:v>
                </c:pt>
                <c:pt idx="6">
                  <c:v>481.520192978816</c:v>
                </c:pt>
                <c:pt idx="7">
                  <c:v>466.10669215756599</c:v>
                </c:pt>
                <c:pt idx="8">
                  <c:v>471.63835527564873</c:v>
                </c:pt>
                <c:pt idx="9">
                  <c:v>486.10081900689192</c:v>
                </c:pt>
                <c:pt idx="10">
                  <c:v>486.10081900689192</c:v>
                </c:pt>
                <c:pt idx="11">
                  <c:v>483.61083813584622</c:v>
                </c:pt>
                <c:pt idx="12">
                  <c:v>481.34161142068768</c:v>
                </c:pt>
                <c:pt idx="13">
                  <c:v>487.01467820858392</c:v>
                </c:pt>
                <c:pt idx="14">
                  <c:v>475.49784320501931</c:v>
                </c:pt>
                <c:pt idx="15">
                  <c:v>476.41722181909086</c:v>
                </c:pt>
                <c:pt idx="16">
                  <c:v>479.73653681534933</c:v>
                </c:pt>
                <c:pt idx="17">
                  <c:v>471.06469686213512</c:v>
                </c:pt>
                <c:pt idx="18">
                  <c:v>483.32665932503642</c:v>
                </c:pt>
                <c:pt idx="19">
                  <c:v>472.88474076718995</c:v>
                </c:pt>
                <c:pt idx="20">
                  <c:v>476.69494620387417</c:v>
                </c:pt>
                <c:pt idx="21">
                  <c:v>492.40265933093588</c:v>
                </c:pt>
                <c:pt idx="22">
                  <c:v>488.77958327436232</c:v>
                </c:pt>
                <c:pt idx="23">
                  <c:v>485.87530751579442</c:v>
                </c:pt>
                <c:pt idx="24">
                  <c:v>482.41279529554407</c:v>
                </c:pt>
                <c:pt idx="25">
                  <c:v>479.81017849423006</c:v>
                </c:pt>
                <c:pt idx="26">
                  <c:v>483.01975439662272</c:v>
                </c:pt>
                <c:pt idx="27">
                  <c:v>487.65462524073013</c:v>
                </c:pt>
                <c:pt idx="28">
                  <c:v>487.27789928542086</c:v>
                </c:pt>
                <c:pt idx="29">
                  <c:v>490.41590221605253</c:v>
                </c:pt>
                <c:pt idx="30">
                  <c:v>493.73795990315756</c:v>
                </c:pt>
                <c:pt idx="31">
                  <c:v>484.18418020989679</c:v>
                </c:pt>
                <c:pt idx="32">
                  <c:v>492.78840363422722</c:v>
                </c:pt>
                <c:pt idx="33">
                  <c:v>498.41818720526646</c:v>
                </c:pt>
                <c:pt idx="34">
                  <c:v>496.92526888986941</c:v>
                </c:pt>
                <c:pt idx="35">
                  <c:v>492.44093325135367</c:v>
                </c:pt>
                <c:pt idx="36">
                  <c:v>489.97640033971959</c:v>
                </c:pt>
                <c:pt idx="37">
                  <c:v>490.91905578518333</c:v>
                </c:pt>
                <c:pt idx="38">
                  <c:v>499.74346028514128</c:v>
                </c:pt>
                <c:pt idx="39">
                  <c:v>495.47272959200973</c:v>
                </c:pt>
                <c:pt idx="40">
                  <c:v>500.77432631451785</c:v>
                </c:pt>
                <c:pt idx="41">
                  <c:v>502.30059004862966</c:v>
                </c:pt>
                <c:pt idx="42">
                  <c:v>514.47654245170611</c:v>
                </c:pt>
                <c:pt idx="43">
                  <c:v>500.18994033104144</c:v>
                </c:pt>
                <c:pt idx="44">
                  <c:v>499.2573802620625</c:v>
                </c:pt>
                <c:pt idx="45">
                  <c:v>507.42673832315717</c:v>
                </c:pt>
                <c:pt idx="46">
                  <c:v>509.96906966997091</c:v>
                </c:pt>
                <c:pt idx="47">
                  <c:v>508.54905333273683</c:v>
                </c:pt>
                <c:pt idx="48">
                  <c:v>504.87176224528957</c:v>
                </c:pt>
                <c:pt idx="49">
                  <c:v>503.24743734776689</c:v>
                </c:pt>
                <c:pt idx="50">
                  <c:v>507.64714504938109</c:v>
                </c:pt>
                <c:pt idx="51">
                  <c:v>509.61403327235723</c:v>
                </c:pt>
                <c:pt idx="52">
                  <c:v>507.42363502404288</c:v>
                </c:pt>
                <c:pt idx="53">
                  <c:v>507.39848998120743</c:v>
                </c:pt>
                <c:pt idx="54">
                  <c:v>525.14141378526404</c:v>
                </c:pt>
                <c:pt idx="55">
                  <c:v>509.56471227068948</c:v>
                </c:pt>
                <c:pt idx="56">
                  <c:v>515.02159739392812</c:v>
                </c:pt>
                <c:pt idx="57">
                  <c:v>520.29656524467509</c:v>
                </c:pt>
                <c:pt idx="58">
                  <c:v>522.82276292847166</c:v>
                </c:pt>
                <c:pt idx="59">
                  <c:v>520.52227612298452</c:v>
                </c:pt>
                <c:pt idx="60">
                  <c:v>513.0626150034808</c:v>
                </c:pt>
                <c:pt idx="61">
                  <c:v>525.02915471601796</c:v>
                </c:pt>
                <c:pt idx="62">
                  <c:v>522.65803319443978</c:v>
                </c:pt>
                <c:pt idx="63">
                  <c:v>525.54564663750295</c:v>
                </c:pt>
                <c:pt idx="64">
                  <c:v>531.58640119655479</c:v>
                </c:pt>
                <c:pt idx="65">
                  <c:v>531.83183532589237</c:v>
                </c:pt>
                <c:pt idx="66">
                  <c:v>550.0508713183026</c:v>
                </c:pt>
                <c:pt idx="67">
                  <c:v>543.31293099994161</c:v>
                </c:pt>
                <c:pt idx="68">
                  <c:v>544.51085897900737</c:v>
                </c:pt>
                <c:pt idx="69">
                  <c:v>547.65235317070312</c:v>
                </c:pt>
                <c:pt idx="70">
                  <c:v>556.11107604728318</c:v>
                </c:pt>
                <c:pt idx="71">
                  <c:v>552.16894510491204</c:v>
                </c:pt>
                <c:pt idx="72">
                  <c:v>550.16809267119856</c:v>
                </c:pt>
                <c:pt idx="73">
                  <c:v>558.96742160620374</c:v>
                </c:pt>
                <c:pt idx="74">
                  <c:v>558.61981278216285</c:v>
                </c:pt>
                <c:pt idx="75">
                  <c:v>561.08777929360633</c:v>
                </c:pt>
                <c:pt idx="76">
                  <c:v>558.5206534133996</c:v>
                </c:pt>
                <c:pt idx="77">
                  <c:v>564.24116119572739</c:v>
                </c:pt>
                <c:pt idx="78">
                  <c:v>572.93337838941318</c:v>
                </c:pt>
                <c:pt idx="79">
                  <c:v>572.56797308063415</c:v>
                </c:pt>
                <c:pt idx="80">
                  <c:v>565.93171460752706</c:v>
                </c:pt>
                <c:pt idx="81">
                  <c:v>576.0133578094426</c:v>
                </c:pt>
                <c:pt idx="82">
                  <c:v>572.35434037541393</c:v>
                </c:pt>
                <c:pt idx="83">
                  <c:v>565.79617132836597</c:v>
                </c:pt>
                <c:pt idx="84">
                  <c:v>572.30223283616942</c:v>
                </c:pt>
                <c:pt idx="85">
                  <c:v>569.3079033435763</c:v>
                </c:pt>
                <c:pt idx="86">
                  <c:v>575.80705420078459</c:v>
                </c:pt>
                <c:pt idx="87">
                  <c:v>574.9073385346237</c:v>
                </c:pt>
                <c:pt idx="88">
                  <c:v>573.65651431581443</c:v>
                </c:pt>
                <c:pt idx="89">
                  <c:v>585.02902194470516</c:v>
                </c:pt>
                <c:pt idx="90">
                  <c:v>590.8749413832636</c:v>
                </c:pt>
                <c:pt idx="91">
                  <c:v>589.08292121892043</c:v>
                </c:pt>
                <c:pt idx="92">
                  <c:v>577.7230800000001</c:v>
                </c:pt>
                <c:pt idx="93">
                  <c:v>592.86026000000004</c:v>
                </c:pt>
                <c:pt idx="94">
                  <c:v>584.11770000000001</c:v>
                </c:pt>
                <c:pt idx="95">
                  <c:v>583.0465200000001</c:v>
                </c:pt>
                <c:pt idx="96">
                  <c:v>579.88708000000008</c:v>
                </c:pt>
                <c:pt idx="97">
                  <c:v>580.69858000000011</c:v>
                </c:pt>
                <c:pt idx="98">
                  <c:v>583.08187827865186</c:v>
                </c:pt>
                <c:pt idx="99">
                  <c:v>582.41430535650022</c:v>
                </c:pt>
                <c:pt idx="100">
                  <c:v>592.10488003289458</c:v>
                </c:pt>
                <c:pt idx="101">
                  <c:v>596.72407554671963</c:v>
                </c:pt>
                <c:pt idx="102">
                  <c:v>605.88773359840968</c:v>
                </c:pt>
                <c:pt idx="103">
                  <c:v>594.7880914512923</c:v>
                </c:pt>
                <c:pt idx="104">
                  <c:v>599.62706231454001</c:v>
                </c:pt>
                <c:pt idx="105">
                  <c:v>599.49863501483674</c:v>
                </c:pt>
                <c:pt idx="106">
                  <c:v>594.6826112759644</c:v>
                </c:pt>
                <c:pt idx="107">
                  <c:v>592.82939901477835</c:v>
                </c:pt>
                <c:pt idx="108">
                  <c:v>586.35871921182263</c:v>
                </c:pt>
                <c:pt idx="109">
                  <c:v>588.83186206896551</c:v>
                </c:pt>
                <c:pt idx="110">
                  <c:v>588.39033203125007</c:v>
                </c:pt>
                <c:pt idx="111">
                  <c:v>593.39880859375</c:v>
                </c:pt>
                <c:pt idx="112">
                  <c:v>594.75130859374997</c:v>
                </c:pt>
                <c:pt idx="113">
                  <c:v>593.1048975609757</c:v>
                </c:pt>
                <c:pt idx="114">
                  <c:v>613.10870243902434</c:v>
                </c:pt>
                <c:pt idx="115">
                  <c:v>606.43724878048783</c:v>
                </c:pt>
                <c:pt idx="116">
                  <c:v>604.2643079922027</c:v>
                </c:pt>
                <c:pt idx="117">
                  <c:v>604.94978557504874</c:v>
                </c:pt>
                <c:pt idx="118">
                  <c:v>598.92812865497069</c:v>
                </c:pt>
                <c:pt idx="119">
                  <c:v>605.84660852713182</c:v>
                </c:pt>
                <c:pt idx="120">
                  <c:v>594.69110465116285</c:v>
                </c:pt>
                <c:pt idx="121">
                  <c:v>602.166550387597</c:v>
                </c:pt>
                <c:pt idx="122">
                  <c:v>591.59052935514922</c:v>
                </c:pt>
                <c:pt idx="123">
                  <c:v>599.66127045235805</c:v>
                </c:pt>
                <c:pt idx="124">
                  <c:v>597.63056785370543</c:v>
                </c:pt>
                <c:pt idx="125">
                  <c:v>604.69704980842926</c:v>
                </c:pt>
                <c:pt idx="126">
                  <c:v>619.59009578544067</c:v>
                </c:pt>
                <c:pt idx="127">
                  <c:v>617.58984674329508</c:v>
                </c:pt>
                <c:pt idx="128">
                  <c:v>612.85220532319386</c:v>
                </c:pt>
                <c:pt idx="129">
                  <c:v>628.76336501901142</c:v>
                </c:pt>
                <c:pt idx="130">
                  <c:v>604.70634980988598</c:v>
                </c:pt>
                <c:pt idx="131">
                  <c:v>611.88288443170973</c:v>
                </c:pt>
                <c:pt idx="132">
                  <c:v>598.56198662846236</c:v>
                </c:pt>
                <c:pt idx="133">
                  <c:v>611.82087870105056</c:v>
                </c:pt>
                <c:pt idx="134">
                  <c:v>607.48037950664138</c:v>
                </c:pt>
                <c:pt idx="135">
                  <c:v>613.09569259962052</c:v>
                </c:pt>
                <c:pt idx="136">
                  <c:v>602.1319734345351</c:v>
                </c:pt>
                <c:pt idx="137">
                  <c:v>620.11167138810197</c:v>
                </c:pt>
                <c:pt idx="138">
                  <c:v>615.52415486307837</c:v>
                </c:pt>
                <c:pt idx="139">
                  <c:v>628.30585457979225</c:v>
                </c:pt>
                <c:pt idx="140">
                  <c:v>615.69649812734076</c:v>
                </c:pt>
                <c:pt idx="141">
                  <c:v>603.62024344569284</c:v>
                </c:pt>
                <c:pt idx="142">
                  <c:v>611.1780337078651</c:v>
                </c:pt>
                <c:pt idx="143">
                  <c:v>594.26</c:v>
                </c:pt>
                <c:pt idx="144">
                  <c:v>605.80999999999995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F-432B-9EA6-B649E5825B00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Rents!$A$96:$A$240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Rents!$C$96:$C$240</c:f>
              <c:numCache>
                <c:formatCode>0.00</c:formatCode>
                <c:ptCount val="145"/>
                <c:pt idx="0">
                  <c:v>337.70731383546405</c:v>
                </c:pt>
                <c:pt idx="1">
                  <c:v>343.54847231604839</c:v>
                </c:pt>
                <c:pt idx="2">
                  <c:v>337.42370599198819</c:v>
                </c:pt>
                <c:pt idx="3">
                  <c:v>340.16157112515845</c:v>
                </c:pt>
                <c:pt idx="4">
                  <c:v>349.00511779424795</c:v>
                </c:pt>
                <c:pt idx="5">
                  <c:v>353.39395032532235</c:v>
                </c:pt>
                <c:pt idx="6">
                  <c:v>369.65701418396412</c:v>
                </c:pt>
                <c:pt idx="7">
                  <c:v>356.99852492682726</c:v>
                </c:pt>
                <c:pt idx="8">
                  <c:v>350.29151284837047</c:v>
                </c:pt>
                <c:pt idx="9">
                  <c:v>351.57330311217629</c:v>
                </c:pt>
                <c:pt idx="10">
                  <c:v>348.69532119910286</c:v>
                </c:pt>
                <c:pt idx="11">
                  <c:v>346.47953648204128</c:v>
                </c:pt>
                <c:pt idx="12">
                  <c:v>345.16386780144404</c:v>
                </c:pt>
                <c:pt idx="13">
                  <c:v>348.43493397063526</c:v>
                </c:pt>
                <c:pt idx="14">
                  <c:v>342.68942340867966</c:v>
                </c:pt>
                <c:pt idx="15">
                  <c:v>347.58481602906079</c:v>
                </c:pt>
                <c:pt idx="16">
                  <c:v>350.98771089932569</c:v>
                </c:pt>
                <c:pt idx="17">
                  <c:v>344.18663617321795</c:v>
                </c:pt>
                <c:pt idx="18">
                  <c:v>377.04076204907921</c:v>
                </c:pt>
                <c:pt idx="19">
                  <c:v>362.32874048321946</c:v>
                </c:pt>
                <c:pt idx="20">
                  <c:v>349.3432440491701</c:v>
                </c:pt>
                <c:pt idx="21">
                  <c:v>347.6879728795534</c:v>
                </c:pt>
                <c:pt idx="22">
                  <c:v>341.63407902144485</c:v>
                </c:pt>
                <c:pt idx="23">
                  <c:v>338.77586451641639</c:v>
                </c:pt>
                <c:pt idx="24">
                  <c:v>337.17072640106852</c:v>
                </c:pt>
                <c:pt idx="25">
                  <c:v>338.92491305569871</c:v>
                </c:pt>
                <c:pt idx="26">
                  <c:v>336.75875623232668</c:v>
                </c:pt>
                <c:pt idx="27">
                  <c:v>338.58530631867438</c:v>
                </c:pt>
                <c:pt idx="28">
                  <c:v>342.06716742077475</c:v>
                </c:pt>
                <c:pt idx="29">
                  <c:v>350.80929175829556</c:v>
                </c:pt>
                <c:pt idx="30">
                  <c:v>378.76039781531756</c:v>
                </c:pt>
                <c:pt idx="31">
                  <c:v>365.64399763691995</c:v>
                </c:pt>
                <c:pt idx="32">
                  <c:v>352.81876432349014</c:v>
                </c:pt>
                <c:pt idx="33">
                  <c:v>352.51106360199611</c:v>
                </c:pt>
                <c:pt idx="34">
                  <c:v>347.9411380716586</c:v>
                </c:pt>
                <c:pt idx="35">
                  <c:v>346.17033708114258</c:v>
                </c:pt>
                <c:pt idx="36">
                  <c:v>344.39859913545172</c:v>
                </c:pt>
                <c:pt idx="37">
                  <c:v>345.38668375901011</c:v>
                </c:pt>
                <c:pt idx="38">
                  <c:v>349.0670970242852</c:v>
                </c:pt>
                <c:pt idx="39">
                  <c:v>346.58622163490645</c:v>
                </c:pt>
                <c:pt idx="40">
                  <c:v>355.41088797429501</c:v>
                </c:pt>
                <c:pt idx="41">
                  <c:v>361.34096213528784</c:v>
                </c:pt>
                <c:pt idx="42">
                  <c:v>386.53258779682534</c:v>
                </c:pt>
                <c:pt idx="43">
                  <c:v>374.42472086850978</c:v>
                </c:pt>
                <c:pt idx="44">
                  <c:v>360.9771534962569</c:v>
                </c:pt>
                <c:pt idx="45">
                  <c:v>361.68900627336473</c:v>
                </c:pt>
                <c:pt idx="46">
                  <c:v>360.423490225173</c:v>
                </c:pt>
                <c:pt idx="47">
                  <c:v>358.03955952964247</c:v>
                </c:pt>
                <c:pt idx="48">
                  <c:v>353.55010599343387</c:v>
                </c:pt>
                <c:pt idx="49">
                  <c:v>359.09988272663645</c:v>
                </c:pt>
                <c:pt idx="50">
                  <c:v>359.79526328816343</c:v>
                </c:pt>
                <c:pt idx="51">
                  <c:v>356.87845745749991</c:v>
                </c:pt>
                <c:pt idx="52">
                  <c:v>366.84700458758357</c:v>
                </c:pt>
                <c:pt idx="53">
                  <c:v>369.19574113110718</c:v>
                </c:pt>
                <c:pt idx="54">
                  <c:v>398.99804675289897</c:v>
                </c:pt>
                <c:pt idx="55">
                  <c:v>386.57018382406636</c:v>
                </c:pt>
                <c:pt idx="56">
                  <c:v>371.07284391415408</c:v>
                </c:pt>
                <c:pt idx="57">
                  <c:v>367.62297042526887</c:v>
                </c:pt>
                <c:pt idx="58">
                  <c:v>367.93457190168431</c:v>
                </c:pt>
                <c:pt idx="59">
                  <c:v>366.61126210227303</c:v>
                </c:pt>
                <c:pt idx="60">
                  <c:v>360.33937440507134</c:v>
                </c:pt>
                <c:pt idx="61">
                  <c:v>365.42348867997111</c:v>
                </c:pt>
                <c:pt idx="62">
                  <c:v>363.51844788784547</c:v>
                </c:pt>
                <c:pt idx="63">
                  <c:v>365.01204104805061</c:v>
                </c:pt>
                <c:pt idx="64">
                  <c:v>375.69952988329595</c:v>
                </c:pt>
                <c:pt idx="65">
                  <c:v>378.86507510494442</c:v>
                </c:pt>
                <c:pt idx="66">
                  <c:v>411.30249502573804</c:v>
                </c:pt>
                <c:pt idx="67">
                  <c:v>405.37355083112766</c:v>
                </c:pt>
                <c:pt idx="68">
                  <c:v>379.38815190666099</c:v>
                </c:pt>
                <c:pt idx="69">
                  <c:v>380.85344248370632</c:v>
                </c:pt>
                <c:pt idx="70">
                  <c:v>380.52042189801426</c:v>
                </c:pt>
                <c:pt idx="71">
                  <c:v>376.51399940487102</c:v>
                </c:pt>
                <c:pt idx="72">
                  <c:v>373.88304427103782</c:v>
                </c:pt>
                <c:pt idx="73">
                  <c:v>374.94426987123938</c:v>
                </c:pt>
                <c:pt idx="74">
                  <c:v>372.71803176615896</c:v>
                </c:pt>
                <c:pt idx="75">
                  <c:v>376.66237110141225</c:v>
                </c:pt>
                <c:pt idx="76">
                  <c:v>390.79809000401008</c:v>
                </c:pt>
                <c:pt idx="77">
                  <c:v>390.58505642047396</c:v>
                </c:pt>
                <c:pt idx="78">
                  <c:v>427.39133661386444</c:v>
                </c:pt>
                <c:pt idx="79">
                  <c:v>414.3474743792633</c:v>
                </c:pt>
                <c:pt idx="80">
                  <c:v>395.79293114186731</c:v>
                </c:pt>
                <c:pt idx="81">
                  <c:v>397.60585820887843</c:v>
                </c:pt>
                <c:pt idx="82">
                  <c:v>396.04718310858226</c:v>
                </c:pt>
                <c:pt idx="83">
                  <c:v>385.92723905087024</c:v>
                </c:pt>
                <c:pt idx="84">
                  <c:v>394.09559376963529</c:v>
                </c:pt>
                <c:pt idx="85">
                  <c:v>390.23158769647284</c:v>
                </c:pt>
                <c:pt idx="86">
                  <c:v>391.04715051193745</c:v>
                </c:pt>
                <c:pt idx="87">
                  <c:v>396.85141377290307</c:v>
                </c:pt>
                <c:pt idx="88">
                  <c:v>406.93481251926869</c:v>
                </c:pt>
                <c:pt idx="89">
                  <c:v>407.10545892031899</c:v>
                </c:pt>
                <c:pt idx="90">
                  <c:v>439.50387225737643</c:v>
                </c:pt>
                <c:pt idx="91">
                  <c:v>430.07391249013165</c:v>
                </c:pt>
                <c:pt idx="92">
                  <c:v>405.81492000000003</c:v>
                </c:pt>
                <c:pt idx="93">
                  <c:v>408.21695999999997</c:v>
                </c:pt>
                <c:pt idx="94">
                  <c:v>404.12700000000001</c:v>
                </c:pt>
                <c:pt idx="95">
                  <c:v>402.46071999999998</c:v>
                </c:pt>
                <c:pt idx="96">
                  <c:v>404.92768000000001</c:v>
                </c:pt>
                <c:pt idx="97">
                  <c:v>398.66290000000004</c:v>
                </c:pt>
                <c:pt idx="98">
                  <c:v>403.89238520692317</c:v>
                </c:pt>
                <c:pt idx="99">
                  <c:v>404.71070040181871</c:v>
                </c:pt>
                <c:pt idx="100">
                  <c:v>420.2802237152257</c:v>
                </c:pt>
                <c:pt idx="101">
                  <c:v>424.51829025844933</c:v>
                </c:pt>
                <c:pt idx="102">
                  <c:v>450.70785288270383</c:v>
                </c:pt>
                <c:pt idx="103">
                  <c:v>447.49196819085489</c:v>
                </c:pt>
                <c:pt idx="104">
                  <c:v>418.49105835806131</c:v>
                </c:pt>
                <c:pt idx="105">
                  <c:v>422.51511374876361</c:v>
                </c:pt>
                <c:pt idx="106">
                  <c:v>419.539881305638</c:v>
                </c:pt>
                <c:pt idx="107">
                  <c:v>416.74589162561574</c:v>
                </c:pt>
                <c:pt idx="108">
                  <c:v>414.09152709359603</c:v>
                </c:pt>
                <c:pt idx="109">
                  <c:v>417.58803940886702</c:v>
                </c:pt>
                <c:pt idx="110">
                  <c:v>421.94830078125</c:v>
                </c:pt>
                <c:pt idx="111">
                  <c:v>425.11822265625</c:v>
                </c:pt>
                <c:pt idx="112">
                  <c:v>436.33974609374997</c:v>
                </c:pt>
                <c:pt idx="113">
                  <c:v>439.48200975609757</c:v>
                </c:pt>
                <c:pt idx="114">
                  <c:v>471.92089756097562</c:v>
                </c:pt>
                <c:pt idx="115">
                  <c:v>474.7499317073171</c:v>
                </c:pt>
                <c:pt idx="116">
                  <c:v>444.99095516569196</c:v>
                </c:pt>
                <c:pt idx="117">
                  <c:v>444.92768031189081</c:v>
                </c:pt>
                <c:pt idx="118">
                  <c:v>439.46495126705656</c:v>
                </c:pt>
                <c:pt idx="119">
                  <c:v>440.67385658914731</c:v>
                </c:pt>
                <c:pt idx="120">
                  <c:v>436.83653100775194</c:v>
                </c:pt>
                <c:pt idx="121">
                  <c:v>437.71722868217057</c:v>
                </c:pt>
                <c:pt idx="122">
                  <c:v>440.14177093358995</c:v>
                </c:pt>
                <c:pt idx="123">
                  <c:v>447.13988450433106</c:v>
                </c:pt>
                <c:pt idx="124">
                  <c:v>461.02155919153029</c:v>
                </c:pt>
                <c:pt idx="125">
                  <c:v>463.3530268199234</c:v>
                </c:pt>
                <c:pt idx="126">
                  <c:v>495.36737547892727</c:v>
                </c:pt>
                <c:pt idx="127">
                  <c:v>486.38180076628356</c:v>
                </c:pt>
                <c:pt idx="128">
                  <c:v>460.8373764258555</c:v>
                </c:pt>
                <c:pt idx="129">
                  <c:v>465.19828897338402</c:v>
                </c:pt>
                <c:pt idx="130">
                  <c:v>450.27450570342205</c:v>
                </c:pt>
                <c:pt idx="131">
                  <c:v>445.97621776504297</c:v>
                </c:pt>
                <c:pt idx="132">
                  <c:v>451.16403056351481</c:v>
                </c:pt>
                <c:pt idx="133">
                  <c:v>451.99077363896851</c:v>
                </c:pt>
                <c:pt idx="134">
                  <c:v>453.14652751423154</c:v>
                </c:pt>
                <c:pt idx="135">
                  <c:v>465.68089184060722</c:v>
                </c:pt>
                <c:pt idx="136">
                  <c:v>482.56789373814041</c:v>
                </c:pt>
                <c:pt idx="137">
                  <c:v>474.40438149197354</c:v>
                </c:pt>
                <c:pt idx="138">
                  <c:v>517.8376392823418</c:v>
                </c:pt>
                <c:pt idx="139">
                  <c:v>504.43269121813029</c:v>
                </c:pt>
                <c:pt idx="140">
                  <c:v>476.64734082397001</c:v>
                </c:pt>
                <c:pt idx="141">
                  <c:v>481.69262172284641</c:v>
                </c:pt>
                <c:pt idx="142">
                  <c:v>481.61157303370783</c:v>
                </c:pt>
                <c:pt idx="143">
                  <c:v>469.52</c:v>
                </c:pt>
                <c:pt idx="144">
                  <c:v>479.62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F-432B-9EA6-B649E5825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3810048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Monthly average $2021/week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3808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GDP!$A$31:$A$79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GDP!$B$31:$B$79</c:f>
              <c:numCache>
                <c:formatCode>0.0%</c:formatCode>
                <c:ptCount val="49"/>
                <c:pt idx="0">
                  <c:v>-3.4456615217489661E-2</c:v>
                </c:pt>
                <c:pt idx="1">
                  <c:v>-3.6472608581924026E-2</c:v>
                </c:pt>
                <c:pt idx="2">
                  <c:v>-2.7863563826733828E-2</c:v>
                </c:pt>
                <c:pt idx="3">
                  <c:v>-1.2353841870824001E-2</c:v>
                </c:pt>
                <c:pt idx="4">
                  <c:v>5.508221313300643E-3</c:v>
                </c:pt>
                <c:pt idx="5">
                  <c:v>2.2402681711952033E-2</c:v>
                </c:pt>
                <c:pt idx="6">
                  <c:v>3.0185648826113631E-2</c:v>
                </c:pt>
                <c:pt idx="7">
                  <c:v>3.2474777726883008E-2</c:v>
                </c:pt>
                <c:pt idx="8">
                  <c:v>3.4418452859657167E-2</c:v>
                </c:pt>
                <c:pt idx="9">
                  <c:v>3.4818748556915358E-2</c:v>
                </c:pt>
                <c:pt idx="10">
                  <c:v>3.8070891415994179E-2</c:v>
                </c:pt>
                <c:pt idx="11">
                  <c:v>3.8938435637257074E-2</c:v>
                </c:pt>
                <c:pt idx="12">
                  <c:v>3.6619718309859106E-2</c:v>
                </c:pt>
                <c:pt idx="13">
                  <c:v>3.204069793386588E-2</c:v>
                </c:pt>
                <c:pt idx="14">
                  <c:v>3.0733382659878794E-2</c:v>
                </c:pt>
                <c:pt idx="15">
                  <c:v>2.8982492253451841E-2</c:v>
                </c:pt>
                <c:pt idx="16">
                  <c:v>3.0315217391304383E-2</c:v>
                </c:pt>
                <c:pt idx="17">
                  <c:v>3.4224067107709644E-2</c:v>
                </c:pt>
                <c:pt idx="18">
                  <c:v>3.2634781863375428E-2</c:v>
                </c:pt>
                <c:pt idx="19">
                  <c:v>3.4295260592904775E-2</c:v>
                </c:pt>
                <c:pt idx="20">
                  <c:v>3.45082235280465E-2</c:v>
                </c:pt>
                <c:pt idx="21">
                  <c:v>3.4314442795325695E-2</c:v>
                </c:pt>
                <c:pt idx="22">
                  <c:v>3.8679421468738928E-2</c:v>
                </c:pt>
                <c:pt idx="23">
                  <c:v>4.2478986841699262E-2</c:v>
                </c:pt>
                <c:pt idx="24">
                  <c:v>4.3820110136651103E-2</c:v>
                </c:pt>
                <c:pt idx="25">
                  <c:v>4.6434309851753897E-2</c:v>
                </c:pt>
                <c:pt idx="26">
                  <c:v>4.7667565677754542E-2</c:v>
                </c:pt>
                <c:pt idx="27">
                  <c:v>4.8149610184545555E-2</c:v>
                </c:pt>
                <c:pt idx="28">
                  <c:v>5.1339918129683415E-2</c:v>
                </c:pt>
                <c:pt idx="29">
                  <c:v>5.2263597033374465E-2</c:v>
                </c:pt>
                <c:pt idx="30">
                  <c:v>5.0532979920291377E-2</c:v>
                </c:pt>
                <c:pt idx="31">
                  <c:v>4.814092967639283E-2</c:v>
                </c:pt>
                <c:pt idx="32">
                  <c:v>4.6072928669665059E-2</c:v>
                </c:pt>
                <c:pt idx="33">
                  <c:v>4.5216768841085164E-2</c:v>
                </c:pt>
                <c:pt idx="34">
                  <c:v>4.703127552594788E-2</c:v>
                </c:pt>
                <c:pt idx="35">
                  <c:v>4.7573705107705644E-2</c:v>
                </c:pt>
                <c:pt idx="36">
                  <c:v>4.7534867193746111E-2</c:v>
                </c:pt>
                <c:pt idx="37">
                  <c:v>4.4507467666452971E-2</c:v>
                </c:pt>
                <c:pt idx="38">
                  <c:v>4.0081827953260873E-2</c:v>
                </c:pt>
                <c:pt idx="39">
                  <c:v>3.628084858255165E-2</c:v>
                </c:pt>
                <c:pt idx="40">
                  <c:v>3.0054019216255057E-2</c:v>
                </c:pt>
                <c:pt idx="41">
                  <c:v>2.8009414929388132E-2</c:v>
                </c:pt>
                <c:pt idx="42">
                  <c:v>2.3877387738773903E-2</c:v>
                </c:pt>
                <c:pt idx="43">
                  <c:v>1.5945518787908952E-2</c:v>
                </c:pt>
                <c:pt idx="44">
                  <c:v>-2.2936648417239525E-2</c:v>
                </c:pt>
                <c:pt idx="45">
                  <c:v>-3.4801949432505808E-2</c:v>
                </c:pt>
                <c:pt idx="46">
                  <c:v>-4.5631771303916047E-2</c:v>
                </c:pt>
                <c:pt idx="47">
                  <c:v>-4.0594252948458975E-2</c:v>
                </c:pt>
                <c:pt idx="48">
                  <c:v>3.3148240210989277E-2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0-4DF5-8A07-F2B44F5DF00D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GDP!$A$31:$A$79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GDP!$C$31:$C$79</c:f>
              <c:numCache>
                <c:formatCode>0.0%</c:formatCode>
                <c:ptCount val="49"/>
                <c:pt idx="0">
                  <c:v>-1.389427103516383E-2</c:v>
                </c:pt>
                <c:pt idx="1">
                  <c:v>-1.3870206895688741E-2</c:v>
                </c:pt>
                <c:pt idx="2">
                  <c:v>-4.9644632409775458E-3</c:v>
                </c:pt>
                <c:pt idx="3">
                  <c:v>4.6012269938651151E-3</c:v>
                </c:pt>
                <c:pt idx="4">
                  <c:v>1.5300657281756447E-2</c:v>
                </c:pt>
                <c:pt idx="5">
                  <c:v>1.8265216784459026E-2</c:v>
                </c:pt>
                <c:pt idx="6">
                  <c:v>1.1614174471551886E-2</c:v>
                </c:pt>
                <c:pt idx="7">
                  <c:v>6.0754562875005025E-3</c:v>
                </c:pt>
                <c:pt idx="8">
                  <c:v>-8.9271779504951354E-4</c:v>
                </c:pt>
                <c:pt idx="9">
                  <c:v>2.4921963102997324E-5</c:v>
                </c:pt>
                <c:pt idx="10">
                  <c:v>6.6113122736921603E-3</c:v>
                </c:pt>
                <c:pt idx="11">
                  <c:v>1.1315664576724282E-2</c:v>
                </c:pt>
                <c:pt idx="12">
                  <c:v>1.5877082265905118E-2</c:v>
                </c:pt>
                <c:pt idx="13">
                  <c:v>1.5906046540606233E-2</c:v>
                </c:pt>
                <c:pt idx="14">
                  <c:v>1.8370245412090203E-2</c:v>
                </c:pt>
                <c:pt idx="15">
                  <c:v>1.8259398310527031E-2</c:v>
                </c:pt>
                <c:pt idx="16">
                  <c:v>1.8728895394967582E-2</c:v>
                </c:pt>
                <c:pt idx="17">
                  <c:v>2.1838854885991577E-2</c:v>
                </c:pt>
                <c:pt idx="18">
                  <c:v>1.9074183470259021E-2</c:v>
                </c:pt>
                <c:pt idx="19">
                  <c:v>2.3304892026124735E-2</c:v>
                </c:pt>
                <c:pt idx="20">
                  <c:v>2.6976115149612401E-2</c:v>
                </c:pt>
                <c:pt idx="21">
                  <c:v>3.0314669995618715E-2</c:v>
                </c:pt>
                <c:pt idx="22">
                  <c:v>3.7004057777007437E-2</c:v>
                </c:pt>
                <c:pt idx="23">
                  <c:v>3.5550893661404182E-2</c:v>
                </c:pt>
                <c:pt idx="24">
                  <c:v>3.3933778572100559E-2</c:v>
                </c:pt>
                <c:pt idx="25">
                  <c:v>3.146735014854074E-2</c:v>
                </c:pt>
                <c:pt idx="26">
                  <c:v>2.8941074773087383E-2</c:v>
                </c:pt>
                <c:pt idx="27">
                  <c:v>3.0742290106041459E-2</c:v>
                </c:pt>
                <c:pt idx="28">
                  <c:v>3.2370869060886598E-2</c:v>
                </c:pt>
                <c:pt idx="29">
                  <c:v>3.3139062076443571E-2</c:v>
                </c:pt>
                <c:pt idx="30">
                  <c:v>3.0972237002021785E-2</c:v>
                </c:pt>
                <c:pt idx="31">
                  <c:v>2.7554617883019272E-2</c:v>
                </c:pt>
                <c:pt idx="32">
                  <c:v>2.6503489185452755E-2</c:v>
                </c:pt>
                <c:pt idx="33">
                  <c:v>2.5904668197223035E-2</c:v>
                </c:pt>
                <c:pt idx="34">
                  <c:v>2.7667769466038772E-2</c:v>
                </c:pt>
                <c:pt idx="35">
                  <c:v>2.9717200315542591E-2</c:v>
                </c:pt>
                <c:pt idx="36">
                  <c:v>3.1614021344293475E-2</c:v>
                </c:pt>
                <c:pt idx="37">
                  <c:v>3.2054731749423304E-2</c:v>
                </c:pt>
                <c:pt idx="38">
                  <c:v>3.1410900248453721E-2</c:v>
                </c:pt>
                <c:pt idx="39">
                  <c:v>3.0921722339409596E-2</c:v>
                </c:pt>
                <c:pt idx="40">
                  <c:v>2.7404883884222242E-2</c:v>
                </c:pt>
                <c:pt idx="41">
                  <c:v>2.6681122383128031E-2</c:v>
                </c:pt>
                <c:pt idx="42">
                  <c:v>2.5354668088072518E-2</c:v>
                </c:pt>
                <c:pt idx="43">
                  <c:v>1.9824808750400713E-2</c:v>
                </c:pt>
                <c:pt idx="44">
                  <c:v>-9.7097208581813366E-3</c:v>
                </c:pt>
                <c:pt idx="45">
                  <c:v>-1.1600951408758831E-2</c:v>
                </c:pt>
                <c:pt idx="46">
                  <c:v>-1.7184930445518609E-2</c:v>
                </c:pt>
                <c:pt idx="47">
                  <c:v>-1.1863290178972474E-2</c:v>
                </c:pt>
                <c:pt idx="48">
                  <c:v>4.7526787174873242E-2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0-4DF5-8A07-F2B44F5D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72544"/>
        <c:axId val="116574080"/>
      </c:lineChart>
      <c:catAx>
        <c:axId val="116572544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spPr>
          <a:ln w="25400"/>
        </c:spPr>
        <c:crossAx val="116574080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574080"/>
        <c:scaling>
          <c:orientation val="minMax"/>
          <c:max val="6.0000000000000012E-2"/>
          <c:min val="-6.000000000000001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572544"/>
        <c:crosses val="autoZero"/>
        <c:crossBetween val="midCat"/>
        <c:majorUnit val="1.0000000000000002E-2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GDP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25240594925633"/>
          <c:y val="0.19480351414406533"/>
          <c:w val="0.76883092738408243"/>
          <c:h val="0.44610491396908902"/>
        </c:manualLayout>
      </c:layout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GDP!$A$31:$A$79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GDP!$B$31:$B$79</c:f>
              <c:numCache>
                <c:formatCode>0.0%</c:formatCode>
                <c:ptCount val="49"/>
                <c:pt idx="0">
                  <c:v>-3.4456615217489661E-2</c:v>
                </c:pt>
                <c:pt idx="1">
                  <c:v>-3.6472608581924026E-2</c:v>
                </c:pt>
                <c:pt idx="2">
                  <c:v>-2.7863563826733828E-2</c:v>
                </c:pt>
                <c:pt idx="3">
                  <c:v>-1.2353841870824001E-2</c:v>
                </c:pt>
                <c:pt idx="4">
                  <c:v>5.508221313300643E-3</c:v>
                </c:pt>
                <c:pt idx="5">
                  <c:v>2.2402681711952033E-2</c:v>
                </c:pt>
                <c:pt idx="6">
                  <c:v>3.0185648826113631E-2</c:v>
                </c:pt>
                <c:pt idx="7">
                  <c:v>3.2474777726883008E-2</c:v>
                </c:pt>
                <c:pt idx="8">
                  <c:v>3.4418452859657167E-2</c:v>
                </c:pt>
                <c:pt idx="9">
                  <c:v>3.4818748556915358E-2</c:v>
                </c:pt>
                <c:pt idx="10">
                  <c:v>3.8070891415994179E-2</c:v>
                </c:pt>
                <c:pt idx="11">
                  <c:v>3.8938435637257074E-2</c:v>
                </c:pt>
                <c:pt idx="12">
                  <c:v>3.6619718309859106E-2</c:v>
                </c:pt>
                <c:pt idx="13">
                  <c:v>3.204069793386588E-2</c:v>
                </c:pt>
                <c:pt idx="14">
                  <c:v>3.0733382659878794E-2</c:v>
                </c:pt>
                <c:pt idx="15">
                  <c:v>2.8982492253451841E-2</c:v>
                </c:pt>
                <c:pt idx="16">
                  <c:v>3.0315217391304383E-2</c:v>
                </c:pt>
                <c:pt idx="17">
                  <c:v>3.4224067107709644E-2</c:v>
                </c:pt>
                <c:pt idx="18">
                  <c:v>3.2634781863375428E-2</c:v>
                </c:pt>
                <c:pt idx="19">
                  <c:v>3.4295260592904775E-2</c:v>
                </c:pt>
                <c:pt idx="20">
                  <c:v>3.45082235280465E-2</c:v>
                </c:pt>
                <c:pt idx="21">
                  <c:v>3.4314442795325695E-2</c:v>
                </c:pt>
                <c:pt idx="22">
                  <c:v>3.8679421468738928E-2</c:v>
                </c:pt>
                <c:pt idx="23">
                  <c:v>4.2478986841699262E-2</c:v>
                </c:pt>
                <c:pt idx="24">
                  <c:v>4.3820110136651103E-2</c:v>
                </c:pt>
                <c:pt idx="25">
                  <c:v>4.6434309851753897E-2</c:v>
                </c:pt>
                <c:pt idx="26">
                  <c:v>4.7667565677754542E-2</c:v>
                </c:pt>
                <c:pt idx="27">
                  <c:v>4.8149610184545555E-2</c:v>
                </c:pt>
                <c:pt idx="28">
                  <c:v>5.1339918129683415E-2</c:v>
                </c:pt>
                <c:pt idx="29">
                  <c:v>5.2263597033374465E-2</c:v>
                </c:pt>
                <c:pt idx="30">
                  <c:v>5.0532979920291377E-2</c:v>
                </c:pt>
                <c:pt idx="31">
                  <c:v>4.814092967639283E-2</c:v>
                </c:pt>
                <c:pt idx="32">
                  <c:v>4.6072928669665059E-2</c:v>
                </c:pt>
                <c:pt idx="33">
                  <c:v>4.5216768841085164E-2</c:v>
                </c:pt>
                <c:pt idx="34">
                  <c:v>4.703127552594788E-2</c:v>
                </c:pt>
                <c:pt idx="35">
                  <c:v>4.7573705107705644E-2</c:v>
                </c:pt>
                <c:pt idx="36">
                  <c:v>4.7534867193746111E-2</c:v>
                </c:pt>
                <c:pt idx="37">
                  <c:v>4.4507467666452971E-2</c:v>
                </c:pt>
                <c:pt idx="38">
                  <c:v>4.0081827953260873E-2</c:v>
                </c:pt>
                <c:pt idx="39">
                  <c:v>3.628084858255165E-2</c:v>
                </c:pt>
                <c:pt idx="40">
                  <c:v>3.0054019216255057E-2</c:v>
                </c:pt>
                <c:pt idx="41">
                  <c:v>2.8009414929388132E-2</c:v>
                </c:pt>
                <c:pt idx="42">
                  <c:v>2.3877387738773903E-2</c:v>
                </c:pt>
                <c:pt idx="43">
                  <c:v>1.5945518787908952E-2</c:v>
                </c:pt>
                <c:pt idx="44">
                  <c:v>-2.2936648417239525E-2</c:v>
                </c:pt>
                <c:pt idx="45">
                  <c:v>-3.4801949432505808E-2</c:v>
                </c:pt>
                <c:pt idx="46">
                  <c:v>-4.5631771303916047E-2</c:v>
                </c:pt>
                <c:pt idx="47">
                  <c:v>-4.0594252948458975E-2</c:v>
                </c:pt>
                <c:pt idx="48">
                  <c:v>3.3148240210989277E-2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8-41C4-B422-FC19C5EB26C9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GDP!$A$31:$A$79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GDP!$C$31:$C$79</c:f>
              <c:numCache>
                <c:formatCode>0.0%</c:formatCode>
                <c:ptCount val="49"/>
                <c:pt idx="0">
                  <c:v>-1.389427103516383E-2</c:v>
                </c:pt>
                <c:pt idx="1">
                  <c:v>-1.3870206895688741E-2</c:v>
                </c:pt>
                <c:pt idx="2">
                  <c:v>-4.9644632409775458E-3</c:v>
                </c:pt>
                <c:pt idx="3">
                  <c:v>4.6012269938651151E-3</c:v>
                </c:pt>
                <c:pt idx="4">
                  <c:v>1.5300657281756447E-2</c:v>
                </c:pt>
                <c:pt idx="5">
                  <c:v>1.8265216784459026E-2</c:v>
                </c:pt>
                <c:pt idx="6">
                  <c:v>1.1614174471551886E-2</c:v>
                </c:pt>
                <c:pt idx="7">
                  <c:v>6.0754562875005025E-3</c:v>
                </c:pt>
                <c:pt idx="8">
                  <c:v>-8.9271779504951354E-4</c:v>
                </c:pt>
                <c:pt idx="9">
                  <c:v>2.4921963102997324E-5</c:v>
                </c:pt>
                <c:pt idx="10">
                  <c:v>6.6113122736921603E-3</c:v>
                </c:pt>
                <c:pt idx="11">
                  <c:v>1.1315664576724282E-2</c:v>
                </c:pt>
                <c:pt idx="12">
                  <c:v>1.5877082265905118E-2</c:v>
                </c:pt>
                <c:pt idx="13">
                  <c:v>1.5906046540606233E-2</c:v>
                </c:pt>
                <c:pt idx="14">
                  <c:v>1.8370245412090203E-2</c:v>
                </c:pt>
                <c:pt idx="15">
                  <c:v>1.8259398310527031E-2</c:v>
                </c:pt>
                <c:pt idx="16">
                  <c:v>1.8728895394967582E-2</c:v>
                </c:pt>
                <c:pt idx="17">
                  <c:v>2.1838854885991577E-2</c:v>
                </c:pt>
                <c:pt idx="18">
                  <c:v>1.9074183470259021E-2</c:v>
                </c:pt>
                <c:pt idx="19">
                  <c:v>2.3304892026124735E-2</c:v>
                </c:pt>
                <c:pt idx="20">
                  <c:v>2.6976115149612401E-2</c:v>
                </c:pt>
                <c:pt idx="21">
                  <c:v>3.0314669995618715E-2</c:v>
                </c:pt>
                <c:pt idx="22">
                  <c:v>3.7004057777007437E-2</c:v>
                </c:pt>
                <c:pt idx="23">
                  <c:v>3.5550893661404182E-2</c:v>
                </c:pt>
                <c:pt idx="24">
                  <c:v>3.3933778572100559E-2</c:v>
                </c:pt>
                <c:pt idx="25">
                  <c:v>3.146735014854074E-2</c:v>
                </c:pt>
                <c:pt idx="26">
                  <c:v>2.8941074773087383E-2</c:v>
                </c:pt>
                <c:pt idx="27">
                  <c:v>3.0742290106041459E-2</c:v>
                </c:pt>
                <c:pt idx="28">
                  <c:v>3.2370869060886598E-2</c:v>
                </c:pt>
                <c:pt idx="29">
                  <c:v>3.3139062076443571E-2</c:v>
                </c:pt>
                <c:pt idx="30">
                  <c:v>3.0972237002021785E-2</c:v>
                </c:pt>
                <c:pt idx="31">
                  <c:v>2.7554617883019272E-2</c:v>
                </c:pt>
                <c:pt idx="32">
                  <c:v>2.6503489185452755E-2</c:v>
                </c:pt>
                <c:pt idx="33">
                  <c:v>2.5904668197223035E-2</c:v>
                </c:pt>
                <c:pt idx="34">
                  <c:v>2.7667769466038772E-2</c:v>
                </c:pt>
                <c:pt idx="35">
                  <c:v>2.9717200315542591E-2</c:v>
                </c:pt>
                <c:pt idx="36">
                  <c:v>3.1614021344293475E-2</c:v>
                </c:pt>
                <c:pt idx="37">
                  <c:v>3.2054731749423304E-2</c:v>
                </c:pt>
                <c:pt idx="38">
                  <c:v>3.1410900248453721E-2</c:v>
                </c:pt>
                <c:pt idx="39">
                  <c:v>3.0921722339409596E-2</c:v>
                </c:pt>
                <c:pt idx="40">
                  <c:v>2.7404883884222242E-2</c:v>
                </c:pt>
                <c:pt idx="41">
                  <c:v>2.6681122383128031E-2</c:v>
                </c:pt>
                <c:pt idx="42">
                  <c:v>2.5354668088072518E-2</c:v>
                </c:pt>
                <c:pt idx="43">
                  <c:v>1.9824808750400713E-2</c:v>
                </c:pt>
                <c:pt idx="44">
                  <c:v>-9.7097208581813366E-3</c:v>
                </c:pt>
                <c:pt idx="45">
                  <c:v>-1.1600951408758831E-2</c:v>
                </c:pt>
                <c:pt idx="46">
                  <c:v>-1.7184930445518609E-2</c:v>
                </c:pt>
                <c:pt idx="47">
                  <c:v>-1.1863290178972474E-2</c:v>
                </c:pt>
                <c:pt idx="48">
                  <c:v>4.7526787174873242E-2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8-41C4-B422-FC19C5EB2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31200"/>
        <c:axId val="116937088"/>
      </c:lineChart>
      <c:catAx>
        <c:axId val="11693120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16937088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937088"/>
        <c:scaling>
          <c:orientation val="minMax"/>
          <c:max val="6.0000000000000012E-2"/>
          <c:min val="-6.000000000000001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31200"/>
        <c:crosses val="autoZero"/>
        <c:crossBetween val="midCat"/>
        <c:majorUnit val="1.0000000000000002E-2"/>
      </c:valAx>
    </c:plotArea>
    <c:legend>
      <c:legendPos val="b"/>
      <c:layout>
        <c:manualLayout>
          <c:xMode val="edge"/>
          <c:yMode val="edge"/>
          <c:x val="0.25212226596675602"/>
          <c:y val="0.7866531787693205"/>
          <c:w val="0.4735332458442694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Retail!$A$20:$A$68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Retail!$B$20:$B$68</c:f>
              <c:numCache>
                <c:formatCode>0.0%</c:formatCode>
                <c:ptCount val="49"/>
                <c:pt idx="0">
                  <c:v>-6.358494515792712E-2</c:v>
                </c:pt>
                <c:pt idx="1">
                  <c:v>-4.6849806826622986E-2</c:v>
                </c:pt>
                <c:pt idx="2">
                  <c:v>-1.1369418985753832E-2</c:v>
                </c:pt>
                <c:pt idx="3">
                  <c:v>3.1725883716313907E-2</c:v>
                </c:pt>
                <c:pt idx="4">
                  <c:v>4.9290319186170883E-2</c:v>
                </c:pt>
                <c:pt idx="5">
                  <c:v>6.0804518085854742E-2</c:v>
                </c:pt>
                <c:pt idx="6">
                  <c:v>4.7433269635305697E-2</c:v>
                </c:pt>
                <c:pt idx="7">
                  <c:v>3.3874099965791382E-2</c:v>
                </c:pt>
                <c:pt idx="8">
                  <c:v>2.1589662369854379E-2</c:v>
                </c:pt>
                <c:pt idx="9">
                  <c:v>1.9273902538388565E-2</c:v>
                </c:pt>
                <c:pt idx="10">
                  <c:v>3.7405977031627735E-2</c:v>
                </c:pt>
                <c:pt idx="11">
                  <c:v>4.2000681757712766E-2</c:v>
                </c:pt>
                <c:pt idx="12">
                  <c:v>5.5226739022882887E-2</c:v>
                </c:pt>
                <c:pt idx="13">
                  <c:v>5.1097454766344752E-2</c:v>
                </c:pt>
                <c:pt idx="14">
                  <c:v>4.200773390126944E-2</c:v>
                </c:pt>
                <c:pt idx="15">
                  <c:v>4.3626709818552989E-2</c:v>
                </c:pt>
                <c:pt idx="16">
                  <c:v>4.0763925412323987E-2</c:v>
                </c:pt>
                <c:pt idx="17">
                  <c:v>4.4176454492348638E-2</c:v>
                </c:pt>
                <c:pt idx="18">
                  <c:v>4.4559631103352926E-2</c:v>
                </c:pt>
                <c:pt idx="19">
                  <c:v>4.275542450549108E-2</c:v>
                </c:pt>
                <c:pt idx="20">
                  <c:v>3.2492338530444975E-2</c:v>
                </c:pt>
                <c:pt idx="21">
                  <c:v>2.8986742850158009E-2</c:v>
                </c:pt>
                <c:pt idx="22">
                  <c:v>3.2407109982352633E-2</c:v>
                </c:pt>
                <c:pt idx="23">
                  <c:v>3.9068179644814682E-2</c:v>
                </c:pt>
                <c:pt idx="24">
                  <c:v>5.4226619754179195E-2</c:v>
                </c:pt>
                <c:pt idx="25">
                  <c:v>7.4013327010303609E-2</c:v>
                </c:pt>
                <c:pt idx="26">
                  <c:v>8.7607518577029975E-2</c:v>
                </c:pt>
                <c:pt idx="27">
                  <c:v>9.3579471798252989E-2</c:v>
                </c:pt>
                <c:pt idx="28">
                  <c:v>0.1043156276843975</c:v>
                </c:pt>
                <c:pt idx="29">
                  <c:v>9.5481225757068966E-2</c:v>
                </c:pt>
                <c:pt idx="30">
                  <c:v>7.9032995471576495E-2</c:v>
                </c:pt>
                <c:pt idx="31">
                  <c:v>6.446381953054714E-2</c:v>
                </c:pt>
                <c:pt idx="32">
                  <c:v>4.3402724218843058E-2</c:v>
                </c:pt>
                <c:pt idx="33">
                  <c:v>3.0788806840714278E-2</c:v>
                </c:pt>
                <c:pt idx="34">
                  <c:v>2.6396792725944085E-2</c:v>
                </c:pt>
                <c:pt idx="35">
                  <c:v>2.2042679199111515E-2</c:v>
                </c:pt>
                <c:pt idx="36">
                  <c:v>2.2611998611037354E-2</c:v>
                </c:pt>
                <c:pt idx="37">
                  <c:v>2.1749491237849083E-2</c:v>
                </c:pt>
                <c:pt idx="38">
                  <c:v>2.3083738049728852E-2</c:v>
                </c:pt>
                <c:pt idx="39">
                  <c:v>2.4023962163521206E-2</c:v>
                </c:pt>
                <c:pt idx="40">
                  <c:v>2.2319844125149535E-2</c:v>
                </c:pt>
                <c:pt idx="41">
                  <c:v>2.8504565304594331E-2</c:v>
                </c:pt>
                <c:pt idx="42">
                  <c:v>2.7367816549820123E-2</c:v>
                </c:pt>
                <c:pt idx="43">
                  <c:v>2.6631604741478521E-2</c:v>
                </c:pt>
                <c:pt idx="44">
                  <c:v>-1.3897867721629154E-2</c:v>
                </c:pt>
                <c:pt idx="45">
                  <c:v>-1.8290892782505064E-2</c:v>
                </c:pt>
                <c:pt idx="46">
                  <c:v>-1.6043657905935649E-2</c:v>
                </c:pt>
                <c:pt idx="47">
                  <c:v>-9.9611952269915705E-3</c:v>
                </c:pt>
                <c:pt idx="48">
                  <c:v>9.3318680376480057E-2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7-49CE-9B97-6F68AF3187C2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Retail!$A$20:$A$68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Retail!$C$20:$C$68</c:f>
              <c:numCache>
                <c:formatCode>0.0%</c:formatCode>
                <c:ptCount val="49"/>
                <c:pt idx="0">
                  <c:v>-4.458576974100914E-2</c:v>
                </c:pt>
                <c:pt idx="1">
                  <c:v>-4.4522614078380429E-2</c:v>
                </c:pt>
                <c:pt idx="2">
                  <c:v>-3.907839113582956E-2</c:v>
                </c:pt>
                <c:pt idx="3">
                  <c:v>-1.6045307497610684E-2</c:v>
                </c:pt>
                <c:pt idx="4">
                  <c:v>-1.1569743359478579E-3</c:v>
                </c:pt>
                <c:pt idx="5">
                  <c:v>6.005324526792144E-3</c:v>
                </c:pt>
                <c:pt idx="6">
                  <c:v>-1.3284872746890386E-3</c:v>
                </c:pt>
                <c:pt idx="7">
                  <c:v>-1.2123607524880842E-2</c:v>
                </c:pt>
                <c:pt idx="8">
                  <c:v>-2.2060101286832778E-2</c:v>
                </c:pt>
                <c:pt idx="9">
                  <c:v>-2.4152422417641706E-2</c:v>
                </c:pt>
                <c:pt idx="10">
                  <c:v>-5.6082020153621626E-3</c:v>
                </c:pt>
                <c:pt idx="11">
                  <c:v>7.8035818939297119E-3</c:v>
                </c:pt>
                <c:pt idx="12">
                  <c:v>1.9995357838998196E-2</c:v>
                </c:pt>
                <c:pt idx="13">
                  <c:v>2.309723706761746E-2</c:v>
                </c:pt>
                <c:pt idx="14">
                  <c:v>2.1393622411515656E-2</c:v>
                </c:pt>
                <c:pt idx="15">
                  <c:v>1.8479353014299704E-2</c:v>
                </c:pt>
                <c:pt idx="16">
                  <c:v>1.7167760714134728E-2</c:v>
                </c:pt>
                <c:pt idx="17">
                  <c:v>2.2484801506254648E-2</c:v>
                </c:pt>
                <c:pt idx="18">
                  <c:v>2.3801862589861278E-2</c:v>
                </c:pt>
                <c:pt idx="19">
                  <c:v>2.935097728834446E-2</c:v>
                </c:pt>
                <c:pt idx="20">
                  <c:v>3.0284083294811692E-2</c:v>
                </c:pt>
                <c:pt idx="21">
                  <c:v>2.8673013932944524E-2</c:v>
                </c:pt>
                <c:pt idx="22">
                  <c:v>2.7117307725957218E-2</c:v>
                </c:pt>
                <c:pt idx="23">
                  <c:v>2.3481442315816725E-2</c:v>
                </c:pt>
                <c:pt idx="24">
                  <c:v>1.9787784822268284E-2</c:v>
                </c:pt>
                <c:pt idx="25">
                  <c:v>2.4394421011347367E-2</c:v>
                </c:pt>
                <c:pt idx="26">
                  <c:v>3.0019484736344637E-2</c:v>
                </c:pt>
                <c:pt idx="27">
                  <c:v>4.1661025720559186E-2</c:v>
                </c:pt>
                <c:pt idx="28">
                  <c:v>5.6200050334739515E-2</c:v>
                </c:pt>
                <c:pt idx="29">
                  <c:v>5.9658153016214799E-2</c:v>
                </c:pt>
                <c:pt idx="30">
                  <c:v>5.6671964832723631E-2</c:v>
                </c:pt>
                <c:pt idx="31">
                  <c:v>4.6050782800816981E-2</c:v>
                </c:pt>
                <c:pt idx="32">
                  <c:v>3.6929940191547717E-2</c:v>
                </c:pt>
                <c:pt idx="33">
                  <c:v>2.6664832628504165E-2</c:v>
                </c:pt>
                <c:pt idx="34">
                  <c:v>2.7624752106548245E-2</c:v>
                </c:pt>
                <c:pt idx="35">
                  <c:v>2.4593693684883844E-2</c:v>
                </c:pt>
                <c:pt idx="36">
                  <c:v>2.22113314475334E-2</c:v>
                </c:pt>
                <c:pt idx="37">
                  <c:v>2.5108725067423787E-2</c:v>
                </c:pt>
                <c:pt idx="38">
                  <c:v>2.129632183143193E-2</c:v>
                </c:pt>
                <c:pt idx="39">
                  <c:v>2.3629941090690165E-2</c:v>
                </c:pt>
                <c:pt idx="40">
                  <c:v>2.1558990020836832E-2</c:v>
                </c:pt>
                <c:pt idx="41">
                  <c:v>2.0657629018932422E-2</c:v>
                </c:pt>
                <c:pt idx="42">
                  <c:v>1.7535121304960155E-2</c:v>
                </c:pt>
                <c:pt idx="43">
                  <c:v>1.3359232272225574E-2</c:v>
                </c:pt>
                <c:pt idx="44">
                  <c:v>-3.3173224598208928E-2</c:v>
                </c:pt>
                <c:pt idx="45">
                  <c:v>-1.8044425770477823E-2</c:v>
                </c:pt>
                <c:pt idx="46">
                  <c:v>-1.1711942654971663E-2</c:v>
                </c:pt>
                <c:pt idx="47">
                  <c:v>-2.5624396270899075E-3</c:v>
                </c:pt>
                <c:pt idx="48">
                  <c:v>0.11012609380260452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7-49CE-9B97-6F68AF318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90240"/>
        <c:axId val="116908416"/>
      </c:lineChart>
      <c:catAx>
        <c:axId val="116890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6908416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6908416"/>
        <c:scaling>
          <c:orientation val="minMax"/>
          <c:max val="0.12000000000000001"/>
          <c:min val="-0.120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890240"/>
        <c:crosses val="autoZero"/>
        <c:crossBetween val="midCat"/>
        <c:majorUnit val="2.0000000000000004E-2"/>
        <c:minorUnit val="4.000000000000001E-3"/>
      </c:valAx>
    </c:plotArea>
    <c:legend>
      <c:legendPos val="b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retail sales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175240594925634"/>
          <c:y val="0.19480351414406533"/>
          <c:w val="0.75876837270341546"/>
          <c:h val="0.45073454359871679"/>
        </c:manualLayout>
      </c:layout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Retail!$A$20:$A$68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Retail!$B$20:$B$68</c:f>
              <c:numCache>
                <c:formatCode>0.0%</c:formatCode>
                <c:ptCount val="49"/>
                <c:pt idx="0">
                  <c:v>-6.358494515792712E-2</c:v>
                </c:pt>
                <c:pt idx="1">
                  <c:v>-4.6849806826622986E-2</c:v>
                </c:pt>
                <c:pt idx="2">
                  <c:v>-1.1369418985753832E-2</c:v>
                </c:pt>
                <c:pt idx="3">
                  <c:v>3.1725883716313907E-2</c:v>
                </c:pt>
                <c:pt idx="4">
                  <c:v>4.9290319186170883E-2</c:v>
                </c:pt>
                <c:pt idx="5">
                  <c:v>6.0804518085854742E-2</c:v>
                </c:pt>
                <c:pt idx="6">
                  <c:v>4.7433269635305697E-2</c:v>
                </c:pt>
                <c:pt idx="7">
                  <c:v>3.3874099965791382E-2</c:v>
                </c:pt>
                <c:pt idx="8">
                  <c:v>2.1589662369854379E-2</c:v>
                </c:pt>
                <c:pt idx="9">
                  <c:v>1.9273902538388565E-2</c:v>
                </c:pt>
                <c:pt idx="10">
                  <c:v>3.7405977031627735E-2</c:v>
                </c:pt>
                <c:pt idx="11">
                  <c:v>4.2000681757712766E-2</c:v>
                </c:pt>
                <c:pt idx="12">
                  <c:v>5.5226739022882887E-2</c:v>
                </c:pt>
                <c:pt idx="13">
                  <c:v>5.1097454766344752E-2</c:v>
                </c:pt>
                <c:pt idx="14">
                  <c:v>4.200773390126944E-2</c:v>
                </c:pt>
                <c:pt idx="15">
                  <c:v>4.3626709818552989E-2</c:v>
                </c:pt>
                <c:pt idx="16">
                  <c:v>4.0763925412323987E-2</c:v>
                </c:pt>
                <c:pt idx="17">
                  <c:v>4.4176454492348638E-2</c:v>
                </c:pt>
                <c:pt idx="18">
                  <c:v>4.4559631103352926E-2</c:v>
                </c:pt>
                <c:pt idx="19">
                  <c:v>4.275542450549108E-2</c:v>
                </c:pt>
                <c:pt idx="20">
                  <c:v>3.2492338530444975E-2</c:v>
                </c:pt>
                <c:pt idx="21">
                  <c:v>2.8986742850158009E-2</c:v>
                </c:pt>
                <c:pt idx="22">
                  <c:v>3.2407109982352633E-2</c:v>
                </c:pt>
                <c:pt idx="23">
                  <c:v>3.9068179644814682E-2</c:v>
                </c:pt>
                <c:pt idx="24">
                  <c:v>5.4226619754179195E-2</c:v>
                </c:pt>
                <c:pt idx="25">
                  <c:v>7.4013327010303609E-2</c:v>
                </c:pt>
                <c:pt idx="26">
                  <c:v>8.7607518577029975E-2</c:v>
                </c:pt>
                <c:pt idx="27">
                  <c:v>9.3579471798252989E-2</c:v>
                </c:pt>
                <c:pt idx="28">
                  <c:v>0.1043156276843975</c:v>
                </c:pt>
                <c:pt idx="29">
                  <c:v>9.5481225757068966E-2</c:v>
                </c:pt>
                <c:pt idx="30">
                  <c:v>7.9032995471576495E-2</c:v>
                </c:pt>
                <c:pt idx="31">
                  <c:v>6.446381953054714E-2</c:v>
                </c:pt>
                <c:pt idx="32">
                  <c:v>4.3402724218843058E-2</c:v>
                </c:pt>
                <c:pt idx="33">
                  <c:v>3.0788806840714278E-2</c:v>
                </c:pt>
                <c:pt idx="34">
                  <c:v>2.6396792725944085E-2</c:v>
                </c:pt>
                <c:pt idx="35">
                  <c:v>2.2042679199111515E-2</c:v>
                </c:pt>
                <c:pt idx="36">
                  <c:v>2.2611998611037354E-2</c:v>
                </c:pt>
                <c:pt idx="37">
                  <c:v>2.1749491237849083E-2</c:v>
                </c:pt>
                <c:pt idx="38">
                  <c:v>2.3083738049728852E-2</c:v>
                </c:pt>
                <c:pt idx="39">
                  <c:v>2.4023962163521206E-2</c:v>
                </c:pt>
                <c:pt idx="40">
                  <c:v>2.2319844125149535E-2</c:v>
                </c:pt>
                <c:pt idx="41">
                  <c:v>2.8504565304594331E-2</c:v>
                </c:pt>
                <c:pt idx="42">
                  <c:v>2.7367816549820123E-2</c:v>
                </c:pt>
                <c:pt idx="43">
                  <c:v>2.6631604741478521E-2</c:v>
                </c:pt>
                <c:pt idx="44">
                  <c:v>-1.3897867721629154E-2</c:v>
                </c:pt>
                <c:pt idx="45">
                  <c:v>-1.8290892782505064E-2</c:v>
                </c:pt>
                <c:pt idx="46">
                  <c:v>-1.6043657905935649E-2</c:v>
                </c:pt>
                <c:pt idx="47">
                  <c:v>-9.9611952269915705E-3</c:v>
                </c:pt>
                <c:pt idx="48">
                  <c:v>9.3318680376480057E-2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4-48D2-88F7-0AACF90B1602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Retail!$A$20:$A$68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Retail!$C$20:$C$68</c:f>
              <c:numCache>
                <c:formatCode>0.0%</c:formatCode>
                <c:ptCount val="49"/>
                <c:pt idx="0">
                  <c:v>-4.458576974100914E-2</c:v>
                </c:pt>
                <c:pt idx="1">
                  <c:v>-4.4522614078380429E-2</c:v>
                </c:pt>
                <c:pt idx="2">
                  <c:v>-3.907839113582956E-2</c:v>
                </c:pt>
                <c:pt idx="3">
                  <c:v>-1.6045307497610684E-2</c:v>
                </c:pt>
                <c:pt idx="4">
                  <c:v>-1.1569743359478579E-3</c:v>
                </c:pt>
                <c:pt idx="5">
                  <c:v>6.005324526792144E-3</c:v>
                </c:pt>
                <c:pt idx="6">
                  <c:v>-1.3284872746890386E-3</c:v>
                </c:pt>
                <c:pt idx="7">
                  <c:v>-1.2123607524880842E-2</c:v>
                </c:pt>
                <c:pt idx="8">
                  <c:v>-2.2060101286832778E-2</c:v>
                </c:pt>
                <c:pt idx="9">
                  <c:v>-2.4152422417641706E-2</c:v>
                </c:pt>
                <c:pt idx="10">
                  <c:v>-5.6082020153621626E-3</c:v>
                </c:pt>
                <c:pt idx="11">
                  <c:v>7.8035818939297119E-3</c:v>
                </c:pt>
                <c:pt idx="12">
                  <c:v>1.9995357838998196E-2</c:v>
                </c:pt>
                <c:pt idx="13">
                  <c:v>2.309723706761746E-2</c:v>
                </c:pt>
                <c:pt idx="14">
                  <c:v>2.1393622411515656E-2</c:v>
                </c:pt>
                <c:pt idx="15">
                  <c:v>1.8479353014299704E-2</c:v>
                </c:pt>
                <c:pt idx="16">
                  <c:v>1.7167760714134728E-2</c:v>
                </c:pt>
                <c:pt idx="17">
                  <c:v>2.2484801506254648E-2</c:v>
                </c:pt>
                <c:pt idx="18">
                  <c:v>2.3801862589861278E-2</c:v>
                </c:pt>
                <c:pt idx="19">
                  <c:v>2.935097728834446E-2</c:v>
                </c:pt>
                <c:pt idx="20">
                  <c:v>3.0284083294811692E-2</c:v>
                </c:pt>
                <c:pt idx="21">
                  <c:v>2.8673013932944524E-2</c:v>
                </c:pt>
                <c:pt idx="22">
                  <c:v>2.7117307725957218E-2</c:v>
                </c:pt>
                <c:pt idx="23">
                  <c:v>2.3481442315816725E-2</c:v>
                </c:pt>
                <c:pt idx="24">
                  <c:v>1.9787784822268284E-2</c:v>
                </c:pt>
                <c:pt idx="25">
                  <c:v>2.4394421011347367E-2</c:v>
                </c:pt>
                <c:pt idx="26">
                  <c:v>3.0019484736344637E-2</c:v>
                </c:pt>
                <c:pt idx="27">
                  <c:v>4.1661025720559186E-2</c:v>
                </c:pt>
                <c:pt idx="28">
                  <c:v>5.6200050334739515E-2</c:v>
                </c:pt>
                <c:pt idx="29">
                  <c:v>5.9658153016214799E-2</c:v>
                </c:pt>
                <c:pt idx="30">
                  <c:v>5.6671964832723631E-2</c:v>
                </c:pt>
                <c:pt idx="31">
                  <c:v>4.6050782800816981E-2</c:v>
                </c:pt>
                <c:pt idx="32">
                  <c:v>3.6929940191547717E-2</c:v>
                </c:pt>
                <c:pt idx="33">
                  <c:v>2.6664832628504165E-2</c:v>
                </c:pt>
                <c:pt idx="34">
                  <c:v>2.7624752106548245E-2</c:v>
                </c:pt>
                <c:pt idx="35">
                  <c:v>2.4593693684883844E-2</c:v>
                </c:pt>
                <c:pt idx="36">
                  <c:v>2.22113314475334E-2</c:v>
                </c:pt>
                <c:pt idx="37">
                  <c:v>2.5108725067423787E-2</c:v>
                </c:pt>
                <c:pt idx="38">
                  <c:v>2.129632183143193E-2</c:v>
                </c:pt>
                <c:pt idx="39">
                  <c:v>2.3629941090690165E-2</c:v>
                </c:pt>
                <c:pt idx="40">
                  <c:v>2.1558990020836832E-2</c:v>
                </c:pt>
                <c:pt idx="41">
                  <c:v>2.0657629018932422E-2</c:v>
                </c:pt>
                <c:pt idx="42">
                  <c:v>1.7535121304960155E-2</c:v>
                </c:pt>
                <c:pt idx="43">
                  <c:v>1.3359232272225574E-2</c:v>
                </c:pt>
                <c:pt idx="44">
                  <c:v>-3.3173224598208928E-2</c:v>
                </c:pt>
                <c:pt idx="45">
                  <c:v>-1.8044425770477823E-2</c:v>
                </c:pt>
                <c:pt idx="46">
                  <c:v>-1.1711942654971663E-2</c:v>
                </c:pt>
                <c:pt idx="47">
                  <c:v>-2.5624396270899075E-3</c:v>
                </c:pt>
                <c:pt idx="48">
                  <c:v>0.11012609380260452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4-48D2-88F7-0AACF90B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95200"/>
        <c:axId val="116996736"/>
      </c:lineChart>
      <c:catAx>
        <c:axId val="116995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699673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6996736"/>
        <c:scaling>
          <c:orientation val="minMax"/>
          <c:max val="0.12000000000000001"/>
          <c:min val="-0.120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95200"/>
        <c:crosses val="autoZero"/>
        <c:crossBetween val="midCat"/>
        <c:majorUnit val="2.0000000000000004E-2"/>
      </c:valAx>
    </c:plotArea>
    <c:legend>
      <c:legendPos val="b"/>
      <c:layout>
        <c:manualLayout>
          <c:xMode val="edge"/>
          <c:yMode val="edge"/>
          <c:x val="0.21865835520559929"/>
          <c:y val="0.8051716972878421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3285214348206"/>
          <c:y val="5.1400554097404488E-2"/>
          <c:w val="0.76121762904636858"/>
          <c:h val="0.518443423738699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'retail (2)'!$C$4</c:f>
              <c:strCache>
                <c:ptCount val="1"/>
                <c:pt idx="0">
                  <c:v>retail sales growth % (LHS)</c:v>
                </c:pt>
              </c:strCache>
            </c:strRef>
          </c:tx>
          <c:invertIfNegative val="0"/>
          <c:cat>
            <c:numRef>
              <c:f>'retail (2)'!$A$37:$A$85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'retail (2)'!$C$37:$C$85</c:f>
              <c:numCache>
                <c:formatCode>0.0</c:formatCode>
                <c:ptCount val="49"/>
                <c:pt idx="0">
                  <c:v>0.58196329474362596</c:v>
                </c:pt>
                <c:pt idx="1">
                  <c:v>2.287716405605944</c:v>
                </c:pt>
                <c:pt idx="2">
                  <c:v>7.2724177715571825</c:v>
                </c:pt>
                <c:pt idx="3">
                  <c:v>10.432487397503287</c:v>
                </c:pt>
                <c:pt idx="4">
                  <c:v>7.5713429628252005</c:v>
                </c:pt>
                <c:pt idx="5">
                  <c:v>6.8043522063268247</c:v>
                </c:pt>
                <c:pt idx="6">
                  <c:v>4.533112349248869</c:v>
                </c:pt>
                <c:pt idx="7">
                  <c:v>7.0372039261015207</c:v>
                </c:pt>
                <c:pt idx="8">
                  <c:v>6.0356916456960619</c:v>
                </c:pt>
                <c:pt idx="9">
                  <c:v>8.953534438847699</c:v>
                </c:pt>
                <c:pt idx="10">
                  <c:v>9.2128122522644027</c:v>
                </c:pt>
                <c:pt idx="11">
                  <c:v>6.0089686098654838</c:v>
                </c:pt>
                <c:pt idx="12">
                  <c:v>7.1667964999365896</c:v>
                </c:pt>
                <c:pt idx="13">
                  <c:v>3.3816425120772875</c:v>
                </c:pt>
                <c:pt idx="14">
                  <c:v>4.8077962594016865</c:v>
                </c:pt>
                <c:pt idx="15">
                  <c:v>5.9256189785558799</c:v>
                </c:pt>
                <c:pt idx="16">
                  <c:v>5.6073028484489917</c:v>
                </c:pt>
                <c:pt idx="17">
                  <c:v>5.4332897866210983</c:v>
                </c:pt>
                <c:pt idx="18">
                  <c:v>5.6718045445168119</c:v>
                </c:pt>
                <c:pt idx="19">
                  <c:v>5.8630806845965777</c:v>
                </c:pt>
                <c:pt idx="20">
                  <c:v>2.3450505826610346</c:v>
                </c:pt>
                <c:pt idx="21">
                  <c:v>3.5885623510722775</c:v>
                </c:pt>
                <c:pt idx="22">
                  <c:v>5.9767678598820151</c:v>
                </c:pt>
                <c:pt idx="23">
                  <c:v>7.1935578240719389</c:v>
                </c:pt>
                <c:pt idx="24">
                  <c:v>7.4604688990725254</c:v>
                </c:pt>
                <c:pt idx="25">
                  <c:v>11.188639604962503</c:v>
                </c:pt>
                <c:pt idx="26">
                  <c:v>10.217508585865254</c:v>
                </c:pt>
                <c:pt idx="27">
                  <c:v>9.8550683003203243</c:v>
                </c:pt>
                <c:pt idx="28">
                  <c:v>12.007510151804034</c:v>
                </c:pt>
                <c:pt idx="29">
                  <c:v>7.6339562788773296</c:v>
                </c:pt>
                <c:pt idx="30">
                  <c:v>5.6863494185907637</c:v>
                </c:pt>
                <c:pt idx="31">
                  <c:v>5.7714435146443366</c:v>
                </c:pt>
                <c:pt idx="32">
                  <c:v>4.3024026404355764</c:v>
                </c:pt>
                <c:pt idx="33">
                  <c:v>3.8147104049205405</c:v>
                </c:pt>
                <c:pt idx="34">
                  <c:v>4.2835357243716565</c:v>
                </c:pt>
                <c:pt idx="35">
                  <c:v>2.8531164239622431</c:v>
                </c:pt>
                <c:pt idx="36">
                  <c:v>4.2831514426670658</c:v>
                </c:pt>
                <c:pt idx="37">
                  <c:v>3.4597677030746565</c:v>
                </c:pt>
                <c:pt idx="38">
                  <c:v>5.0673223783268329</c:v>
                </c:pt>
                <c:pt idx="39">
                  <c:v>3.6417393812648635</c:v>
                </c:pt>
                <c:pt idx="40">
                  <c:v>3.7452512364705148</c:v>
                </c:pt>
                <c:pt idx="41">
                  <c:v>5.6215700310188632</c:v>
                </c:pt>
                <c:pt idx="42">
                  <c:v>4.6053920305170415</c:v>
                </c:pt>
                <c:pt idx="43">
                  <c:v>4.4194730494479861</c:v>
                </c:pt>
                <c:pt idx="44">
                  <c:v>-13.310533043147831</c:v>
                </c:pt>
                <c:pt idx="45">
                  <c:v>3.5602945827497345</c:v>
                </c:pt>
                <c:pt idx="46">
                  <c:v>4.8786737892018595</c:v>
                </c:pt>
                <c:pt idx="47">
                  <c:v>5.8649756227580285</c:v>
                </c:pt>
                <c:pt idx="48">
                  <c:v>36.37124412210089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5-43E1-BABE-CD6765FC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27424"/>
        <c:axId val="117129216"/>
      </c:barChart>
      <c:lineChart>
        <c:grouping val="standard"/>
        <c:varyColors val="0"/>
        <c:ser>
          <c:idx val="0"/>
          <c:order val="1"/>
          <c:tx>
            <c:strRef>
              <c:f>'retail (2)'!$D$4</c:f>
              <c:strCache>
                <c:ptCount val="1"/>
                <c:pt idx="0">
                  <c:v>consumer confidence (RHS)</c:v>
                </c:pt>
              </c:strCache>
            </c:strRef>
          </c:tx>
          <c:marker>
            <c:symbol val="none"/>
          </c:marker>
          <c:cat>
            <c:numRef>
              <c:f>'retail (2)'!$A$37:$A$85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'retail (2)'!$D$37:$D$85</c:f>
              <c:numCache>
                <c:formatCode>General</c:formatCode>
                <c:ptCount val="49"/>
                <c:pt idx="0">
                  <c:v>108.6</c:v>
                </c:pt>
                <c:pt idx="1">
                  <c:v>122.7</c:v>
                </c:pt>
                <c:pt idx="2">
                  <c:v>121.5</c:v>
                </c:pt>
                <c:pt idx="3">
                  <c:v>119.5</c:v>
                </c:pt>
                <c:pt idx="4">
                  <c:v>126.8</c:v>
                </c:pt>
                <c:pt idx="5">
                  <c:v>117.3</c:v>
                </c:pt>
                <c:pt idx="6">
                  <c:v>109.5</c:v>
                </c:pt>
                <c:pt idx="7">
                  <c:v>101.6</c:v>
                </c:pt>
                <c:pt idx="8">
                  <c:v>115.4</c:v>
                </c:pt>
                <c:pt idx="9">
                  <c:v>111.4</c:v>
                </c:pt>
                <c:pt idx="10">
                  <c:v>104</c:v>
                </c:pt>
                <c:pt idx="11">
                  <c:v>104.7</c:v>
                </c:pt>
                <c:pt idx="12">
                  <c:v>104.3</c:v>
                </c:pt>
                <c:pt idx="13">
                  <c:v>104.5</c:v>
                </c:pt>
                <c:pt idx="14">
                  <c:v>117.9</c:v>
                </c:pt>
                <c:pt idx="15">
                  <c:v>119</c:v>
                </c:pt>
                <c:pt idx="16">
                  <c:v>119.4</c:v>
                </c:pt>
                <c:pt idx="17">
                  <c:v>115.1</c:v>
                </c:pt>
                <c:pt idx="18">
                  <c:v>122.6</c:v>
                </c:pt>
                <c:pt idx="19">
                  <c:v>126.5</c:v>
                </c:pt>
                <c:pt idx="20">
                  <c:v>128.30000000000001</c:v>
                </c:pt>
                <c:pt idx="21">
                  <c:v>120.2</c:v>
                </c:pt>
                <c:pt idx="22">
                  <c:v>114.8</c:v>
                </c:pt>
                <c:pt idx="23">
                  <c:v>119.6</c:v>
                </c:pt>
                <c:pt idx="24">
                  <c:v>117.3</c:v>
                </c:pt>
                <c:pt idx="25">
                  <c:v>111.4</c:v>
                </c:pt>
                <c:pt idx="26">
                  <c:v>113.9</c:v>
                </c:pt>
                <c:pt idx="27">
                  <c:v>116.6</c:v>
                </c:pt>
                <c:pt idx="28">
                  <c:v>112.3</c:v>
                </c:pt>
                <c:pt idx="29">
                  <c:v>113.3</c:v>
                </c:pt>
                <c:pt idx="30">
                  <c:v>111.8</c:v>
                </c:pt>
                <c:pt idx="31">
                  <c:v>115.1</c:v>
                </c:pt>
                <c:pt idx="32" formatCode="0.0">
                  <c:v>113.5</c:v>
                </c:pt>
                <c:pt idx="33">
                  <c:v>114.6</c:v>
                </c:pt>
                <c:pt idx="34">
                  <c:v>107.5</c:v>
                </c:pt>
                <c:pt idx="35">
                  <c:v>109.4</c:v>
                </c:pt>
                <c:pt idx="36">
                  <c:v>109.4</c:v>
                </c:pt>
                <c:pt idx="37">
                  <c:v>98.2</c:v>
                </c:pt>
                <c:pt idx="38" formatCode="0.0">
                  <c:v>109.5</c:v>
                </c:pt>
                <c:pt idx="39" formatCode="0.0">
                  <c:v>101</c:v>
                </c:pt>
                <c:pt idx="40" formatCode="0.0">
                  <c:v>102</c:v>
                </c:pt>
                <c:pt idx="41" formatCode="0.0">
                  <c:v>106.7</c:v>
                </c:pt>
                <c:pt idx="42" formatCode="0.0">
                  <c:v>112.9</c:v>
                </c:pt>
                <c:pt idx="43" formatCode="0.0">
                  <c:v>105.9</c:v>
                </c:pt>
                <c:pt idx="44" formatCode="0.0">
                  <c:v>96</c:v>
                </c:pt>
                <c:pt idx="45" formatCode="0.0">
                  <c:v>91.6</c:v>
                </c:pt>
                <c:pt idx="46" formatCode="0.0">
                  <c:v>106.9</c:v>
                </c:pt>
                <c:pt idx="47" formatCode="0.0">
                  <c:v>103.9</c:v>
                </c:pt>
                <c:pt idx="48" formatCode="0.0">
                  <c:v>108.6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5-43E1-BABE-CD6765FC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49696"/>
        <c:axId val="117131136"/>
      </c:lineChart>
      <c:catAx>
        <c:axId val="1171274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12921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7129216"/>
        <c:scaling>
          <c:orientation val="minMax"/>
          <c:max val="40"/>
          <c:min val="-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% change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1509463400408288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17127424"/>
        <c:crosses val="autoZero"/>
        <c:crossBetween val="midCat"/>
        <c:majorUnit val="5"/>
        <c:minorUnit val="1"/>
      </c:valAx>
      <c:valAx>
        <c:axId val="117131136"/>
        <c:scaling>
          <c:orientation val="minMax"/>
          <c:max val="180"/>
          <c:min val="7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Index net optimists</a:t>
                </a:r>
              </a:p>
            </c:rich>
          </c:tx>
          <c:layout>
            <c:manualLayout>
              <c:xMode val="edge"/>
              <c:yMode val="edge"/>
              <c:x val="0.94943044619422567"/>
              <c:y val="0.167011154855643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149696"/>
        <c:crosses val="max"/>
        <c:crossBetween val="between"/>
        <c:majorUnit val="10"/>
        <c:minorUnit val="2"/>
      </c:valAx>
      <c:dateAx>
        <c:axId val="1171496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713113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79128280839894949"/>
          <c:w val="0.9"/>
          <c:h val="8.371719160105001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weekly real rent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Rents!$A$96:$A$240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Rents!$B$96:$B$240</c:f>
              <c:numCache>
                <c:formatCode>0.00</c:formatCode>
                <c:ptCount val="145"/>
                <c:pt idx="0">
                  <c:v>465.97964492274991</c:v>
                </c:pt>
                <c:pt idx="1">
                  <c:v>467.77126075923167</c:v>
                </c:pt>
                <c:pt idx="2">
                  <c:v>462.86880977064897</c:v>
                </c:pt>
                <c:pt idx="3">
                  <c:v>469.26523804637407</c:v>
                </c:pt>
                <c:pt idx="4">
                  <c:v>474.08678814815158</c:v>
                </c:pt>
                <c:pt idx="5">
                  <c:v>469.25007539591536</c:v>
                </c:pt>
                <c:pt idx="6">
                  <c:v>481.520192978816</c:v>
                </c:pt>
                <c:pt idx="7">
                  <c:v>466.10669215756599</c:v>
                </c:pt>
                <c:pt idx="8">
                  <c:v>471.63835527564873</c:v>
                </c:pt>
                <c:pt idx="9">
                  <c:v>486.10081900689192</c:v>
                </c:pt>
                <c:pt idx="10">
                  <c:v>486.10081900689192</c:v>
                </c:pt>
                <c:pt idx="11">
                  <c:v>483.61083813584622</c:v>
                </c:pt>
                <c:pt idx="12">
                  <c:v>481.34161142068768</c:v>
                </c:pt>
                <c:pt idx="13">
                  <c:v>487.01467820858392</c:v>
                </c:pt>
                <c:pt idx="14">
                  <c:v>475.49784320501931</c:v>
                </c:pt>
                <c:pt idx="15">
                  <c:v>476.41722181909086</c:v>
                </c:pt>
                <c:pt idx="16">
                  <c:v>479.73653681534933</c:v>
                </c:pt>
                <c:pt idx="17">
                  <c:v>471.06469686213512</c:v>
                </c:pt>
                <c:pt idx="18">
                  <c:v>483.32665932503642</c:v>
                </c:pt>
                <c:pt idx="19">
                  <c:v>472.88474076718995</c:v>
                </c:pt>
                <c:pt idx="20">
                  <c:v>476.69494620387417</c:v>
                </c:pt>
                <c:pt idx="21">
                  <c:v>492.40265933093588</c:v>
                </c:pt>
                <c:pt idx="22">
                  <c:v>488.77958327436232</c:v>
                </c:pt>
                <c:pt idx="23">
                  <c:v>485.87530751579442</c:v>
                </c:pt>
                <c:pt idx="24">
                  <c:v>482.41279529554407</c:v>
                </c:pt>
                <c:pt idx="25">
                  <c:v>479.81017849423006</c:v>
                </c:pt>
                <c:pt idx="26">
                  <c:v>483.01975439662272</c:v>
                </c:pt>
                <c:pt idx="27">
                  <c:v>487.65462524073013</c:v>
                </c:pt>
                <c:pt idx="28">
                  <c:v>487.27789928542086</c:v>
                </c:pt>
                <c:pt idx="29">
                  <c:v>490.41590221605253</c:v>
                </c:pt>
                <c:pt idx="30">
                  <c:v>493.73795990315756</c:v>
                </c:pt>
                <c:pt idx="31">
                  <c:v>484.18418020989679</c:v>
                </c:pt>
                <c:pt idx="32">
                  <c:v>492.78840363422722</c:v>
                </c:pt>
                <c:pt idx="33">
                  <c:v>498.41818720526646</c:v>
                </c:pt>
                <c:pt idx="34">
                  <c:v>496.92526888986941</c:v>
                </c:pt>
                <c:pt idx="35">
                  <c:v>492.44093325135367</c:v>
                </c:pt>
                <c:pt idx="36">
                  <c:v>489.97640033971959</c:v>
                </c:pt>
                <c:pt idx="37">
                  <c:v>490.91905578518333</c:v>
                </c:pt>
                <c:pt idx="38">
                  <c:v>499.74346028514128</c:v>
                </c:pt>
                <c:pt idx="39">
                  <c:v>495.47272959200973</c:v>
                </c:pt>
                <c:pt idx="40">
                  <c:v>500.77432631451785</c:v>
                </c:pt>
                <c:pt idx="41">
                  <c:v>502.30059004862966</c:v>
                </c:pt>
                <c:pt idx="42">
                  <c:v>514.47654245170611</c:v>
                </c:pt>
                <c:pt idx="43">
                  <c:v>500.18994033104144</c:v>
                </c:pt>
                <c:pt idx="44">
                  <c:v>499.2573802620625</c:v>
                </c:pt>
                <c:pt idx="45">
                  <c:v>507.42673832315717</c:v>
                </c:pt>
                <c:pt idx="46">
                  <c:v>509.96906966997091</c:v>
                </c:pt>
                <c:pt idx="47">
                  <c:v>508.54905333273683</c:v>
                </c:pt>
                <c:pt idx="48">
                  <c:v>504.87176224528957</c:v>
                </c:pt>
                <c:pt idx="49">
                  <c:v>503.24743734776689</c:v>
                </c:pt>
                <c:pt idx="50">
                  <c:v>507.64714504938109</c:v>
                </c:pt>
                <c:pt idx="51">
                  <c:v>509.61403327235723</c:v>
                </c:pt>
                <c:pt idx="52">
                  <c:v>507.42363502404288</c:v>
                </c:pt>
                <c:pt idx="53">
                  <c:v>507.39848998120743</c:v>
                </c:pt>
                <c:pt idx="54">
                  <c:v>525.14141378526404</c:v>
                </c:pt>
                <c:pt idx="55">
                  <c:v>509.56471227068948</c:v>
                </c:pt>
                <c:pt idx="56">
                  <c:v>515.02159739392812</c:v>
                </c:pt>
                <c:pt idx="57">
                  <c:v>520.29656524467509</c:v>
                </c:pt>
                <c:pt idx="58">
                  <c:v>522.82276292847166</c:v>
                </c:pt>
                <c:pt idx="59">
                  <c:v>520.52227612298452</c:v>
                </c:pt>
                <c:pt idx="60">
                  <c:v>513.0626150034808</c:v>
                </c:pt>
                <c:pt idx="61">
                  <c:v>525.02915471601796</c:v>
                </c:pt>
                <c:pt idx="62">
                  <c:v>522.65803319443978</c:v>
                </c:pt>
                <c:pt idx="63">
                  <c:v>525.54564663750295</c:v>
                </c:pt>
                <c:pt idx="64">
                  <c:v>531.58640119655479</c:v>
                </c:pt>
                <c:pt idx="65">
                  <c:v>531.83183532589237</c:v>
                </c:pt>
                <c:pt idx="66">
                  <c:v>550.0508713183026</c:v>
                </c:pt>
                <c:pt idx="67">
                  <c:v>543.31293099994161</c:v>
                </c:pt>
                <c:pt idx="68">
                  <c:v>544.51085897900737</c:v>
                </c:pt>
                <c:pt idx="69">
                  <c:v>547.65235317070312</c:v>
                </c:pt>
                <c:pt idx="70">
                  <c:v>556.11107604728318</c:v>
                </c:pt>
                <c:pt idx="71">
                  <c:v>552.16894510491204</c:v>
                </c:pt>
                <c:pt idx="72">
                  <c:v>550.16809267119856</c:v>
                </c:pt>
                <c:pt idx="73">
                  <c:v>558.96742160620374</c:v>
                </c:pt>
                <c:pt idx="74">
                  <c:v>558.61981278216285</c:v>
                </c:pt>
                <c:pt idx="75">
                  <c:v>561.08777929360633</c:v>
                </c:pt>
                <c:pt idx="76">
                  <c:v>558.5206534133996</c:v>
                </c:pt>
                <c:pt idx="77">
                  <c:v>564.24116119572739</c:v>
                </c:pt>
                <c:pt idx="78">
                  <c:v>572.93337838941318</c:v>
                </c:pt>
                <c:pt idx="79">
                  <c:v>572.56797308063415</c:v>
                </c:pt>
                <c:pt idx="80">
                  <c:v>565.93171460752706</c:v>
                </c:pt>
                <c:pt idx="81">
                  <c:v>576.0133578094426</c:v>
                </c:pt>
                <c:pt idx="82">
                  <c:v>572.35434037541393</c:v>
                </c:pt>
                <c:pt idx="83">
                  <c:v>565.79617132836597</c:v>
                </c:pt>
                <c:pt idx="84">
                  <c:v>572.30223283616942</c:v>
                </c:pt>
                <c:pt idx="85">
                  <c:v>569.3079033435763</c:v>
                </c:pt>
                <c:pt idx="86">
                  <c:v>575.80705420078459</c:v>
                </c:pt>
                <c:pt idx="87">
                  <c:v>574.9073385346237</c:v>
                </c:pt>
                <c:pt idx="88">
                  <c:v>573.65651431581443</c:v>
                </c:pt>
                <c:pt idx="89">
                  <c:v>585.02902194470516</c:v>
                </c:pt>
                <c:pt idx="90">
                  <c:v>590.8749413832636</c:v>
                </c:pt>
                <c:pt idx="91">
                  <c:v>589.08292121892043</c:v>
                </c:pt>
                <c:pt idx="92">
                  <c:v>577.7230800000001</c:v>
                </c:pt>
                <c:pt idx="93">
                  <c:v>592.86026000000004</c:v>
                </c:pt>
                <c:pt idx="94">
                  <c:v>584.11770000000001</c:v>
                </c:pt>
                <c:pt idx="95">
                  <c:v>583.0465200000001</c:v>
                </c:pt>
                <c:pt idx="96">
                  <c:v>579.88708000000008</c:v>
                </c:pt>
                <c:pt idx="97">
                  <c:v>580.69858000000011</c:v>
                </c:pt>
                <c:pt idx="98">
                  <c:v>583.08187827865186</c:v>
                </c:pt>
                <c:pt idx="99">
                  <c:v>582.41430535650022</c:v>
                </c:pt>
                <c:pt idx="100">
                  <c:v>592.10488003289458</c:v>
                </c:pt>
                <c:pt idx="101">
                  <c:v>596.72407554671963</c:v>
                </c:pt>
                <c:pt idx="102">
                  <c:v>605.88773359840968</c:v>
                </c:pt>
                <c:pt idx="103">
                  <c:v>594.7880914512923</c:v>
                </c:pt>
                <c:pt idx="104">
                  <c:v>599.62706231454001</c:v>
                </c:pt>
                <c:pt idx="105">
                  <c:v>599.49863501483674</c:v>
                </c:pt>
                <c:pt idx="106">
                  <c:v>594.6826112759644</c:v>
                </c:pt>
                <c:pt idx="107">
                  <c:v>592.82939901477835</c:v>
                </c:pt>
                <c:pt idx="108">
                  <c:v>586.35871921182263</c:v>
                </c:pt>
                <c:pt idx="109">
                  <c:v>588.83186206896551</c:v>
                </c:pt>
                <c:pt idx="110">
                  <c:v>588.39033203125007</c:v>
                </c:pt>
                <c:pt idx="111">
                  <c:v>593.39880859375</c:v>
                </c:pt>
                <c:pt idx="112">
                  <c:v>594.75130859374997</c:v>
                </c:pt>
                <c:pt idx="113">
                  <c:v>593.1048975609757</c:v>
                </c:pt>
                <c:pt idx="114">
                  <c:v>613.10870243902434</c:v>
                </c:pt>
                <c:pt idx="115">
                  <c:v>606.43724878048783</c:v>
                </c:pt>
                <c:pt idx="116">
                  <c:v>604.2643079922027</c:v>
                </c:pt>
                <c:pt idx="117">
                  <c:v>604.94978557504874</c:v>
                </c:pt>
                <c:pt idx="118">
                  <c:v>598.92812865497069</c:v>
                </c:pt>
                <c:pt idx="119">
                  <c:v>605.84660852713182</c:v>
                </c:pt>
                <c:pt idx="120">
                  <c:v>594.69110465116285</c:v>
                </c:pt>
                <c:pt idx="121">
                  <c:v>602.166550387597</c:v>
                </c:pt>
                <c:pt idx="122">
                  <c:v>591.59052935514922</c:v>
                </c:pt>
                <c:pt idx="123">
                  <c:v>599.66127045235805</c:v>
                </c:pt>
                <c:pt idx="124">
                  <c:v>597.63056785370543</c:v>
                </c:pt>
                <c:pt idx="125">
                  <c:v>604.69704980842926</c:v>
                </c:pt>
                <c:pt idx="126">
                  <c:v>619.59009578544067</c:v>
                </c:pt>
                <c:pt idx="127">
                  <c:v>617.58984674329508</c:v>
                </c:pt>
                <c:pt idx="128">
                  <c:v>612.85220532319386</c:v>
                </c:pt>
                <c:pt idx="129">
                  <c:v>628.76336501901142</c:v>
                </c:pt>
                <c:pt idx="130">
                  <c:v>604.70634980988598</c:v>
                </c:pt>
                <c:pt idx="131">
                  <c:v>611.88288443170973</c:v>
                </c:pt>
                <c:pt idx="132">
                  <c:v>598.56198662846236</c:v>
                </c:pt>
                <c:pt idx="133">
                  <c:v>611.82087870105056</c:v>
                </c:pt>
                <c:pt idx="134">
                  <c:v>607.48037950664138</c:v>
                </c:pt>
                <c:pt idx="135">
                  <c:v>613.09569259962052</c:v>
                </c:pt>
                <c:pt idx="136">
                  <c:v>602.1319734345351</c:v>
                </c:pt>
                <c:pt idx="137">
                  <c:v>620.11167138810197</c:v>
                </c:pt>
                <c:pt idx="138">
                  <c:v>615.52415486307837</c:v>
                </c:pt>
                <c:pt idx="139">
                  <c:v>628.30585457979225</c:v>
                </c:pt>
                <c:pt idx="140">
                  <c:v>615.69649812734076</c:v>
                </c:pt>
                <c:pt idx="141">
                  <c:v>603.62024344569284</c:v>
                </c:pt>
                <c:pt idx="142">
                  <c:v>611.1780337078651</c:v>
                </c:pt>
                <c:pt idx="143">
                  <c:v>594.26</c:v>
                </c:pt>
                <c:pt idx="144">
                  <c:v>605.80999999999995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C-49E2-AC2C-037A4DA092FD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Rents!$A$96:$A$240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Rents!$C$96:$C$240</c:f>
              <c:numCache>
                <c:formatCode>0.00</c:formatCode>
                <c:ptCount val="145"/>
                <c:pt idx="0">
                  <c:v>337.70731383546405</c:v>
                </c:pt>
                <c:pt idx="1">
                  <c:v>343.54847231604839</c:v>
                </c:pt>
                <c:pt idx="2">
                  <c:v>337.42370599198819</c:v>
                </c:pt>
                <c:pt idx="3">
                  <c:v>340.16157112515845</c:v>
                </c:pt>
                <c:pt idx="4">
                  <c:v>349.00511779424795</c:v>
                </c:pt>
                <c:pt idx="5">
                  <c:v>353.39395032532235</c:v>
                </c:pt>
                <c:pt idx="6">
                  <c:v>369.65701418396412</c:v>
                </c:pt>
                <c:pt idx="7">
                  <c:v>356.99852492682726</c:v>
                </c:pt>
                <c:pt idx="8">
                  <c:v>350.29151284837047</c:v>
                </c:pt>
                <c:pt idx="9">
                  <c:v>351.57330311217629</c:v>
                </c:pt>
                <c:pt idx="10">
                  <c:v>348.69532119910286</c:v>
                </c:pt>
                <c:pt idx="11">
                  <c:v>346.47953648204128</c:v>
                </c:pt>
                <c:pt idx="12">
                  <c:v>345.16386780144404</c:v>
                </c:pt>
                <c:pt idx="13">
                  <c:v>348.43493397063526</c:v>
                </c:pt>
                <c:pt idx="14">
                  <c:v>342.68942340867966</c:v>
                </c:pt>
                <c:pt idx="15">
                  <c:v>347.58481602906079</c:v>
                </c:pt>
                <c:pt idx="16">
                  <c:v>350.98771089932569</c:v>
                </c:pt>
                <c:pt idx="17">
                  <c:v>344.18663617321795</c:v>
                </c:pt>
                <c:pt idx="18">
                  <c:v>377.04076204907921</c:v>
                </c:pt>
                <c:pt idx="19">
                  <c:v>362.32874048321946</c:v>
                </c:pt>
                <c:pt idx="20">
                  <c:v>349.3432440491701</c:v>
                </c:pt>
                <c:pt idx="21">
                  <c:v>347.6879728795534</c:v>
                </c:pt>
                <c:pt idx="22">
                  <c:v>341.63407902144485</c:v>
                </c:pt>
                <c:pt idx="23">
                  <c:v>338.77586451641639</c:v>
                </c:pt>
                <c:pt idx="24">
                  <c:v>337.17072640106852</c:v>
                </c:pt>
                <c:pt idx="25">
                  <c:v>338.92491305569871</c:v>
                </c:pt>
                <c:pt idx="26">
                  <c:v>336.75875623232668</c:v>
                </c:pt>
                <c:pt idx="27">
                  <c:v>338.58530631867438</c:v>
                </c:pt>
                <c:pt idx="28">
                  <c:v>342.06716742077475</c:v>
                </c:pt>
                <c:pt idx="29">
                  <c:v>350.80929175829556</c:v>
                </c:pt>
                <c:pt idx="30">
                  <c:v>378.76039781531756</c:v>
                </c:pt>
                <c:pt idx="31">
                  <c:v>365.64399763691995</c:v>
                </c:pt>
                <c:pt idx="32">
                  <c:v>352.81876432349014</c:v>
                </c:pt>
                <c:pt idx="33">
                  <c:v>352.51106360199611</c:v>
                </c:pt>
                <c:pt idx="34">
                  <c:v>347.9411380716586</c:v>
                </c:pt>
                <c:pt idx="35">
                  <c:v>346.17033708114258</c:v>
                </c:pt>
                <c:pt idx="36">
                  <c:v>344.39859913545172</c:v>
                </c:pt>
                <c:pt idx="37">
                  <c:v>345.38668375901011</c:v>
                </c:pt>
                <c:pt idx="38">
                  <c:v>349.0670970242852</c:v>
                </c:pt>
                <c:pt idx="39">
                  <c:v>346.58622163490645</c:v>
                </c:pt>
                <c:pt idx="40">
                  <c:v>355.41088797429501</c:v>
                </c:pt>
                <c:pt idx="41">
                  <c:v>361.34096213528784</c:v>
                </c:pt>
                <c:pt idx="42">
                  <c:v>386.53258779682534</c:v>
                </c:pt>
                <c:pt idx="43">
                  <c:v>374.42472086850978</c:v>
                </c:pt>
                <c:pt idx="44">
                  <c:v>360.9771534962569</c:v>
                </c:pt>
                <c:pt idx="45">
                  <c:v>361.68900627336473</c:v>
                </c:pt>
                <c:pt idx="46">
                  <c:v>360.423490225173</c:v>
                </c:pt>
                <c:pt idx="47">
                  <c:v>358.03955952964247</c:v>
                </c:pt>
                <c:pt idx="48">
                  <c:v>353.55010599343387</c:v>
                </c:pt>
                <c:pt idx="49">
                  <c:v>359.09988272663645</c:v>
                </c:pt>
                <c:pt idx="50">
                  <c:v>359.79526328816343</c:v>
                </c:pt>
                <c:pt idx="51">
                  <c:v>356.87845745749991</c:v>
                </c:pt>
                <c:pt idx="52">
                  <c:v>366.84700458758357</c:v>
                </c:pt>
                <c:pt idx="53">
                  <c:v>369.19574113110718</c:v>
                </c:pt>
                <c:pt idx="54">
                  <c:v>398.99804675289897</c:v>
                </c:pt>
                <c:pt idx="55">
                  <c:v>386.57018382406636</c:v>
                </c:pt>
                <c:pt idx="56">
                  <c:v>371.07284391415408</c:v>
                </c:pt>
                <c:pt idx="57">
                  <c:v>367.62297042526887</c:v>
                </c:pt>
                <c:pt idx="58">
                  <c:v>367.93457190168431</c:v>
                </c:pt>
                <c:pt idx="59">
                  <c:v>366.61126210227303</c:v>
                </c:pt>
                <c:pt idx="60">
                  <c:v>360.33937440507134</c:v>
                </c:pt>
                <c:pt idx="61">
                  <c:v>365.42348867997111</c:v>
                </c:pt>
                <c:pt idx="62">
                  <c:v>363.51844788784547</c:v>
                </c:pt>
                <c:pt idx="63">
                  <c:v>365.01204104805061</c:v>
                </c:pt>
                <c:pt idx="64">
                  <c:v>375.69952988329595</c:v>
                </c:pt>
                <c:pt idx="65">
                  <c:v>378.86507510494442</c:v>
                </c:pt>
                <c:pt idx="66">
                  <c:v>411.30249502573804</c:v>
                </c:pt>
                <c:pt idx="67">
                  <c:v>405.37355083112766</c:v>
                </c:pt>
                <c:pt idx="68">
                  <c:v>379.38815190666099</c:v>
                </c:pt>
                <c:pt idx="69">
                  <c:v>380.85344248370632</c:v>
                </c:pt>
                <c:pt idx="70">
                  <c:v>380.52042189801426</c:v>
                </c:pt>
                <c:pt idx="71">
                  <c:v>376.51399940487102</c:v>
                </c:pt>
                <c:pt idx="72">
                  <c:v>373.88304427103782</c:v>
                </c:pt>
                <c:pt idx="73">
                  <c:v>374.94426987123938</c:v>
                </c:pt>
                <c:pt idx="74">
                  <c:v>372.71803176615896</c:v>
                </c:pt>
                <c:pt idx="75">
                  <c:v>376.66237110141225</c:v>
                </c:pt>
                <c:pt idx="76">
                  <c:v>390.79809000401008</c:v>
                </c:pt>
                <c:pt idx="77">
                  <c:v>390.58505642047396</c:v>
                </c:pt>
                <c:pt idx="78">
                  <c:v>427.39133661386444</c:v>
                </c:pt>
                <c:pt idx="79">
                  <c:v>414.3474743792633</c:v>
                </c:pt>
                <c:pt idx="80">
                  <c:v>395.79293114186731</c:v>
                </c:pt>
                <c:pt idx="81">
                  <c:v>397.60585820887843</c:v>
                </c:pt>
                <c:pt idx="82">
                  <c:v>396.04718310858226</c:v>
                </c:pt>
                <c:pt idx="83">
                  <c:v>385.92723905087024</c:v>
                </c:pt>
                <c:pt idx="84">
                  <c:v>394.09559376963529</c:v>
                </c:pt>
                <c:pt idx="85">
                  <c:v>390.23158769647284</c:v>
                </c:pt>
                <c:pt idx="86">
                  <c:v>391.04715051193745</c:v>
                </c:pt>
                <c:pt idx="87">
                  <c:v>396.85141377290307</c:v>
                </c:pt>
                <c:pt idx="88">
                  <c:v>406.93481251926869</c:v>
                </c:pt>
                <c:pt idx="89">
                  <c:v>407.10545892031899</c:v>
                </c:pt>
                <c:pt idx="90">
                  <c:v>439.50387225737643</c:v>
                </c:pt>
                <c:pt idx="91">
                  <c:v>430.07391249013165</c:v>
                </c:pt>
                <c:pt idx="92">
                  <c:v>405.81492000000003</c:v>
                </c:pt>
                <c:pt idx="93">
                  <c:v>408.21695999999997</c:v>
                </c:pt>
                <c:pt idx="94">
                  <c:v>404.12700000000001</c:v>
                </c:pt>
                <c:pt idx="95">
                  <c:v>402.46071999999998</c:v>
                </c:pt>
                <c:pt idx="96">
                  <c:v>404.92768000000001</c:v>
                </c:pt>
                <c:pt idx="97">
                  <c:v>398.66290000000004</c:v>
                </c:pt>
                <c:pt idx="98">
                  <c:v>403.89238520692317</c:v>
                </c:pt>
                <c:pt idx="99">
                  <c:v>404.71070040181871</c:v>
                </c:pt>
                <c:pt idx="100">
                  <c:v>420.2802237152257</c:v>
                </c:pt>
                <c:pt idx="101">
                  <c:v>424.51829025844933</c:v>
                </c:pt>
                <c:pt idx="102">
                  <c:v>450.70785288270383</c:v>
                </c:pt>
                <c:pt idx="103">
                  <c:v>447.49196819085489</c:v>
                </c:pt>
                <c:pt idx="104">
                  <c:v>418.49105835806131</c:v>
                </c:pt>
                <c:pt idx="105">
                  <c:v>422.51511374876361</c:v>
                </c:pt>
                <c:pt idx="106">
                  <c:v>419.539881305638</c:v>
                </c:pt>
                <c:pt idx="107">
                  <c:v>416.74589162561574</c:v>
                </c:pt>
                <c:pt idx="108">
                  <c:v>414.09152709359603</c:v>
                </c:pt>
                <c:pt idx="109">
                  <c:v>417.58803940886702</c:v>
                </c:pt>
                <c:pt idx="110">
                  <c:v>421.94830078125</c:v>
                </c:pt>
                <c:pt idx="111">
                  <c:v>425.11822265625</c:v>
                </c:pt>
                <c:pt idx="112">
                  <c:v>436.33974609374997</c:v>
                </c:pt>
                <c:pt idx="113">
                  <c:v>439.48200975609757</c:v>
                </c:pt>
                <c:pt idx="114">
                  <c:v>471.92089756097562</c:v>
                </c:pt>
                <c:pt idx="115">
                  <c:v>474.7499317073171</c:v>
                </c:pt>
                <c:pt idx="116">
                  <c:v>444.99095516569196</c:v>
                </c:pt>
                <c:pt idx="117">
                  <c:v>444.92768031189081</c:v>
                </c:pt>
                <c:pt idx="118">
                  <c:v>439.46495126705656</c:v>
                </c:pt>
                <c:pt idx="119">
                  <c:v>440.67385658914731</c:v>
                </c:pt>
                <c:pt idx="120">
                  <c:v>436.83653100775194</c:v>
                </c:pt>
                <c:pt idx="121">
                  <c:v>437.71722868217057</c:v>
                </c:pt>
                <c:pt idx="122">
                  <c:v>440.14177093358995</c:v>
                </c:pt>
                <c:pt idx="123">
                  <c:v>447.13988450433106</c:v>
                </c:pt>
                <c:pt idx="124">
                  <c:v>461.02155919153029</c:v>
                </c:pt>
                <c:pt idx="125">
                  <c:v>463.3530268199234</c:v>
                </c:pt>
                <c:pt idx="126">
                  <c:v>495.36737547892727</c:v>
                </c:pt>
                <c:pt idx="127">
                  <c:v>486.38180076628356</c:v>
                </c:pt>
                <c:pt idx="128">
                  <c:v>460.8373764258555</c:v>
                </c:pt>
                <c:pt idx="129">
                  <c:v>465.19828897338402</c:v>
                </c:pt>
                <c:pt idx="130">
                  <c:v>450.27450570342205</c:v>
                </c:pt>
                <c:pt idx="131">
                  <c:v>445.97621776504297</c:v>
                </c:pt>
                <c:pt idx="132">
                  <c:v>451.16403056351481</c:v>
                </c:pt>
                <c:pt idx="133">
                  <c:v>451.99077363896851</c:v>
                </c:pt>
                <c:pt idx="134">
                  <c:v>453.14652751423154</c:v>
                </c:pt>
                <c:pt idx="135">
                  <c:v>465.68089184060722</c:v>
                </c:pt>
                <c:pt idx="136">
                  <c:v>482.56789373814041</c:v>
                </c:pt>
                <c:pt idx="137">
                  <c:v>474.40438149197354</c:v>
                </c:pt>
                <c:pt idx="138">
                  <c:v>517.8376392823418</c:v>
                </c:pt>
                <c:pt idx="139">
                  <c:v>504.43269121813029</c:v>
                </c:pt>
                <c:pt idx="140">
                  <c:v>476.64734082397001</c:v>
                </c:pt>
                <c:pt idx="141">
                  <c:v>481.69262172284641</c:v>
                </c:pt>
                <c:pt idx="142">
                  <c:v>481.61157303370783</c:v>
                </c:pt>
                <c:pt idx="143">
                  <c:v>469.52</c:v>
                </c:pt>
                <c:pt idx="144">
                  <c:v>479.62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C-49E2-AC2C-037A4DA0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3810048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Monthly average $2021/week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3808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Rents!$A$96:$A$240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Rents!$B$96:$B$240</c:f>
              <c:numCache>
                <c:formatCode>0.00</c:formatCode>
                <c:ptCount val="145"/>
                <c:pt idx="0">
                  <c:v>465.97964492274991</c:v>
                </c:pt>
                <c:pt idx="1">
                  <c:v>467.77126075923167</c:v>
                </c:pt>
                <c:pt idx="2">
                  <c:v>462.86880977064897</c:v>
                </c:pt>
                <c:pt idx="3">
                  <c:v>469.26523804637407</c:v>
                </c:pt>
                <c:pt idx="4">
                  <c:v>474.08678814815158</c:v>
                </c:pt>
                <c:pt idx="5">
                  <c:v>469.25007539591536</c:v>
                </c:pt>
                <c:pt idx="6">
                  <c:v>481.520192978816</c:v>
                </c:pt>
                <c:pt idx="7">
                  <c:v>466.10669215756599</c:v>
                </c:pt>
                <c:pt idx="8">
                  <c:v>471.63835527564873</c:v>
                </c:pt>
                <c:pt idx="9">
                  <c:v>486.10081900689192</c:v>
                </c:pt>
                <c:pt idx="10">
                  <c:v>486.10081900689192</c:v>
                </c:pt>
                <c:pt idx="11">
                  <c:v>483.61083813584622</c:v>
                </c:pt>
                <c:pt idx="12">
                  <c:v>481.34161142068768</c:v>
                </c:pt>
                <c:pt idx="13">
                  <c:v>487.01467820858392</c:v>
                </c:pt>
                <c:pt idx="14">
                  <c:v>475.49784320501931</c:v>
                </c:pt>
                <c:pt idx="15">
                  <c:v>476.41722181909086</c:v>
                </c:pt>
                <c:pt idx="16">
                  <c:v>479.73653681534933</c:v>
                </c:pt>
                <c:pt idx="17">
                  <c:v>471.06469686213512</c:v>
                </c:pt>
                <c:pt idx="18">
                  <c:v>483.32665932503642</c:v>
                </c:pt>
                <c:pt idx="19">
                  <c:v>472.88474076718995</c:v>
                </c:pt>
                <c:pt idx="20">
                  <c:v>476.69494620387417</c:v>
                </c:pt>
                <c:pt idx="21">
                  <c:v>492.40265933093588</c:v>
                </c:pt>
                <c:pt idx="22">
                  <c:v>488.77958327436232</c:v>
                </c:pt>
                <c:pt idx="23">
                  <c:v>485.87530751579442</c:v>
                </c:pt>
                <c:pt idx="24">
                  <c:v>482.41279529554407</c:v>
                </c:pt>
                <c:pt idx="25">
                  <c:v>479.81017849423006</c:v>
                </c:pt>
                <c:pt idx="26">
                  <c:v>483.01975439662272</c:v>
                </c:pt>
                <c:pt idx="27">
                  <c:v>487.65462524073013</c:v>
                </c:pt>
                <c:pt idx="28">
                  <c:v>487.27789928542086</c:v>
                </c:pt>
                <c:pt idx="29">
                  <c:v>490.41590221605253</c:v>
                </c:pt>
                <c:pt idx="30">
                  <c:v>493.73795990315756</c:v>
                </c:pt>
                <c:pt idx="31">
                  <c:v>484.18418020989679</c:v>
                </c:pt>
                <c:pt idx="32">
                  <c:v>492.78840363422722</c:v>
                </c:pt>
                <c:pt idx="33">
                  <c:v>498.41818720526646</c:v>
                </c:pt>
                <c:pt idx="34">
                  <c:v>496.92526888986941</c:v>
                </c:pt>
                <c:pt idx="35">
                  <c:v>492.44093325135367</c:v>
                </c:pt>
                <c:pt idx="36">
                  <c:v>489.97640033971959</c:v>
                </c:pt>
                <c:pt idx="37">
                  <c:v>490.91905578518333</c:v>
                </c:pt>
                <c:pt idx="38">
                  <c:v>499.74346028514128</c:v>
                </c:pt>
                <c:pt idx="39">
                  <c:v>495.47272959200973</c:v>
                </c:pt>
                <c:pt idx="40">
                  <c:v>500.77432631451785</c:v>
                </c:pt>
                <c:pt idx="41">
                  <c:v>502.30059004862966</c:v>
                </c:pt>
                <c:pt idx="42">
                  <c:v>514.47654245170611</c:v>
                </c:pt>
                <c:pt idx="43">
                  <c:v>500.18994033104144</c:v>
                </c:pt>
                <c:pt idx="44">
                  <c:v>499.2573802620625</c:v>
                </c:pt>
                <c:pt idx="45">
                  <c:v>507.42673832315717</c:v>
                </c:pt>
                <c:pt idx="46">
                  <c:v>509.96906966997091</c:v>
                </c:pt>
                <c:pt idx="47">
                  <c:v>508.54905333273683</c:v>
                </c:pt>
                <c:pt idx="48">
                  <c:v>504.87176224528957</c:v>
                </c:pt>
                <c:pt idx="49">
                  <c:v>503.24743734776689</c:v>
                </c:pt>
                <c:pt idx="50">
                  <c:v>507.64714504938109</c:v>
                </c:pt>
                <c:pt idx="51">
                  <c:v>509.61403327235723</c:v>
                </c:pt>
                <c:pt idx="52">
                  <c:v>507.42363502404288</c:v>
                </c:pt>
                <c:pt idx="53">
                  <c:v>507.39848998120743</c:v>
                </c:pt>
                <c:pt idx="54">
                  <c:v>525.14141378526404</c:v>
                </c:pt>
                <c:pt idx="55">
                  <c:v>509.56471227068948</c:v>
                </c:pt>
                <c:pt idx="56">
                  <c:v>515.02159739392812</c:v>
                </c:pt>
                <c:pt idx="57">
                  <c:v>520.29656524467509</c:v>
                </c:pt>
                <c:pt idx="58">
                  <c:v>522.82276292847166</c:v>
                </c:pt>
                <c:pt idx="59">
                  <c:v>520.52227612298452</c:v>
                </c:pt>
                <c:pt idx="60">
                  <c:v>513.0626150034808</c:v>
                </c:pt>
                <c:pt idx="61">
                  <c:v>525.02915471601796</c:v>
                </c:pt>
                <c:pt idx="62">
                  <c:v>522.65803319443978</c:v>
                </c:pt>
                <c:pt idx="63">
                  <c:v>525.54564663750295</c:v>
                </c:pt>
                <c:pt idx="64">
                  <c:v>531.58640119655479</c:v>
                </c:pt>
                <c:pt idx="65">
                  <c:v>531.83183532589237</c:v>
                </c:pt>
                <c:pt idx="66">
                  <c:v>550.0508713183026</c:v>
                </c:pt>
                <c:pt idx="67">
                  <c:v>543.31293099994161</c:v>
                </c:pt>
                <c:pt idx="68">
                  <c:v>544.51085897900737</c:v>
                </c:pt>
                <c:pt idx="69">
                  <c:v>547.65235317070312</c:v>
                </c:pt>
                <c:pt idx="70">
                  <c:v>556.11107604728318</c:v>
                </c:pt>
                <c:pt idx="71">
                  <c:v>552.16894510491204</c:v>
                </c:pt>
                <c:pt idx="72">
                  <c:v>550.16809267119856</c:v>
                </c:pt>
                <c:pt idx="73">
                  <c:v>558.96742160620374</c:v>
                </c:pt>
                <c:pt idx="74">
                  <c:v>558.61981278216285</c:v>
                </c:pt>
                <c:pt idx="75">
                  <c:v>561.08777929360633</c:v>
                </c:pt>
                <c:pt idx="76">
                  <c:v>558.5206534133996</c:v>
                </c:pt>
                <c:pt idx="77">
                  <c:v>564.24116119572739</c:v>
                </c:pt>
                <c:pt idx="78">
                  <c:v>572.93337838941318</c:v>
                </c:pt>
                <c:pt idx="79">
                  <c:v>572.56797308063415</c:v>
                </c:pt>
                <c:pt idx="80">
                  <c:v>565.93171460752706</c:v>
                </c:pt>
                <c:pt idx="81">
                  <c:v>576.0133578094426</c:v>
                </c:pt>
                <c:pt idx="82">
                  <c:v>572.35434037541393</c:v>
                </c:pt>
                <c:pt idx="83">
                  <c:v>565.79617132836597</c:v>
                </c:pt>
                <c:pt idx="84">
                  <c:v>572.30223283616942</c:v>
                </c:pt>
                <c:pt idx="85">
                  <c:v>569.3079033435763</c:v>
                </c:pt>
                <c:pt idx="86">
                  <c:v>575.80705420078459</c:v>
                </c:pt>
                <c:pt idx="87">
                  <c:v>574.9073385346237</c:v>
                </c:pt>
                <c:pt idx="88">
                  <c:v>573.65651431581443</c:v>
                </c:pt>
                <c:pt idx="89">
                  <c:v>585.02902194470516</c:v>
                </c:pt>
                <c:pt idx="90">
                  <c:v>590.8749413832636</c:v>
                </c:pt>
                <c:pt idx="91">
                  <c:v>589.08292121892043</c:v>
                </c:pt>
                <c:pt idx="92">
                  <c:v>577.7230800000001</c:v>
                </c:pt>
                <c:pt idx="93">
                  <c:v>592.86026000000004</c:v>
                </c:pt>
                <c:pt idx="94">
                  <c:v>584.11770000000001</c:v>
                </c:pt>
                <c:pt idx="95">
                  <c:v>583.0465200000001</c:v>
                </c:pt>
                <c:pt idx="96">
                  <c:v>579.88708000000008</c:v>
                </c:pt>
                <c:pt idx="97">
                  <c:v>580.69858000000011</c:v>
                </c:pt>
                <c:pt idx="98">
                  <c:v>583.08187827865186</c:v>
                </c:pt>
                <c:pt idx="99">
                  <c:v>582.41430535650022</c:v>
                </c:pt>
                <c:pt idx="100">
                  <c:v>592.10488003289458</c:v>
                </c:pt>
                <c:pt idx="101">
                  <c:v>596.72407554671963</c:v>
                </c:pt>
                <c:pt idx="102">
                  <c:v>605.88773359840968</c:v>
                </c:pt>
                <c:pt idx="103">
                  <c:v>594.7880914512923</c:v>
                </c:pt>
                <c:pt idx="104">
                  <c:v>599.62706231454001</c:v>
                </c:pt>
                <c:pt idx="105">
                  <c:v>599.49863501483674</c:v>
                </c:pt>
                <c:pt idx="106">
                  <c:v>594.6826112759644</c:v>
                </c:pt>
                <c:pt idx="107">
                  <c:v>592.82939901477835</c:v>
                </c:pt>
                <c:pt idx="108">
                  <c:v>586.35871921182263</c:v>
                </c:pt>
                <c:pt idx="109">
                  <c:v>588.83186206896551</c:v>
                </c:pt>
                <c:pt idx="110">
                  <c:v>588.39033203125007</c:v>
                </c:pt>
                <c:pt idx="111">
                  <c:v>593.39880859375</c:v>
                </c:pt>
                <c:pt idx="112">
                  <c:v>594.75130859374997</c:v>
                </c:pt>
                <c:pt idx="113">
                  <c:v>593.1048975609757</c:v>
                </c:pt>
                <c:pt idx="114">
                  <c:v>613.10870243902434</c:v>
                </c:pt>
                <c:pt idx="115">
                  <c:v>606.43724878048783</c:v>
                </c:pt>
                <c:pt idx="116">
                  <c:v>604.2643079922027</c:v>
                </c:pt>
                <c:pt idx="117">
                  <c:v>604.94978557504874</c:v>
                </c:pt>
                <c:pt idx="118">
                  <c:v>598.92812865497069</c:v>
                </c:pt>
                <c:pt idx="119">
                  <c:v>605.84660852713182</c:v>
                </c:pt>
                <c:pt idx="120">
                  <c:v>594.69110465116285</c:v>
                </c:pt>
                <c:pt idx="121">
                  <c:v>602.166550387597</c:v>
                </c:pt>
                <c:pt idx="122">
                  <c:v>591.59052935514922</c:v>
                </c:pt>
                <c:pt idx="123">
                  <c:v>599.66127045235805</c:v>
                </c:pt>
                <c:pt idx="124">
                  <c:v>597.63056785370543</c:v>
                </c:pt>
                <c:pt idx="125">
                  <c:v>604.69704980842926</c:v>
                </c:pt>
                <c:pt idx="126">
                  <c:v>619.59009578544067</c:v>
                </c:pt>
                <c:pt idx="127">
                  <c:v>617.58984674329508</c:v>
                </c:pt>
                <c:pt idx="128">
                  <c:v>612.85220532319386</c:v>
                </c:pt>
                <c:pt idx="129">
                  <c:v>628.76336501901142</c:v>
                </c:pt>
                <c:pt idx="130">
                  <c:v>604.70634980988598</c:v>
                </c:pt>
                <c:pt idx="131">
                  <c:v>611.88288443170973</c:v>
                </c:pt>
                <c:pt idx="132">
                  <c:v>598.56198662846236</c:v>
                </c:pt>
                <c:pt idx="133">
                  <c:v>611.82087870105056</c:v>
                </c:pt>
                <c:pt idx="134">
                  <c:v>607.48037950664138</c:v>
                </c:pt>
                <c:pt idx="135">
                  <c:v>613.09569259962052</c:v>
                </c:pt>
                <c:pt idx="136">
                  <c:v>602.1319734345351</c:v>
                </c:pt>
                <c:pt idx="137">
                  <c:v>620.11167138810197</c:v>
                </c:pt>
                <c:pt idx="138">
                  <c:v>615.52415486307837</c:v>
                </c:pt>
                <c:pt idx="139">
                  <c:v>628.30585457979225</c:v>
                </c:pt>
                <c:pt idx="140">
                  <c:v>615.69649812734076</c:v>
                </c:pt>
                <c:pt idx="141">
                  <c:v>603.62024344569284</c:v>
                </c:pt>
                <c:pt idx="142">
                  <c:v>611.1780337078651</c:v>
                </c:pt>
                <c:pt idx="143">
                  <c:v>594.26</c:v>
                </c:pt>
                <c:pt idx="144">
                  <c:v>605.80999999999995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9-4E0D-8A8C-1756320ACBA7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Rents!$A$96:$A$240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Rents!$C$96:$C$240</c:f>
              <c:numCache>
                <c:formatCode>0.00</c:formatCode>
                <c:ptCount val="145"/>
                <c:pt idx="0">
                  <c:v>337.70731383546405</c:v>
                </c:pt>
                <c:pt idx="1">
                  <c:v>343.54847231604839</c:v>
                </c:pt>
                <c:pt idx="2">
                  <c:v>337.42370599198819</c:v>
                </c:pt>
                <c:pt idx="3">
                  <c:v>340.16157112515845</c:v>
                </c:pt>
                <c:pt idx="4">
                  <c:v>349.00511779424795</c:v>
                </c:pt>
                <c:pt idx="5">
                  <c:v>353.39395032532235</c:v>
                </c:pt>
                <c:pt idx="6">
                  <c:v>369.65701418396412</c:v>
                </c:pt>
                <c:pt idx="7">
                  <c:v>356.99852492682726</c:v>
                </c:pt>
                <c:pt idx="8">
                  <c:v>350.29151284837047</c:v>
                </c:pt>
                <c:pt idx="9">
                  <c:v>351.57330311217629</c:v>
                </c:pt>
                <c:pt idx="10">
                  <c:v>348.69532119910286</c:v>
                </c:pt>
                <c:pt idx="11">
                  <c:v>346.47953648204128</c:v>
                </c:pt>
                <c:pt idx="12">
                  <c:v>345.16386780144404</c:v>
                </c:pt>
                <c:pt idx="13">
                  <c:v>348.43493397063526</c:v>
                </c:pt>
                <c:pt idx="14">
                  <c:v>342.68942340867966</c:v>
                </c:pt>
                <c:pt idx="15">
                  <c:v>347.58481602906079</c:v>
                </c:pt>
                <c:pt idx="16">
                  <c:v>350.98771089932569</c:v>
                </c:pt>
                <c:pt idx="17">
                  <c:v>344.18663617321795</c:v>
                </c:pt>
                <c:pt idx="18">
                  <c:v>377.04076204907921</c:v>
                </c:pt>
                <c:pt idx="19">
                  <c:v>362.32874048321946</c:v>
                </c:pt>
                <c:pt idx="20">
                  <c:v>349.3432440491701</c:v>
                </c:pt>
                <c:pt idx="21">
                  <c:v>347.6879728795534</c:v>
                </c:pt>
                <c:pt idx="22">
                  <c:v>341.63407902144485</c:v>
                </c:pt>
                <c:pt idx="23">
                  <c:v>338.77586451641639</c:v>
                </c:pt>
                <c:pt idx="24">
                  <c:v>337.17072640106852</c:v>
                </c:pt>
                <c:pt idx="25">
                  <c:v>338.92491305569871</c:v>
                </c:pt>
                <c:pt idx="26">
                  <c:v>336.75875623232668</c:v>
                </c:pt>
                <c:pt idx="27">
                  <c:v>338.58530631867438</c:v>
                </c:pt>
                <c:pt idx="28">
                  <c:v>342.06716742077475</c:v>
                </c:pt>
                <c:pt idx="29">
                  <c:v>350.80929175829556</c:v>
                </c:pt>
                <c:pt idx="30">
                  <c:v>378.76039781531756</c:v>
                </c:pt>
                <c:pt idx="31">
                  <c:v>365.64399763691995</c:v>
                </c:pt>
                <c:pt idx="32">
                  <c:v>352.81876432349014</c:v>
                </c:pt>
                <c:pt idx="33">
                  <c:v>352.51106360199611</c:v>
                </c:pt>
                <c:pt idx="34">
                  <c:v>347.9411380716586</c:v>
                </c:pt>
                <c:pt idx="35">
                  <c:v>346.17033708114258</c:v>
                </c:pt>
                <c:pt idx="36">
                  <c:v>344.39859913545172</c:v>
                </c:pt>
                <c:pt idx="37">
                  <c:v>345.38668375901011</c:v>
                </c:pt>
                <c:pt idx="38">
                  <c:v>349.0670970242852</c:v>
                </c:pt>
                <c:pt idx="39">
                  <c:v>346.58622163490645</c:v>
                </c:pt>
                <c:pt idx="40">
                  <c:v>355.41088797429501</c:v>
                </c:pt>
                <c:pt idx="41">
                  <c:v>361.34096213528784</c:v>
                </c:pt>
                <c:pt idx="42">
                  <c:v>386.53258779682534</c:v>
                </c:pt>
                <c:pt idx="43">
                  <c:v>374.42472086850978</c:v>
                </c:pt>
                <c:pt idx="44">
                  <c:v>360.9771534962569</c:v>
                </c:pt>
                <c:pt idx="45">
                  <c:v>361.68900627336473</c:v>
                </c:pt>
                <c:pt idx="46">
                  <c:v>360.423490225173</c:v>
                </c:pt>
                <c:pt idx="47">
                  <c:v>358.03955952964247</c:v>
                </c:pt>
                <c:pt idx="48">
                  <c:v>353.55010599343387</c:v>
                </c:pt>
                <c:pt idx="49">
                  <c:v>359.09988272663645</c:v>
                </c:pt>
                <c:pt idx="50">
                  <c:v>359.79526328816343</c:v>
                </c:pt>
                <c:pt idx="51">
                  <c:v>356.87845745749991</c:v>
                </c:pt>
                <c:pt idx="52">
                  <c:v>366.84700458758357</c:v>
                </c:pt>
                <c:pt idx="53">
                  <c:v>369.19574113110718</c:v>
                </c:pt>
                <c:pt idx="54">
                  <c:v>398.99804675289897</c:v>
                </c:pt>
                <c:pt idx="55">
                  <c:v>386.57018382406636</c:v>
                </c:pt>
                <c:pt idx="56">
                  <c:v>371.07284391415408</c:v>
                </c:pt>
                <c:pt idx="57">
                  <c:v>367.62297042526887</c:v>
                </c:pt>
                <c:pt idx="58">
                  <c:v>367.93457190168431</c:v>
                </c:pt>
                <c:pt idx="59">
                  <c:v>366.61126210227303</c:v>
                </c:pt>
                <c:pt idx="60">
                  <c:v>360.33937440507134</c:v>
                </c:pt>
                <c:pt idx="61">
                  <c:v>365.42348867997111</c:v>
                </c:pt>
                <c:pt idx="62">
                  <c:v>363.51844788784547</c:v>
                </c:pt>
                <c:pt idx="63">
                  <c:v>365.01204104805061</c:v>
                </c:pt>
                <c:pt idx="64">
                  <c:v>375.69952988329595</c:v>
                </c:pt>
                <c:pt idx="65">
                  <c:v>378.86507510494442</c:v>
                </c:pt>
                <c:pt idx="66">
                  <c:v>411.30249502573804</c:v>
                </c:pt>
                <c:pt idx="67">
                  <c:v>405.37355083112766</c:v>
                </c:pt>
                <c:pt idx="68">
                  <c:v>379.38815190666099</c:v>
                </c:pt>
                <c:pt idx="69">
                  <c:v>380.85344248370632</c:v>
                </c:pt>
                <c:pt idx="70">
                  <c:v>380.52042189801426</c:v>
                </c:pt>
                <c:pt idx="71">
                  <c:v>376.51399940487102</c:v>
                </c:pt>
                <c:pt idx="72">
                  <c:v>373.88304427103782</c:v>
                </c:pt>
                <c:pt idx="73">
                  <c:v>374.94426987123938</c:v>
                </c:pt>
                <c:pt idx="74">
                  <c:v>372.71803176615896</c:v>
                </c:pt>
                <c:pt idx="75">
                  <c:v>376.66237110141225</c:v>
                </c:pt>
                <c:pt idx="76">
                  <c:v>390.79809000401008</c:v>
                </c:pt>
                <c:pt idx="77">
                  <c:v>390.58505642047396</c:v>
                </c:pt>
                <c:pt idx="78">
                  <c:v>427.39133661386444</c:v>
                </c:pt>
                <c:pt idx="79">
                  <c:v>414.3474743792633</c:v>
                </c:pt>
                <c:pt idx="80">
                  <c:v>395.79293114186731</c:v>
                </c:pt>
                <c:pt idx="81">
                  <c:v>397.60585820887843</c:v>
                </c:pt>
                <c:pt idx="82">
                  <c:v>396.04718310858226</c:v>
                </c:pt>
                <c:pt idx="83">
                  <c:v>385.92723905087024</c:v>
                </c:pt>
                <c:pt idx="84">
                  <c:v>394.09559376963529</c:v>
                </c:pt>
                <c:pt idx="85">
                  <c:v>390.23158769647284</c:v>
                </c:pt>
                <c:pt idx="86">
                  <c:v>391.04715051193745</c:v>
                </c:pt>
                <c:pt idx="87">
                  <c:v>396.85141377290307</c:v>
                </c:pt>
                <c:pt idx="88">
                  <c:v>406.93481251926869</c:v>
                </c:pt>
                <c:pt idx="89">
                  <c:v>407.10545892031899</c:v>
                </c:pt>
                <c:pt idx="90">
                  <c:v>439.50387225737643</c:v>
                </c:pt>
                <c:pt idx="91">
                  <c:v>430.07391249013165</c:v>
                </c:pt>
                <c:pt idx="92">
                  <c:v>405.81492000000003</c:v>
                </c:pt>
                <c:pt idx="93">
                  <c:v>408.21695999999997</c:v>
                </c:pt>
                <c:pt idx="94">
                  <c:v>404.12700000000001</c:v>
                </c:pt>
                <c:pt idx="95">
                  <c:v>402.46071999999998</c:v>
                </c:pt>
                <c:pt idx="96">
                  <c:v>404.92768000000001</c:v>
                </c:pt>
                <c:pt idx="97">
                  <c:v>398.66290000000004</c:v>
                </c:pt>
                <c:pt idx="98">
                  <c:v>403.89238520692317</c:v>
                </c:pt>
                <c:pt idx="99">
                  <c:v>404.71070040181871</c:v>
                </c:pt>
                <c:pt idx="100">
                  <c:v>420.2802237152257</c:v>
                </c:pt>
                <c:pt idx="101">
                  <c:v>424.51829025844933</c:v>
                </c:pt>
                <c:pt idx="102">
                  <c:v>450.70785288270383</c:v>
                </c:pt>
                <c:pt idx="103">
                  <c:v>447.49196819085489</c:v>
                </c:pt>
                <c:pt idx="104">
                  <c:v>418.49105835806131</c:v>
                </c:pt>
                <c:pt idx="105">
                  <c:v>422.51511374876361</c:v>
                </c:pt>
                <c:pt idx="106">
                  <c:v>419.539881305638</c:v>
                </c:pt>
                <c:pt idx="107">
                  <c:v>416.74589162561574</c:v>
                </c:pt>
                <c:pt idx="108">
                  <c:v>414.09152709359603</c:v>
                </c:pt>
                <c:pt idx="109">
                  <c:v>417.58803940886702</c:v>
                </c:pt>
                <c:pt idx="110">
                  <c:v>421.94830078125</c:v>
                </c:pt>
                <c:pt idx="111">
                  <c:v>425.11822265625</c:v>
                </c:pt>
                <c:pt idx="112">
                  <c:v>436.33974609374997</c:v>
                </c:pt>
                <c:pt idx="113">
                  <c:v>439.48200975609757</c:v>
                </c:pt>
                <c:pt idx="114">
                  <c:v>471.92089756097562</c:v>
                </c:pt>
                <c:pt idx="115">
                  <c:v>474.7499317073171</c:v>
                </c:pt>
                <c:pt idx="116">
                  <c:v>444.99095516569196</c:v>
                </c:pt>
                <c:pt idx="117">
                  <c:v>444.92768031189081</c:v>
                </c:pt>
                <c:pt idx="118">
                  <c:v>439.46495126705656</c:v>
                </c:pt>
                <c:pt idx="119">
                  <c:v>440.67385658914731</c:v>
                </c:pt>
                <c:pt idx="120">
                  <c:v>436.83653100775194</c:v>
                </c:pt>
                <c:pt idx="121">
                  <c:v>437.71722868217057</c:v>
                </c:pt>
                <c:pt idx="122">
                  <c:v>440.14177093358995</c:v>
                </c:pt>
                <c:pt idx="123">
                  <c:v>447.13988450433106</c:v>
                </c:pt>
                <c:pt idx="124">
                  <c:v>461.02155919153029</c:v>
                </c:pt>
                <c:pt idx="125">
                  <c:v>463.3530268199234</c:v>
                </c:pt>
                <c:pt idx="126">
                  <c:v>495.36737547892727</c:v>
                </c:pt>
                <c:pt idx="127">
                  <c:v>486.38180076628356</c:v>
                </c:pt>
                <c:pt idx="128">
                  <c:v>460.8373764258555</c:v>
                </c:pt>
                <c:pt idx="129">
                  <c:v>465.19828897338402</c:v>
                </c:pt>
                <c:pt idx="130">
                  <c:v>450.27450570342205</c:v>
                </c:pt>
                <c:pt idx="131">
                  <c:v>445.97621776504297</c:v>
                </c:pt>
                <c:pt idx="132">
                  <c:v>451.16403056351481</c:v>
                </c:pt>
                <c:pt idx="133">
                  <c:v>451.99077363896851</c:v>
                </c:pt>
                <c:pt idx="134">
                  <c:v>453.14652751423154</c:v>
                </c:pt>
                <c:pt idx="135">
                  <c:v>465.68089184060722</c:v>
                </c:pt>
                <c:pt idx="136">
                  <c:v>482.56789373814041</c:v>
                </c:pt>
                <c:pt idx="137">
                  <c:v>474.40438149197354</c:v>
                </c:pt>
                <c:pt idx="138">
                  <c:v>517.8376392823418</c:v>
                </c:pt>
                <c:pt idx="139">
                  <c:v>504.43269121813029</c:v>
                </c:pt>
                <c:pt idx="140">
                  <c:v>476.64734082397001</c:v>
                </c:pt>
                <c:pt idx="141">
                  <c:v>481.69262172284641</c:v>
                </c:pt>
                <c:pt idx="142">
                  <c:v>481.61157303370783</c:v>
                </c:pt>
                <c:pt idx="143">
                  <c:v>469.52</c:v>
                </c:pt>
                <c:pt idx="144">
                  <c:v>479.62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9-4E0D-8A8C-1756320AC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74656"/>
        <c:axId val="117176192"/>
      </c:lineChart>
      <c:catAx>
        <c:axId val="117174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17176192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7176192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Monthly average $2021/week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171746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Real value of non-residential building construction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36594436249707"/>
          <c:y val="0.13942838939327945"/>
          <c:w val="0.83163933268236345"/>
          <c:h val="0.66157854278769268"/>
        </c:manualLayout>
      </c:layout>
      <c:lineChart>
        <c:grouping val="standard"/>
        <c:varyColors val="0"/>
        <c:ser>
          <c:idx val="0"/>
          <c:order val="0"/>
          <c:tx>
            <c:strRef>
              <c:f>Nonresidential!$B$5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40725</c:v>
                </c:pt>
                <c:pt idx="1">
                  <c:v>40756</c:v>
                </c:pt>
                <c:pt idx="2">
                  <c:v>40787</c:v>
                </c:pt>
                <c:pt idx="3">
                  <c:v>40817</c:v>
                </c:pt>
                <c:pt idx="4">
                  <c:v>40848</c:v>
                </c:pt>
                <c:pt idx="5">
                  <c:v>40878</c:v>
                </c:pt>
                <c:pt idx="6">
                  <c:v>40909</c:v>
                </c:pt>
                <c:pt idx="7">
                  <c:v>40940</c:v>
                </c:pt>
                <c:pt idx="8">
                  <c:v>40969</c:v>
                </c:pt>
                <c:pt idx="9">
                  <c:v>41000</c:v>
                </c:pt>
                <c:pt idx="10">
                  <c:v>41030</c:v>
                </c:pt>
                <c:pt idx="11">
                  <c:v>41061</c:v>
                </c:pt>
                <c:pt idx="12">
                  <c:v>41091</c:v>
                </c:pt>
                <c:pt idx="13">
                  <c:v>41122</c:v>
                </c:pt>
                <c:pt idx="14">
                  <c:v>41153</c:v>
                </c:pt>
                <c:pt idx="15">
                  <c:v>41183</c:v>
                </c:pt>
                <c:pt idx="16">
                  <c:v>41214</c:v>
                </c:pt>
                <c:pt idx="17">
                  <c:v>41244</c:v>
                </c:pt>
                <c:pt idx="18">
                  <c:v>41275</c:v>
                </c:pt>
                <c:pt idx="19">
                  <c:v>41306</c:v>
                </c:pt>
                <c:pt idx="20">
                  <c:v>41334</c:v>
                </c:pt>
                <c:pt idx="21">
                  <c:v>41365</c:v>
                </c:pt>
                <c:pt idx="22">
                  <c:v>41395</c:v>
                </c:pt>
                <c:pt idx="23">
                  <c:v>41426</c:v>
                </c:pt>
                <c:pt idx="24">
                  <c:v>41456</c:v>
                </c:pt>
                <c:pt idx="25">
                  <c:v>41487</c:v>
                </c:pt>
                <c:pt idx="26">
                  <c:v>41518</c:v>
                </c:pt>
                <c:pt idx="27">
                  <c:v>41548</c:v>
                </c:pt>
                <c:pt idx="28">
                  <c:v>41579</c:v>
                </c:pt>
                <c:pt idx="29">
                  <c:v>41609</c:v>
                </c:pt>
                <c:pt idx="30">
                  <c:v>41640</c:v>
                </c:pt>
                <c:pt idx="31">
                  <c:v>41671</c:v>
                </c:pt>
                <c:pt idx="32">
                  <c:v>41699</c:v>
                </c:pt>
                <c:pt idx="33">
                  <c:v>41730</c:v>
                </c:pt>
                <c:pt idx="34">
                  <c:v>41760</c:v>
                </c:pt>
                <c:pt idx="35">
                  <c:v>41791</c:v>
                </c:pt>
                <c:pt idx="36">
                  <c:v>41821</c:v>
                </c:pt>
                <c:pt idx="37">
                  <c:v>41852</c:v>
                </c:pt>
                <c:pt idx="38">
                  <c:v>41883</c:v>
                </c:pt>
                <c:pt idx="39">
                  <c:v>41913</c:v>
                </c:pt>
                <c:pt idx="40">
                  <c:v>41944</c:v>
                </c:pt>
                <c:pt idx="41">
                  <c:v>41974</c:v>
                </c:pt>
                <c:pt idx="42">
                  <c:v>42005</c:v>
                </c:pt>
                <c:pt idx="43">
                  <c:v>42036</c:v>
                </c:pt>
                <c:pt idx="44">
                  <c:v>42064</c:v>
                </c:pt>
                <c:pt idx="45">
                  <c:v>42095</c:v>
                </c:pt>
                <c:pt idx="46">
                  <c:v>42125</c:v>
                </c:pt>
                <c:pt idx="47">
                  <c:v>42156</c:v>
                </c:pt>
                <c:pt idx="48">
                  <c:v>42186</c:v>
                </c:pt>
                <c:pt idx="49">
                  <c:v>42217</c:v>
                </c:pt>
                <c:pt idx="50">
                  <c:v>42248</c:v>
                </c:pt>
                <c:pt idx="51">
                  <c:v>42278</c:v>
                </c:pt>
                <c:pt idx="52">
                  <c:v>42309</c:v>
                </c:pt>
                <c:pt idx="53">
                  <c:v>42339</c:v>
                </c:pt>
                <c:pt idx="54">
                  <c:v>42370</c:v>
                </c:pt>
                <c:pt idx="55">
                  <c:v>42401</c:v>
                </c:pt>
                <c:pt idx="56">
                  <c:v>42430</c:v>
                </c:pt>
                <c:pt idx="57">
                  <c:v>42461</c:v>
                </c:pt>
                <c:pt idx="58">
                  <c:v>42491</c:v>
                </c:pt>
                <c:pt idx="59">
                  <c:v>42522</c:v>
                </c:pt>
                <c:pt idx="60">
                  <c:v>42552</c:v>
                </c:pt>
                <c:pt idx="61">
                  <c:v>42583</c:v>
                </c:pt>
                <c:pt idx="62">
                  <c:v>42614</c:v>
                </c:pt>
                <c:pt idx="63">
                  <c:v>42644</c:v>
                </c:pt>
                <c:pt idx="64">
                  <c:v>42675</c:v>
                </c:pt>
                <c:pt idx="65">
                  <c:v>42705</c:v>
                </c:pt>
                <c:pt idx="66">
                  <c:v>42736</c:v>
                </c:pt>
                <c:pt idx="67">
                  <c:v>42767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42979</c:v>
                </c:pt>
                <c:pt idx="75">
                  <c:v>43009</c:v>
                </c:pt>
                <c:pt idx="76">
                  <c:v>43040</c:v>
                </c:pt>
                <c:pt idx="77">
                  <c:v>43070</c:v>
                </c:pt>
                <c:pt idx="78">
                  <c:v>43101</c:v>
                </c:pt>
                <c:pt idx="79">
                  <c:v>43132</c:v>
                </c:pt>
                <c:pt idx="80">
                  <c:v>43160</c:v>
                </c:pt>
                <c:pt idx="81">
                  <c:v>43191</c:v>
                </c:pt>
                <c:pt idx="82">
                  <c:v>43221</c:v>
                </c:pt>
                <c:pt idx="83">
                  <c:v>43252</c:v>
                </c:pt>
                <c:pt idx="84">
                  <c:v>43282</c:v>
                </c:pt>
                <c:pt idx="85">
                  <c:v>43313</c:v>
                </c:pt>
                <c:pt idx="86">
                  <c:v>43344</c:v>
                </c:pt>
                <c:pt idx="87">
                  <c:v>43374</c:v>
                </c:pt>
                <c:pt idx="88">
                  <c:v>43405</c:v>
                </c:pt>
                <c:pt idx="89">
                  <c:v>43435</c:v>
                </c:pt>
                <c:pt idx="90">
                  <c:v>43466</c:v>
                </c:pt>
                <c:pt idx="91">
                  <c:v>43497</c:v>
                </c:pt>
                <c:pt idx="92">
                  <c:v>43525</c:v>
                </c:pt>
                <c:pt idx="93">
                  <c:v>43556</c:v>
                </c:pt>
                <c:pt idx="94">
                  <c:v>43586</c:v>
                </c:pt>
                <c:pt idx="95">
                  <c:v>43617</c:v>
                </c:pt>
                <c:pt idx="96">
                  <c:v>43647</c:v>
                </c:pt>
                <c:pt idx="97">
                  <c:v>43678</c:v>
                </c:pt>
                <c:pt idx="98">
                  <c:v>43709</c:v>
                </c:pt>
                <c:pt idx="99">
                  <c:v>43739</c:v>
                </c:pt>
                <c:pt idx="100">
                  <c:v>43770</c:v>
                </c:pt>
                <c:pt idx="101">
                  <c:v>43800</c:v>
                </c:pt>
                <c:pt idx="102">
                  <c:v>43831</c:v>
                </c:pt>
                <c:pt idx="103">
                  <c:v>43862</c:v>
                </c:pt>
                <c:pt idx="104">
                  <c:v>43891</c:v>
                </c:pt>
                <c:pt idx="105">
                  <c:v>43922</c:v>
                </c:pt>
                <c:pt idx="106">
                  <c:v>43952</c:v>
                </c:pt>
                <c:pt idx="107">
                  <c:v>43983</c:v>
                </c:pt>
                <c:pt idx="108">
                  <c:v>44013</c:v>
                </c:pt>
                <c:pt idx="109">
                  <c:v>44044</c:v>
                </c:pt>
                <c:pt idx="110">
                  <c:v>44075</c:v>
                </c:pt>
                <c:pt idx="111">
                  <c:v>44105</c:v>
                </c:pt>
                <c:pt idx="112">
                  <c:v>44136</c:v>
                </c:pt>
                <c:pt idx="113">
                  <c:v>44166</c:v>
                </c:pt>
                <c:pt idx="114">
                  <c:v>44197</c:v>
                </c:pt>
                <c:pt idx="115">
                  <c:v>44228</c:v>
                </c:pt>
                <c:pt idx="116">
                  <c:v>44256</c:v>
                </c:pt>
                <c:pt idx="117">
                  <c:v>44287</c:v>
                </c:pt>
                <c:pt idx="118">
                  <c:v>44317</c:v>
                </c:pt>
                <c:pt idx="119">
                  <c:v>44348</c:v>
                </c:pt>
                <c:pt idx="120">
                  <c:v>44378</c:v>
                </c:pt>
              </c:numCache>
            </c:numRef>
          </c:cat>
          <c:val>
            <c:numRef>
              <c:f>Nonresidential!NonresAucklandSeries</c:f>
              <c:numCache>
                <c:formatCode>0</c:formatCode>
                <c:ptCount val="121"/>
                <c:pt idx="0">
                  <c:v>1349.7254098561723</c:v>
                </c:pt>
                <c:pt idx="1">
                  <c:v>1320.3569332922918</c:v>
                </c:pt>
                <c:pt idx="2">
                  <c:v>1351.2733916140949</c:v>
                </c:pt>
                <c:pt idx="3">
                  <c:v>1362.2031753511585</c:v>
                </c:pt>
                <c:pt idx="4">
                  <c:v>1247.4459370919308</c:v>
                </c:pt>
                <c:pt idx="5">
                  <c:v>1422.6474048444882</c:v>
                </c:pt>
                <c:pt idx="6">
                  <c:v>1445.761586729878</c:v>
                </c:pt>
                <c:pt idx="7">
                  <c:v>1465.3995358069219</c:v>
                </c:pt>
                <c:pt idx="8">
                  <c:v>1371.04386210556</c:v>
                </c:pt>
                <c:pt idx="9">
                  <c:v>1382.2473632131992</c:v>
                </c:pt>
                <c:pt idx="10">
                  <c:v>1378.8252393877415</c:v>
                </c:pt>
                <c:pt idx="11">
                  <c:v>1382.9010906803014</c:v>
                </c:pt>
                <c:pt idx="12">
                  <c:v>1313.8329764363764</c:v>
                </c:pt>
                <c:pt idx="13">
                  <c:v>1302.9013752044432</c:v>
                </c:pt>
                <c:pt idx="14">
                  <c:v>1352.1782970270228</c:v>
                </c:pt>
                <c:pt idx="15">
                  <c:v>1387.7773986222305</c:v>
                </c:pt>
                <c:pt idx="16">
                  <c:v>1369.2721449311268</c:v>
                </c:pt>
                <c:pt idx="17">
                  <c:v>1248.8900033547011</c:v>
                </c:pt>
                <c:pt idx="18">
                  <c:v>1245.7466874802083</c:v>
                </c:pt>
                <c:pt idx="19">
                  <c:v>1184.3620578641508</c:v>
                </c:pt>
                <c:pt idx="20">
                  <c:v>1328.2451433663427</c:v>
                </c:pt>
                <c:pt idx="21">
                  <c:v>1347.8381736167746</c:v>
                </c:pt>
                <c:pt idx="22">
                  <c:v>1379.7056856932991</c:v>
                </c:pt>
                <c:pt idx="23">
                  <c:v>1415.9531736446334</c:v>
                </c:pt>
                <c:pt idx="24">
                  <c:v>1393.3506247884416</c:v>
                </c:pt>
                <c:pt idx="25">
                  <c:v>1423.5617411466715</c:v>
                </c:pt>
                <c:pt idx="26">
                  <c:v>1418.2772094606105</c:v>
                </c:pt>
                <c:pt idx="27">
                  <c:v>1461.8940281370487</c:v>
                </c:pt>
                <c:pt idx="28">
                  <c:v>1362.9289937251478</c:v>
                </c:pt>
                <c:pt idx="29">
                  <c:v>1303.9747284407615</c:v>
                </c:pt>
                <c:pt idx="30">
                  <c:v>1305.0355898070345</c:v>
                </c:pt>
                <c:pt idx="31">
                  <c:v>1379.2742184597059</c:v>
                </c:pt>
                <c:pt idx="32">
                  <c:v>1312.2508355078169</c:v>
                </c:pt>
                <c:pt idx="33">
                  <c:v>1320.8518217327874</c:v>
                </c:pt>
                <c:pt idx="34">
                  <c:v>1295.7302803329505</c:v>
                </c:pt>
                <c:pt idx="35">
                  <c:v>1392.3405239995791</c:v>
                </c:pt>
                <c:pt idx="36">
                  <c:v>1339.7058378189129</c:v>
                </c:pt>
                <c:pt idx="37">
                  <c:v>1404.9404294033959</c:v>
                </c:pt>
                <c:pt idx="38">
                  <c:v>1492.0553324291211</c:v>
                </c:pt>
                <c:pt idx="39">
                  <c:v>1492.1759652551561</c:v>
                </c:pt>
                <c:pt idx="40">
                  <c:v>1546.8382926184333</c:v>
                </c:pt>
                <c:pt idx="41">
                  <c:v>1555.2961681723789</c:v>
                </c:pt>
                <c:pt idx="42">
                  <c:v>1530.5567105790547</c:v>
                </c:pt>
                <c:pt idx="43">
                  <c:v>1598.9417151923417</c:v>
                </c:pt>
                <c:pt idx="44">
                  <c:v>1505.319651344575</c:v>
                </c:pt>
                <c:pt idx="45">
                  <c:v>1480.996763577316</c:v>
                </c:pt>
                <c:pt idx="46">
                  <c:v>1539.1664492796785</c:v>
                </c:pt>
                <c:pt idx="47">
                  <c:v>1446.007506123254</c:v>
                </c:pt>
                <c:pt idx="48">
                  <c:v>1534.4871588470471</c:v>
                </c:pt>
                <c:pt idx="49">
                  <c:v>1417.3874778902118</c:v>
                </c:pt>
                <c:pt idx="50">
                  <c:v>1347.8534824071298</c:v>
                </c:pt>
                <c:pt idx="51">
                  <c:v>1374.7505541231576</c:v>
                </c:pt>
                <c:pt idx="52">
                  <c:v>1502.267785427362</c:v>
                </c:pt>
                <c:pt idx="53">
                  <c:v>1652.3798339056389</c:v>
                </c:pt>
                <c:pt idx="54">
                  <c:v>1714.8024576366411</c:v>
                </c:pt>
                <c:pt idx="55">
                  <c:v>1618.51441649763</c:v>
                </c:pt>
                <c:pt idx="56">
                  <c:v>1723.3043231873951</c:v>
                </c:pt>
                <c:pt idx="57">
                  <c:v>1754.8684634240001</c:v>
                </c:pt>
                <c:pt idx="58">
                  <c:v>1765.3267780544768</c:v>
                </c:pt>
                <c:pt idx="59">
                  <c:v>1947.746509275938</c:v>
                </c:pt>
                <c:pt idx="60">
                  <c:v>2057.4700456478472</c:v>
                </c:pt>
                <c:pt idx="61">
                  <c:v>2156.6417977543351</c:v>
                </c:pt>
                <c:pt idx="62">
                  <c:v>2192.4144005182043</c:v>
                </c:pt>
                <c:pt idx="63">
                  <c:v>2171.5096648123649</c:v>
                </c:pt>
                <c:pt idx="64">
                  <c:v>2051.0744239381297</c:v>
                </c:pt>
                <c:pt idx="65">
                  <c:v>2025.722434203331</c:v>
                </c:pt>
                <c:pt idx="66">
                  <c:v>2006.9456467547618</c:v>
                </c:pt>
                <c:pt idx="67">
                  <c:v>2004.944307174746</c:v>
                </c:pt>
                <c:pt idx="68">
                  <c:v>2254.7073521577922</c:v>
                </c:pt>
                <c:pt idx="69">
                  <c:v>2296.475266647944</c:v>
                </c:pt>
                <c:pt idx="70">
                  <c:v>2376.7960903387825</c:v>
                </c:pt>
                <c:pt idx="71">
                  <c:v>2141.355930300881</c:v>
                </c:pt>
                <c:pt idx="72">
                  <c:v>2046.5986812276694</c:v>
                </c:pt>
                <c:pt idx="73">
                  <c:v>2177.762437091073</c:v>
                </c:pt>
                <c:pt idx="74">
                  <c:v>2261.6197803643859</c:v>
                </c:pt>
                <c:pt idx="75">
                  <c:v>2402.3680256125094</c:v>
                </c:pt>
                <c:pt idx="76">
                  <c:v>2489.8378573942446</c:v>
                </c:pt>
                <c:pt idx="77">
                  <c:v>2385.6948347223788</c:v>
                </c:pt>
                <c:pt idx="78">
                  <c:v>2449.3301997677859</c:v>
                </c:pt>
                <c:pt idx="79">
                  <c:v>2489.1016366354793</c:v>
                </c:pt>
                <c:pt idx="80">
                  <c:v>2371.3422580681731</c:v>
                </c:pt>
                <c:pt idx="81">
                  <c:v>2400.872653915641</c:v>
                </c:pt>
                <c:pt idx="82">
                  <c:v>2351.9992525895891</c:v>
                </c:pt>
                <c:pt idx="83">
                  <c:v>2537.91274016121</c:v>
                </c:pt>
                <c:pt idx="84">
                  <c:v>2580.8933991973568</c:v>
                </c:pt>
                <c:pt idx="85">
                  <c:v>2512.1974307707933</c:v>
                </c:pt>
                <c:pt idx="86">
                  <c:v>2492.1960315513425</c:v>
                </c:pt>
                <c:pt idx="87">
                  <c:v>2372.6038482563472</c:v>
                </c:pt>
                <c:pt idx="88">
                  <c:v>2468.2140225773446</c:v>
                </c:pt>
                <c:pt idx="89">
                  <c:v>2567.3979619492466</c:v>
                </c:pt>
                <c:pt idx="90">
                  <c:v>2645.825053714133</c:v>
                </c:pt>
                <c:pt idx="91">
                  <c:v>2762.7903149754775</c:v>
                </c:pt>
                <c:pt idx="92">
                  <c:v>2673.3483606457626</c:v>
                </c:pt>
                <c:pt idx="93">
                  <c:v>2712.2083106388218</c:v>
                </c:pt>
                <c:pt idx="94">
                  <c:v>2727.3521626277657</c:v>
                </c:pt>
                <c:pt idx="95">
                  <c:v>2623.2997232539701</c:v>
                </c:pt>
                <c:pt idx="96">
                  <c:v>2643.0181722547491</c:v>
                </c:pt>
                <c:pt idx="97">
                  <c:v>2577.1417393189436</c:v>
                </c:pt>
                <c:pt idx="98">
                  <c:v>2524.5424728668609</c:v>
                </c:pt>
                <c:pt idx="99">
                  <c:v>2538.00721542571</c:v>
                </c:pt>
                <c:pt idx="100">
                  <c:v>2430.4950224493864</c:v>
                </c:pt>
                <c:pt idx="101">
                  <c:v>2455.3772793243652</c:v>
                </c:pt>
                <c:pt idx="102">
                  <c:v>2352.7189909405424</c:v>
                </c:pt>
                <c:pt idx="103">
                  <c:v>2228.5306280339555</c:v>
                </c:pt>
                <c:pt idx="104">
                  <c:v>2130.1837097261059</c:v>
                </c:pt>
                <c:pt idx="105">
                  <c:v>2007.9564473188109</c:v>
                </c:pt>
                <c:pt idx="106">
                  <c:v>1903.0264269139727</c:v>
                </c:pt>
                <c:pt idx="107">
                  <c:v>1924.8446643291659</c:v>
                </c:pt>
                <c:pt idx="108">
                  <c:v>1823.8693680227952</c:v>
                </c:pt>
                <c:pt idx="109">
                  <c:v>1923.5467286761962</c:v>
                </c:pt>
                <c:pt idx="110">
                  <c:v>2036.8920319522369</c:v>
                </c:pt>
                <c:pt idx="111">
                  <c:v>1974.7995400079044</c:v>
                </c:pt>
                <c:pt idx="112">
                  <c:v>2111.4993476767895</c:v>
                </c:pt>
                <c:pt idx="113">
                  <c:v>2114.8549241495398</c:v>
                </c:pt>
                <c:pt idx="114">
                  <c:v>2105.6911643714061</c:v>
                </c:pt>
                <c:pt idx="115">
                  <c:v>2092.5386293612792</c:v>
                </c:pt>
                <c:pt idx="116">
                  <c:v>2135.4391497330007</c:v>
                </c:pt>
                <c:pt idx="117">
                  <c:v>2184.5164782849129</c:v>
                </c:pt>
                <c:pt idx="118">
                  <c:v>2419.3949162857584</c:v>
                </c:pt>
                <c:pt idx="119">
                  <c:v>2419.4279899891803</c:v>
                </c:pt>
                <c:pt idx="120">
                  <c:v>2534.6606407382296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A-45CF-8BF9-778260DB6F14}"/>
            </c:ext>
          </c:extLst>
        </c:ser>
        <c:ser>
          <c:idx val="1"/>
          <c:order val="1"/>
          <c:tx>
            <c:strRef>
              <c:f>Nonresidential!$C$5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40725</c:v>
                </c:pt>
                <c:pt idx="1">
                  <c:v>40756</c:v>
                </c:pt>
                <c:pt idx="2">
                  <c:v>40787</c:v>
                </c:pt>
                <c:pt idx="3">
                  <c:v>40817</c:v>
                </c:pt>
                <c:pt idx="4">
                  <c:v>40848</c:v>
                </c:pt>
                <c:pt idx="5">
                  <c:v>40878</c:v>
                </c:pt>
                <c:pt idx="6">
                  <c:v>40909</c:v>
                </c:pt>
                <c:pt idx="7">
                  <c:v>40940</c:v>
                </c:pt>
                <c:pt idx="8">
                  <c:v>40969</c:v>
                </c:pt>
                <c:pt idx="9">
                  <c:v>41000</c:v>
                </c:pt>
                <c:pt idx="10">
                  <c:v>41030</c:v>
                </c:pt>
                <c:pt idx="11">
                  <c:v>41061</c:v>
                </c:pt>
                <c:pt idx="12">
                  <c:v>41091</c:v>
                </c:pt>
                <c:pt idx="13">
                  <c:v>41122</c:v>
                </c:pt>
                <c:pt idx="14">
                  <c:v>41153</c:v>
                </c:pt>
                <c:pt idx="15">
                  <c:v>41183</c:v>
                </c:pt>
                <c:pt idx="16">
                  <c:v>41214</c:v>
                </c:pt>
                <c:pt idx="17">
                  <c:v>41244</c:v>
                </c:pt>
                <c:pt idx="18">
                  <c:v>41275</c:v>
                </c:pt>
                <c:pt idx="19">
                  <c:v>41306</c:v>
                </c:pt>
                <c:pt idx="20">
                  <c:v>41334</c:v>
                </c:pt>
                <c:pt idx="21">
                  <c:v>41365</c:v>
                </c:pt>
                <c:pt idx="22">
                  <c:v>41395</c:v>
                </c:pt>
                <c:pt idx="23">
                  <c:v>41426</c:v>
                </c:pt>
                <c:pt idx="24">
                  <c:v>41456</c:v>
                </c:pt>
                <c:pt idx="25">
                  <c:v>41487</c:v>
                </c:pt>
                <c:pt idx="26">
                  <c:v>41518</c:v>
                </c:pt>
                <c:pt idx="27">
                  <c:v>41548</c:v>
                </c:pt>
                <c:pt idx="28">
                  <c:v>41579</c:v>
                </c:pt>
                <c:pt idx="29">
                  <c:v>41609</c:v>
                </c:pt>
                <c:pt idx="30">
                  <c:v>41640</c:v>
                </c:pt>
                <c:pt idx="31">
                  <c:v>41671</c:v>
                </c:pt>
                <c:pt idx="32">
                  <c:v>41699</c:v>
                </c:pt>
                <c:pt idx="33">
                  <c:v>41730</c:v>
                </c:pt>
                <c:pt idx="34">
                  <c:v>41760</c:v>
                </c:pt>
                <c:pt idx="35">
                  <c:v>41791</c:v>
                </c:pt>
                <c:pt idx="36">
                  <c:v>41821</c:v>
                </c:pt>
                <c:pt idx="37">
                  <c:v>41852</c:v>
                </c:pt>
                <c:pt idx="38">
                  <c:v>41883</c:v>
                </c:pt>
                <c:pt idx="39">
                  <c:v>41913</c:v>
                </c:pt>
                <c:pt idx="40">
                  <c:v>41944</c:v>
                </c:pt>
                <c:pt idx="41">
                  <c:v>41974</c:v>
                </c:pt>
                <c:pt idx="42">
                  <c:v>42005</c:v>
                </c:pt>
                <c:pt idx="43">
                  <c:v>42036</c:v>
                </c:pt>
                <c:pt idx="44">
                  <c:v>42064</c:v>
                </c:pt>
                <c:pt idx="45">
                  <c:v>42095</c:v>
                </c:pt>
                <c:pt idx="46">
                  <c:v>42125</c:v>
                </c:pt>
                <c:pt idx="47">
                  <c:v>42156</c:v>
                </c:pt>
                <c:pt idx="48">
                  <c:v>42186</c:v>
                </c:pt>
                <c:pt idx="49">
                  <c:v>42217</c:v>
                </c:pt>
                <c:pt idx="50">
                  <c:v>42248</c:v>
                </c:pt>
                <c:pt idx="51">
                  <c:v>42278</c:v>
                </c:pt>
                <c:pt idx="52">
                  <c:v>42309</c:v>
                </c:pt>
                <c:pt idx="53">
                  <c:v>42339</c:v>
                </c:pt>
                <c:pt idx="54">
                  <c:v>42370</c:v>
                </c:pt>
                <c:pt idx="55">
                  <c:v>42401</c:v>
                </c:pt>
                <c:pt idx="56">
                  <c:v>42430</c:v>
                </c:pt>
                <c:pt idx="57">
                  <c:v>42461</c:v>
                </c:pt>
                <c:pt idx="58">
                  <c:v>42491</c:v>
                </c:pt>
                <c:pt idx="59">
                  <c:v>42522</c:v>
                </c:pt>
                <c:pt idx="60">
                  <c:v>42552</c:v>
                </c:pt>
                <c:pt idx="61">
                  <c:v>42583</c:v>
                </c:pt>
                <c:pt idx="62">
                  <c:v>42614</c:v>
                </c:pt>
                <c:pt idx="63">
                  <c:v>42644</c:v>
                </c:pt>
                <c:pt idx="64">
                  <c:v>42675</c:v>
                </c:pt>
                <c:pt idx="65">
                  <c:v>42705</c:v>
                </c:pt>
                <c:pt idx="66">
                  <c:v>42736</c:v>
                </c:pt>
                <c:pt idx="67">
                  <c:v>42767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42979</c:v>
                </c:pt>
                <c:pt idx="75">
                  <c:v>43009</c:v>
                </c:pt>
                <c:pt idx="76">
                  <c:v>43040</c:v>
                </c:pt>
                <c:pt idx="77">
                  <c:v>43070</c:v>
                </c:pt>
                <c:pt idx="78">
                  <c:v>43101</c:v>
                </c:pt>
                <c:pt idx="79">
                  <c:v>43132</c:v>
                </c:pt>
                <c:pt idx="80">
                  <c:v>43160</c:v>
                </c:pt>
                <c:pt idx="81">
                  <c:v>43191</c:v>
                </c:pt>
                <c:pt idx="82">
                  <c:v>43221</c:v>
                </c:pt>
                <c:pt idx="83">
                  <c:v>43252</c:v>
                </c:pt>
                <c:pt idx="84">
                  <c:v>43282</c:v>
                </c:pt>
                <c:pt idx="85">
                  <c:v>43313</c:v>
                </c:pt>
                <c:pt idx="86">
                  <c:v>43344</c:v>
                </c:pt>
                <c:pt idx="87">
                  <c:v>43374</c:v>
                </c:pt>
                <c:pt idx="88">
                  <c:v>43405</c:v>
                </c:pt>
                <c:pt idx="89">
                  <c:v>43435</c:v>
                </c:pt>
                <c:pt idx="90">
                  <c:v>43466</c:v>
                </c:pt>
                <c:pt idx="91">
                  <c:v>43497</c:v>
                </c:pt>
                <c:pt idx="92">
                  <c:v>43525</c:v>
                </c:pt>
                <c:pt idx="93">
                  <c:v>43556</c:v>
                </c:pt>
                <c:pt idx="94">
                  <c:v>43586</c:v>
                </c:pt>
                <c:pt idx="95">
                  <c:v>43617</c:v>
                </c:pt>
                <c:pt idx="96">
                  <c:v>43647</c:v>
                </c:pt>
                <c:pt idx="97">
                  <c:v>43678</c:v>
                </c:pt>
                <c:pt idx="98">
                  <c:v>43709</c:v>
                </c:pt>
                <c:pt idx="99">
                  <c:v>43739</c:v>
                </c:pt>
                <c:pt idx="100">
                  <c:v>43770</c:v>
                </c:pt>
                <c:pt idx="101">
                  <c:v>43800</c:v>
                </c:pt>
                <c:pt idx="102">
                  <c:v>43831</c:v>
                </c:pt>
                <c:pt idx="103">
                  <c:v>43862</c:v>
                </c:pt>
                <c:pt idx="104">
                  <c:v>43891</c:v>
                </c:pt>
                <c:pt idx="105">
                  <c:v>43922</c:v>
                </c:pt>
                <c:pt idx="106">
                  <c:v>43952</c:v>
                </c:pt>
                <c:pt idx="107">
                  <c:v>43983</c:v>
                </c:pt>
                <c:pt idx="108">
                  <c:v>44013</c:v>
                </c:pt>
                <c:pt idx="109">
                  <c:v>44044</c:v>
                </c:pt>
                <c:pt idx="110">
                  <c:v>44075</c:v>
                </c:pt>
                <c:pt idx="111">
                  <c:v>44105</c:v>
                </c:pt>
                <c:pt idx="112">
                  <c:v>44136</c:v>
                </c:pt>
                <c:pt idx="113">
                  <c:v>44166</c:v>
                </c:pt>
                <c:pt idx="114">
                  <c:v>44197</c:v>
                </c:pt>
                <c:pt idx="115">
                  <c:v>44228</c:v>
                </c:pt>
                <c:pt idx="116">
                  <c:v>44256</c:v>
                </c:pt>
                <c:pt idx="117">
                  <c:v>44287</c:v>
                </c:pt>
                <c:pt idx="118">
                  <c:v>44317</c:v>
                </c:pt>
                <c:pt idx="119">
                  <c:v>44348</c:v>
                </c:pt>
                <c:pt idx="120">
                  <c:v>44378</c:v>
                </c:pt>
              </c:numCache>
            </c:numRef>
          </c:cat>
          <c:val>
            <c:numRef>
              <c:f>Nonresidential!NonresCanterburySeries</c:f>
              <c:numCache>
                <c:formatCode>0</c:formatCode>
                <c:ptCount val="121"/>
                <c:pt idx="0">
                  <c:v>464.40011234809401</c:v>
                </c:pt>
                <c:pt idx="1">
                  <c:v>449.83659219741179</c:v>
                </c:pt>
                <c:pt idx="2">
                  <c:v>432.60009133807807</c:v>
                </c:pt>
                <c:pt idx="3">
                  <c:v>452.73623978228107</c:v>
                </c:pt>
                <c:pt idx="4">
                  <c:v>510.81628088423633</c:v>
                </c:pt>
                <c:pt idx="5">
                  <c:v>520.28878201356338</c:v>
                </c:pt>
                <c:pt idx="6">
                  <c:v>554.98858991675297</c:v>
                </c:pt>
                <c:pt idx="7">
                  <c:v>637.29496473893801</c:v>
                </c:pt>
                <c:pt idx="8">
                  <c:v>652.01369385498231</c:v>
                </c:pt>
                <c:pt idx="9">
                  <c:v>666.70239485668344</c:v>
                </c:pt>
                <c:pt idx="10">
                  <c:v>674.49931383123123</c:v>
                </c:pt>
                <c:pt idx="11">
                  <c:v>736.40266633693011</c:v>
                </c:pt>
                <c:pt idx="12">
                  <c:v>782.85483241420479</c:v>
                </c:pt>
                <c:pt idx="13">
                  <c:v>822.29502296978728</c:v>
                </c:pt>
                <c:pt idx="14">
                  <c:v>871.74509607563596</c:v>
                </c:pt>
                <c:pt idx="15">
                  <c:v>942.27860545190742</c:v>
                </c:pt>
                <c:pt idx="16">
                  <c:v>997.16083000444462</c:v>
                </c:pt>
                <c:pt idx="17">
                  <c:v>1027.2421083215256</c:v>
                </c:pt>
                <c:pt idx="18">
                  <c:v>1016.306282832045</c:v>
                </c:pt>
                <c:pt idx="19">
                  <c:v>990.13563615571741</c:v>
                </c:pt>
                <c:pt idx="20">
                  <c:v>987.15081782437676</c:v>
                </c:pt>
                <c:pt idx="21">
                  <c:v>1022.1562572278576</c:v>
                </c:pt>
                <c:pt idx="22">
                  <c:v>1075.2068426423655</c:v>
                </c:pt>
                <c:pt idx="23">
                  <c:v>1052.2506733459338</c:v>
                </c:pt>
                <c:pt idx="24">
                  <c:v>1092.9788910947716</c:v>
                </c:pt>
                <c:pt idx="25">
                  <c:v>1148.7147395468003</c:v>
                </c:pt>
                <c:pt idx="26">
                  <c:v>1167.1795446002013</c:v>
                </c:pt>
                <c:pt idx="27">
                  <c:v>1171.2562040392108</c:v>
                </c:pt>
                <c:pt idx="28">
                  <c:v>1069.381965219849</c:v>
                </c:pt>
                <c:pt idx="29">
                  <c:v>1190.3438531897875</c:v>
                </c:pt>
                <c:pt idx="30">
                  <c:v>1214.7661357515772</c:v>
                </c:pt>
                <c:pt idx="31">
                  <c:v>1231.4809764545025</c:v>
                </c:pt>
                <c:pt idx="32">
                  <c:v>1333.8854643352672</c:v>
                </c:pt>
                <c:pt idx="33">
                  <c:v>1415.8969669478429</c:v>
                </c:pt>
                <c:pt idx="34">
                  <c:v>1402.240966029115</c:v>
                </c:pt>
                <c:pt idx="35">
                  <c:v>1542.6362505498366</c:v>
                </c:pt>
                <c:pt idx="36">
                  <c:v>1652.4638021485</c:v>
                </c:pt>
                <c:pt idx="37">
                  <c:v>1672.9086740210059</c:v>
                </c:pt>
                <c:pt idx="38">
                  <c:v>1692.5236527672728</c:v>
                </c:pt>
                <c:pt idx="39">
                  <c:v>1671.8285895303188</c:v>
                </c:pt>
                <c:pt idx="40">
                  <c:v>1730.3658649127065</c:v>
                </c:pt>
                <c:pt idx="41">
                  <c:v>1710.6772796005844</c:v>
                </c:pt>
                <c:pt idx="42">
                  <c:v>1780.5272283000929</c:v>
                </c:pt>
                <c:pt idx="43">
                  <c:v>1867.5166353753768</c:v>
                </c:pt>
                <c:pt idx="44">
                  <c:v>1922.4659800127899</c:v>
                </c:pt>
                <c:pt idx="45">
                  <c:v>1907.9166423361119</c:v>
                </c:pt>
                <c:pt idx="46">
                  <c:v>1957.9259674712578</c:v>
                </c:pt>
                <c:pt idx="47">
                  <c:v>1877.1945099504396</c:v>
                </c:pt>
                <c:pt idx="48">
                  <c:v>1789.658806734526</c:v>
                </c:pt>
                <c:pt idx="49">
                  <c:v>2126.3155491814268</c:v>
                </c:pt>
                <c:pt idx="50">
                  <c:v>2199.6316741739838</c:v>
                </c:pt>
                <c:pt idx="51">
                  <c:v>2166.0213468205457</c:v>
                </c:pt>
                <c:pt idx="52">
                  <c:v>2176.3096848504542</c:v>
                </c:pt>
                <c:pt idx="53">
                  <c:v>2127.8070275816808</c:v>
                </c:pt>
                <c:pt idx="54">
                  <c:v>2053.4400648018336</c:v>
                </c:pt>
                <c:pt idx="55">
                  <c:v>1976.0366054322708</c:v>
                </c:pt>
                <c:pt idx="56">
                  <c:v>1862.042312465079</c:v>
                </c:pt>
                <c:pt idx="57">
                  <c:v>1857.1178889051714</c:v>
                </c:pt>
                <c:pt idx="58">
                  <c:v>1849.0242292509654</c:v>
                </c:pt>
                <c:pt idx="59">
                  <c:v>2050.5537765451631</c:v>
                </c:pt>
                <c:pt idx="60">
                  <c:v>2029.3870213742532</c:v>
                </c:pt>
                <c:pt idx="61">
                  <c:v>1683.7219828743173</c:v>
                </c:pt>
                <c:pt idx="62">
                  <c:v>1577.5445856143413</c:v>
                </c:pt>
                <c:pt idx="63">
                  <c:v>1644.9420815447379</c:v>
                </c:pt>
                <c:pt idx="64">
                  <c:v>1628.4242730502506</c:v>
                </c:pt>
                <c:pt idx="65">
                  <c:v>1613.0902842967923</c:v>
                </c:pt>
                <c:pt idx="66">
                  <c:v>1610.7606849024571</c:v>
                </c:pt>
                <c:pt idx="67">
                  <c:v>1586.9318961798522</c:v>
                </c:pt>
                <c:pt idx="68">
                  <c:v>1678.0573943222143</c:v>
                </c:pt>
                <c:pt idx="69">
                  <c:v>1623.6936627056698</c:v>
                </c:pt>
                <c:pt idx="70">
                  <c:v>1585.3975729279678</c:v>
                </c:pt>
                <c:pt idx="71">
                  <c:v>1415.614249130196</c:v>
                </c:pt>
                <c:pt idx="72">
                  <c:v>1441.4669257830483</c:v>
                </c:pt>
                <c:pt idx="73">
                  <c:v>1448.8779574761581</c:v>
                </c:pt>
                <c:pt idx="74">
                  <c:v>1471.4874080496759</c:v>
                </c:pt>
                <c:pt idx="75">
                  <c:v>1395.7320843811326</c:v>
                </c:pt>
                <c:pt idx="76">
                  <c:v>1402.0754961928769</c:v>
                </c:pt>
                <c:pt idx="77">
                  <c:v>1363.0601249151282</c:v>
                </c:pt>
                <c:pt idx="78">
                  <c:v>1426.8702582151464</c:v>
                </c:pt>
                <c:pt idx="79">
                  <c:v>1513.6272687275707</c:v>
                </c:pt>
                <c:pt idx="80">
                  <c:v>1434.5962323892045</c:v>
                </c:pt>
                <c:pt idx="81">
                  <c:v>1453.2404928500878</c:v>
                </c:pt>
                <c:pt idx="82">
                  <c:v>1492.827349023662</c:v>
                </c:pt>
                <c:pt idx="83">
                  <c:v>1396.5531617572956</c:v>
                </c:pt>
                <c:pt idx="84">
                  <c:v>1279.5269564283603</c:v>
                </c:pt>
                <c:pt idx="85">
                  <c:v>1210.185137883786</c:v>
                </c:pt>
                <c:pt idx="86">
                  <c:v>1211.6638482663259</c:v>
                </c:pt>
                <c:pt idx="87">
                  <c:v>1312.0524209032035</c:v>
                </c:pt>
                <c:pt idx="88">
                  <c:v>1485.3809560471543</c:v>
                </c:pt>
                <c:pt idx="89">
                  <c:v>1562.9227101224562</c:v>
                </c:pt>
                <c:pt idx="90">
                  <c:v>1476.5854574467705</c:v>
                </c:pt>
                <c:pt idx="91">
                  <c:v>1363.0718800870932</c:v>
                </c:pt>
                <c:pt idx="92">
                  <c:v>1333.5215446747522</c:v>
                </c:pt>
                <c:pt idx="93">
                  <c:v>1553.8219696636468</c:v>
                </c:pt>
                <c:pt idx="94">
                  <c:v>1482.0782344611439</c:v>
                </c:pt>
                <c:pt idx="95">
                  <c:v>1517.0929213979671</c:v>
                </c:pt>
                <c:pt idx="96">
                  <c:v>1649.2169802052056</c:v>
                </c:pt>
                <c:pt idx="97">
                  <c:v>1631.2987745951923</c:v>
                </c:pt>
                <c:pt idx="98">
                  <c:v>1601.762713382383</c:v>
                </c:pt>
                <c:pt idx="99">
                  <c:v>1504.6695709764701</c:v>
                </c:pt>
                <c:pt idx="100">
                  <c:v>1321.0323849221684</c:v>
                </c:pt>
                <c:pt idx="101">
                  <c:v>1286.0533885578052</c:v>
                </c:pt>
                <c:pt idx="102">
                  <c:v>1273.5477208165598</c:v>
                </c:pt>
                <c:pt idx="103">
                  <c:v>1268.2385300299527</c:v>
                </c:pt>
                <c:pt idx="104">
                  <c:v>1223.9245488126255</c:v>
                </c:pt>
                <c:pt idx="105">
                  <c:v>938.48537940709093</c:v>
                </c:pt>
                <c:pt idx="106">
                  <c:v>915.69540407588431</c:v>
                </c:pt>
                <c:pt idx="107">
                  <c:v>875.94434233153902</c:v>
                </c:pt>
                <c:pt idx="108">
                  <c:v>740.41984169020088</c:v>
                </c:pt>
                <c:pt idx="109">
                  <c:v>730.07295154581334</c:v>
                </c:pt>
                <c:pt idx="110">
                  <c:v>673.62315649423545</c:v>
                </c:pt>
                <c:pt idx="111">
                  <c:v>686.70594414168056</c:v>
                </c:pt>
                <c:pt idx="112">
                  <c:v>645.28266780176989</c:v>
                </c:pt>
                <c:pt idx="113">
                  <c:v>654.23854199826417</c:v>
                </c:pt>
                <c:pt idx="114">
                  <c:v>639.02100106896671</c:v>
                </c:pt>
                <c:pt idx="115">
                  <c:v>683.54747534798435</c:v>
                </c:pt>
                <c:pt idx="116">
                  <c:v>748.66439271151376</c:v>
                </c:pt>
                <c:pt idx="117">
                  <c:v>809.67122828855395</c:v>
                </c:pt>
                <c:pt idx="118">
                  <c:v>795.42295760172669</c:v>
                </c:pt>
                <c:pt idx="119">
                  <c:v>768.00432224050985</c:v>
                </c:pt>
                <c:pt idx="120">
                  <c:v>781.05094286028179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A-45CF-8BF9-778260DB6F14}"/>
            </c:ext>
          </c:extLst>
        </c:ser>
        <c:ser>
          <c:idx val="2"/>
          <c:order val="2"/>
          <c:tx>
            <c:strRef>
              <c:f>Nonresidential!$D$5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40725</c:v>
                </c:pt>
                <c:pt idx="1">
                  <c:v>40756</c:v>
                </c:pt>
                <c:pt idx="2">
                  <c:v>40787</c:v>
                </c:pt>
                <c:pt idx="3">
                  <c:v>40817</c:v>
                </c:pt>
                <c:pt idx="4">
                  <c:v>40848</c:v>
                </c:pt>
                <c:pt idx="5">
                  <c:v>40878</c:v>
                </c:pt>
                <c:pt idx="6">
                  <c:v>40909</c:v>
                </c:pt>
                <c:pt idx="7">
                  <c:v>40940</c:v>
                </c:pt>
                <c:pt idx="8">
                  <c:v>40969</c:v>
                </c:pt>
                <c:pt idx="9">
                  <c:v>41000</c:v>
                </c:pt>
                <c:pt idx="10">
                  <c:v>41030</c:v>
                </c:pt>
                <c:pt idx="11">
                  <c:v>41061</c:v>
                </c:pt>
                <c:pt idx="12">
                  <c:v>41091</c:v>
                </c:pt>
                <c:pt idx="13">
                  <c:v>41122</c:v>
                </c:pt>
                <c:pt idx="14">
                  <c:v>41153</c:v>
                </c:pt>
                <c:pt idx="15">
                  <c:v>41183</c:v>
                </c:pt>
                <c:pt idx="16">
                  <c:v>41214</c:v>
                </c:pt>
                <c:pt idx="17">
                  <c:v>41244</c:v>
                </c:pt>
                <c:pt idx="18">
                  <c:v>41275</c:v>
                </c:pt>
                <c:pt idx="19">
                  <c:v>41306</c:v>
                </c:pt>
                <c:pt idx="20">
                  <c:v>41334</c:v>
                </c:pt>
                <c:pt idx="21">
                  <c:v>41365</c:v>
                </c:pt>
                <c:pt idx="22">
                  <c:v>41395</c:v>
                </c:pt>
                <c:pt idx="23">
                  <c:v>41426</c:v>
                </c:pt>
                <c:pt idx="24">
                  <c:v>41456</c:v>
                </c:pt>
                <c:pt idx="25">
                  <c:v>41487</c:v>
                </c:pt>
                <c:pt idx="26">
                  <c:v>41518</c:v>
                </c:pt>
                <c:pt idx="27">
                  <c:v>41548</c:v>
                </c:pt>
                <c:pt idx="28">
                  <c:v>41579</c:v>
                </c:pt>
                <c:pt idx="29">
                  <c:v>41609</c:v>
                </c:pt>
                <c:pt idx="30">
                  <c:v>41640</c:v>
                </c:pt>
                <c:pt idx="31">
                  <c:v>41671</c:v>
                </c:pt>
                <c:pt idx="32">
                  <c:v>41699</c:v>
                </c:pt>
                <c:pt idx="33">
                  <c:v>41730</c:v>
                </c:pt>
                <c:pt idx="34">
                  <c:v>41760</c:v>
                </c:pt>
                <c:pt idx="35">
                  <c:v>41791</c:v>
                </c:pt>
                <c:pt idx="36">
                  <c:v>41821</c:v>
                </c:pt>
                <c:pt idx="37">
                  <c:v>41852</c:v>
                </c:pt>
                <c:pt idx="38">
                  <c:v>41883</c:v>
                </c:pt>
                <c:pt idx="39">
                  <c:v>41913</c:v>
                </c:pt>
                <c:pt idx="40">
                  <c:v>41944</c:v>
                </c:pt>
                <c:pt idx="41">
                  <c:v>41974</c:v>
                </c:pt>
                <c:pt idx="42">
                  <c:v>42005</c:v>
                </c:pt>
                <c:pt idx="43">
                  <c:v>42036</c:v>
                </c:pt>
                <c:pt idx="44">
                  <c:v>42064</c:v>
                </c:pt>
                <c:pt idx="45">
                  <c:v>42095</c:v>
                </c:pt>
                <c:pt idx="46">
                  <c:v>42125</c:v>
                </c:pt>
                <c:pt idx="47">
                  <c:v>42156</c:v>
                </c:pt>
                <c:pt idx="48">
                  <c:v>42186</c:v>
                </c:pt>
                <c:pt idx="49">
                  <c:v>42217</c:v>
                </c:pt>
                <c:pt idx="50">
                  <c:v>42248</c:v>
                </c:pt>
                <c:pt idx="51">
                  <c:v>42278</c:v>
                </c:pt>
                <c:pt idx="52">
                  <c:v>42309</c:v>
                </c:pt>
                <c:pt idx="53">
                  <c:v>42339</c:v>
                </c:pt>
                <c:pt idx="54">
                  <c:v>42370</c:v>
                </c:pt>
                <c:pt idx="55">
                  <c:v>42401</c:v>
                </c:pt>
                <c:pt idx="56">
                  <c:v>42430</c:v>
                </c:pt>
                <c:pt idx="57">
                  <c:v>42461</c:v>
                </c:pt>
                <c:pt idx="58">
                  <c:v>42491</c:v>
                </c:pt>
                <c:pt idx="59">
                  <c:v>42522</c:v>
                </c:pt>
                <c:pt idx="60">
                  <c:v>42552</c:v>
                </c:pt>
                <c:pt idx="61">
                  <c:v>42583</c:v>
                </c:pt>
                <c:pt idx="62">
                  <c:v>42614</c:v>
                </c:pt>
                <c:pt idx="63">
                  <c:v>42644</c:v>
                </c:pt>
                <c:pt idx="64">
                  <c:v>42675</c:v>
                </c:pt>
                <c:pt idx="65">
                  <c:v>42705</c:v>
                </c:pt>
                <c:pt idx="66">
                  <c:v>42736</c:v>
                </c:pt>
                <c:pt idx="67">
                  <c:v>42767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42979</c:v>
                </c:pt>
                <c:pt idx="75">
                  <c:v>43009</c:v>
                </c:pt>
                <c:pt idx="76">
                  <c:v>43040</c:v>
                </c:pt>
                <c:pt idx="77">
                  <c:v>43070</c:v>
                </c:pt>
                <c:pt idx="78">
                  <c:v>43101</c:v>
                </c:pt>
                <c:pt idx="79">
                  <c:v>43132</c:v>
                </c:pt>
                <c:pt idx="80">
                  <c:v>43160</c:v>
                </c:pt>
                <c:pt idx="81">
                  <c:v>43191</c:v>
                </c:pt>
                <c:pt idx="82">
                  <c:v>43221</c:v>
                </c:pt>
                <c:pt idx="83">
                  <c:v>43252</c:v>
                </c:pt>
                <c:pt idx="84">
                  <c:v>43282</c:v>
                </c:pt>
                <c:pt idx="85">
                  <c:v>43313</c:v>
                </c:pt>
                <c:pt idx="86">
                  <c:v>43344</c:v>
                </c:pt>
                <c:pt idx="87">
                  <c:v>43374</c:v>
                </c:pt>
                <c:pt idx="88">
                  <c:v>43405</c:v>
                </c:pt>
                <c:pt idx="89">
                  <c:v>43435</c:v>
                </c:pt>
                <c:pt idx="90">
                  <c:v>43466</c:v>
                </c:pt>
                <c:pt idx="91">
                  <c:v>43497</c:v>
                </c:pt>
                <c:pt idx="92">
                  <c:v>43525</c:v>
                </c:pt>
                <c:pt idx="93">
                  <c:v>43556</c:v>
                </c:pt>
                <c:pt idx="94">
                  <c:v>43586</c:v>
                </c:pt>
                <c:pt idx="95">
                  <c:v>43617</c:v>
                </c:pt>
                <c:pt idx="96">
                  <c:v>43647</c:v>
                </c:pt>
                <c:pt idx="97">
                  <c:v>43678</c:v>
                </c:pt>
                <c:pt idx="98">
                  <c:v>43709</c:v>
                </c:pt>
                <c:pt idx="99">
                  <c:v>43739</c:v>
                </c:pt>
                <c:pt idx="100">
                  <c:v>43770</c:v>
                </c:pt>
                <c:pt idx="101">
                  <c:v>43800</c:v>
                </c:pt>
                <c:pt idx="102">
                  <c:v>43831</c:v>
                </c:pt>
                <c:pt idx="103">
                  <c:v>43862</c:v>
                </c:pt>
                <c:pt idx="104">
                  <c:v>43891</c:v>
                </c:pt>
                <c:pt idx="105">
                  <c:v>43922</c:v>
                </c:pt>
                <c:pt idx="106">
                  <c:v>43952</c:v>
                </c:pt>
                <c:pt idx="107">
                  <c:v>43983</c:v>
                </c:pt>
                <c:pt idx="108">
                  <c:v>44013</c:v>
                </c:pt>
                <c:pt idx="109">
                  <c:v>44044</c:v>
                </c:pt>
                <c:pt idx="110">
                  <c:v>44075</c:v>
                </c:pt>
                <c:pt idx="111">
                  <c:v>44105</c:v>
                </c:pt>
                <c:pt idx="112">
                  <c:v>44136</c:v>
                </c:pt>
                <c:pt idx="113">
                  <c:v>44166</c:v>
                </c:pt>
                <c:pt idx="114">
                  <c:v>44197</c:v>
                </c:pt>
                <c:pt idx="115">
                  <c:v>44228</c:v>
                </c:pt>
                <c:pt idx="116">
                  <c:v>44256</c:v>
                </c:pt>
                <c:pt idx="117">
                  <c:v>44287</c:v>
                </c:pt>
                <c:pt idx="118">
                  <c:v>44317</c:v>
                </c:pt>
                <c:pt idx="119">
                  <c:v>44348</c:v>
                </c:pt>
                <c:pt idx="120">
                  <c:v>44378</c:v>
                </c:pt>
              </c:numCache>
            </c:numRef>
          </c:cat>
          <c:val>
            <c:numRef>
              <c:f>Nonresidential!NonresRONZSeries</c:f>
              <c:numCache>
                <c:formatCode>0</c:formatCode>
                <c:ptCount val="121"/>
                <c:pt idx="0">
                  <c:v>1832.5628551407244</c:v>
                </c:pt>
                <c:pt idx="1">
                  <c:v>1849.8490902271092</c:v>
                </c:pt>
                <c:pt idx="2">
                  <c:v>1705.6245347247509</c:v>
                </c:pt>
                <c:pt idx="3">
                  <c:v>1668.0531214502141</c:v>
                </c:pt>
                <c:pt idx="4">
                  <c:v>1665.9920955619018</c:v>
                </c:pt>
                <c:pt idx="5">
                  <c:v>1650.7629396729294</c:v>
                </c:pt>
                <c:pt idx="6">
                  <c:v>1592.063472437746</c:v>
                </c:pt>
                <c:pt idx="7">
                  <c:v>1653.5096438576854</c:v>
                </c:pt>
                <c:pt idx="8">
                  <c:v>1662.8487307811924</c:v>
                </c:pt>
                <c:pt idx="9">
                  <c:v>1643.8205144359649</c:v>
                </c:pt>
                <c:pt idx="10">
                  <c:v>1585.5015072022761</c:v>
                </c:pt>
                <c:pt idx="11">
                  <c:v>1562.3884638563527</c:v>
                </c:pt>
                <c:pt idx="12">
                  <c:v>1562.6139756376242</c:v>
                </c:pt>
                <c:pt idx="13">
                  <c:v>1569.9592349268376</c:v>
                </c:pt>
                <c:pt idx="14">
                  <c:v>1508.0818147839575</c:v>
                </c:pt>
                <c:pt idx="15">
                  <c:v>1537.7085668523428</c:v>
                </c:pt>
                <c:pt idx="16">
                  <c:v>1489.4752068914529</c:v>
                </c:pt>
                <c:pt idx="17">
                  <c:v>1488.958857535783</c:v>
                </c:pt>
                <c:pt idx="18">
                  <c:v>1488.568983098628</c:v>
                </c:pt>
                <c:pt idx="19">
                  <c:v>1462.0420296963371</c:v>
                </c:pt>
                <c:pt idx="20">
                  <c:v>1433.1377644133554</c:v>
                </c:pt>
                <c:pt idx="21">
                  <c:v>1450.9829775327923</c:v>
                </c:pt>
                <c:pt idx="22">
                  <c:v>1465.3989523142457</c:v>
                </c:pt>
                <c:pt idx="23">
                  <c:v>1503.0344573321331</c:v>
                </c:pt>
                <c:pt idx="24">
                  <c:v>1515.4869566185266</c:v>
                </c:pt>
                <c:pt idx="25">
                  <c:v>1469.0029266493202</c:v>
                </c:pt>
                <c:pt idx="26">
                  <c:v>1525.0705721670965</c:v>
                </c:pt>
                <c:pt idx="27">
                  <c:v>1559.1901900844637</c:v>
                </c:pt>
                <c:pt idx="28">
                  <c:v>1593.3901552042437</c:v>
                </c:pt>
                <c:pt idx="29">
                  <c:v>1577.7714370029337</c:v>
                </c:pt>
                <c:pt idx="30">
                  <c:v>1606.619485540984</c:v>
                </c:pt>
                <c:pt idx="31">
                  <c:v>1605.481346230619</c:v>
                </c:pt>
                <c:pt idx="32">
                  <c:v>1581.768213675577</c:v>
                </c:pt>
                <c:pt idx="33">
                  <c:v>1631.5381526340802</c:v>
                </c:pt>
                <c:pt idx="34">
                  <c:v>1577.535787966598</c:v>
                </c:pt>
                <c:pt idx="35">
                  <c:v>1569.1279698294131</c:v>
                </c:pt>
                <c:pt idx="36">
                  <c:v>1599.5739509262094</c:v>
                </c:pt>
                <c:pt idx="37">
                  <c:v>1623.476685559518</c:v>
                </c:pt>
                <c:pt idx="38">
                  <c:v>1653.9735292140463</c:v>
                </c:pt>
                <c:pt idx="39">
                  <c:v>1660.3514305265335</c:v>
                </c:pt>
                <c:pt idx="40">
                  <c:v>1689.7695324443755</c:v>
                </c:pt>
                <c:pt idx="41">
                  <c:v>1748.075684436287</c:v>
                </c:pt>
                <c:pt idx="42">
                  <c:v>1747.6451391038222</c:v>
                </c:pt>
                <c:pt idx="43">
                  <c:v>1694.9813149782317</c:v>
                </c:pt>
                <c:pt idx="44">
                  <c:v>1722.586151643492</c:v>
                </c:pt>
                <c:pt idx="45">
                  <c:v>1751.2692626658536</c:v>
                </c:pt>
                <c:pt idx="46">
                  <c:v>1778.2070068032938</c:v>
                </c:pt>
                <c:pt idx="47">
                  <c:v>1839.8461523807946</c:v>
                </c:pt>
                <c:pt idx="48">
                  <c:v>1808.4659624781646</c:v>
                </c:pt>
                <c:pt idx="49">
                  <c:v>1842.0778907708282</c:v>
                </c:pt>
                <c:pt idx="50">
                  <c:v>1992.3507698419767</c:v>
                </c:pt>
                <c:pt idx="51">
                  <c:v>1970.6422762654304</c:v>
                </c:pt>
                <c:pt idx="52">
                  <c:v>1911.3130822209473</c:v>
                </c:pt>
                <c:pt idx="53">
                  <c:v>1931.9111306327313</c:v>
                </c:pt>
                <c:pt idx="54">
                  <c:v>1919.0162536405555</c:v>
                </c:pt>
                <c:pt idx="55">
                  <c:v>1921.372674324987</c:v>
                </c:pt>
                <c:pt idx="56">
                  <c:v>1938.0292845199797</c:v>
                </c:pt>
                <c:pt idx="57">
                  <c:v>1897.6040180762766</c:v>
                </c:pt>
                <c:pt idx="58">
                  <c:v>1901.6007062838562</c:v>
                </c:pt>
                <c:pt idx="59">
                  <c:v>1896.691887989939</c:v>
                </c:pt>
                <c:pt idx="60">
                  <c:v>2012.6277346062047</c:v>
                </c:pt>
                <c:pt idx="61">
                  <c:v>2058.3738749627787</c:v>
                </c:pt>
                <c:pt idx="62">
                  <c:v>1923.0138945047715</c:v>
                </c:pt>
                <c:pt idx="63">
                  <c:v>1950.9777951012954</c:v>
                </c:pt>
                <c:pt idx="64">
                  <c:v>1991.7909004775343</c:v>
                </c:pt>
                <c:pt idx="65">
                  <c:v>2092.2757423322651</c:v>
                </c:pt>
                <c:pt idx="66">
                  <c:v>2095.1297484234274</c:v>
                </c:pt>
                <c:pt idx="67">
                  <c:v>2166.3222661136865</c:v>
                </c:pt>
                <c:pt idx="68">
                  <c:v>2272.0587392977855</c:v>
                </c:pt>
                <c:pt idx="69">
                  <c:v>2230.9505033290502</c:v>
                </c:pt>
                <c:pt idx="70">
                  <c:v>2267.7338386951233</c:v>
                </c:pt>
                <c:pt idx="71">
                  <c:v>2256.8883734442497</c:v>
                </c:pt>
                <c:pt idx="72">
                  <c:v>2225.4171723074951</c:v>
                </c:pt>
                <c:pt idx="73">
                  <c:v>2238.3112387740725</c:v>
                </c:pt>
                <c:pt idx="74">
                  <c:v>2208.139741853975</c:v>
                </c:pt>
                <c:pt idx="75">
                  <c:v>2207.6387012440186</c:v>
                </c:pt>
                <c:pt idx="76">
                  <c:v>2204.2725157674622</c:v>
                </c:pt>
                <c:pt idx="77">
                  <c:v>2059.1128005919832</c:v>
                </c:pt>
                <c:pt idx="78">
                  <c:v>2088.5075781196674</c:v>
                </c:pt>
                <c:pt idx="79">
                  <c:v>2036.9744716875175</c:v>
                </c:pt>
                <c:pt idx="80">
                  <c:v>2006.1417321899171</c:v>
                </c:pt>
                <c:pt idx="81">
                  <c:v>2087.1645695094066</c:v>
                </c:pt>
                <c:pt idx="82">
                  <c:v>2124.0173768880281</c:v>
                </c:pt>
                <c:pt idx="83">
                  <c:v>2128.0246326834813</c:v>
                </c:pt>
                <c:pt idx="84">
                  <c:v>2112.8246002241226</c:v>
                </c:pt>
                <c:pt idx="85">
                  <c:v>2081.9691609183842</c:v>
                </c:pt>
                <c:pt idx="86">
                  <c:v>2069.1631760405116</c:v>
                </c:pt>
                <c:pt idx="87">
                  <c:v>2075.4612011206109</c:v>
                </c:pt>
                <c:pt idx="88">
                  <c:v>2096.2707889067647</c:v>
                </c:pt>
                <c:pt idx="89">
                  <c:v>2058.8313803340052</c:v>
                </c:pt>
                <c:pt idx="90">
                  <c:v>2086.1202319024051</c:v>
                </c:pt>
                <c:pt idx="91">
                  <c:v>2127.1439835428341</c:v>
                </c:pt>
                <c:pt idx="92">
                  <c:v>2172.2079223561977</c:v>
                </c:pt>
                <c:pt idx="93">
                  <c:v>2188.8120635683358</c:v>
                </c:pt>
                <c:pt idx="94">
                  <c:v>2136.7635975901321</c:v>
                </c:pt>
                <c:pt idx="95">
                  <c:v>2144.305178775478</c:v>
                </c:pt>
                <c:pt idx="96">
                  <c:v>2083.2927791363459</c:v>
                </c:pt>
                <c:pt idx="97">
                  <c:v>2102.9868817757288</c:v>
                </c:pt>
                <c:pt idx="98">
                  <c:v>2221.8814697476405</c:v>
                </c:pt>
                <c:pt idx="99">
                  <c:v>2222.8426739424021</c:v>
                </c:pt>
                <c:pt idx="100">
                  <c:v>2297.1919256141782</c:v>
                </c:pt>
                <c:pt idx="101">
                  <c:v>2329.0253217705613</c:v>
                </c:pt>
                <c:pt idx="102">
                  <c:v>2407.4607415104219</c:v>
                </c:pt>
                <c:pt idx="103">
                  <c:v>2419.6218841603268</c:v>
                </c:pt>
                <c:pt idx="104">
                  <c:v>2327.8681549197058</c:v>
                </c:pt>
                <c:pt idx="105">
                  <c:v>2240.8732527887091</c:v>
                </c:pt>
                <c:pt idx="106">
                  <c:v>2314.2164477826846</c:v>
                </c:pt>
                <c:pt idx="107">
                  <c:v>2598.0992897704878</c:v>
                </c:pt>
                <c:pt idx="108">
                  <c:v>2768.7283777920065</c:v>
                </c:pt>
                <c:pt idx="109">
                  <c:v>2822.5085241710995</c:v>
                </c:pt>
                <c:pt idx="110">
                  <c:v>2876.2151168175842</c:v>
                </c:pt>
                <c:pt idx="111">
                  <c:v>2855.0511885694123</c:v>
                </c:pt>
                <c:pt idx="112">
                  <c:v>2829.6909331937773</c:v>
                </c:pt>
                <c:pt idx="113">
                  <c:v>2915.743789000855</c:v>
                </c:pt>
                <c:pt idx="114">
                  <c:v>2881.3530734208357</c:v>
                </c:pt>
                <c:pt idx="115">
                  <c:v>2988.1292007120419</c:v>
                </c:pt>
                <c:pt idx="116">
                  <c:v>3150.8109974976383</c:v>
                </c:pt>
                <c:pt idx="117">
                  <c:v>3232.1995166966963</c:v>
                </c:pt>
                <c:pt idx="118">
                  <c:v>3252.5669075280807</c:v>
                </c:pt>
                <c:pt idx="119">
                  <c:v>3054.4680756231373</c:v>
                </c:pt>
                <c:pt idx="120">
                  <c:v>2973.0332837866354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A-45CF-8BF9-778260DB6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48832"/>
        <c:axId val="115458816"/>
      </c:lineChart>
      <c:dateAx>
        <c:axId val="1154488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15458816"/>
        <c:crosses val="autoZero"/>
        <c:auto val="1"/>
        <c:lblOffset val="100"/>
        <c:baseTimeUnit val="months"/>
        <c:majorUnit val="24"/>
        <c:majorTimeUnit val="months"/>
        <c:minorUnit val="24"/>
        <c:minorTimeUnit val="months"/>
      </c:dateAx>
      <c:valAx>
        <c:axId val="115458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 ($2013m)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5448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weekly real rent since 2002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Rents!$A$12:$A$240</c:f>
              <c:numCache>
                <c:formatCode>mmm\-yy</c:formatCode>
                <c:ptCount val="229"/>
                <c:pt idx="0">
                  <c:v>37438</c:v>
                </c:pt>
                <c:pt idx="1">
                  <c:v>37469</c:v>
                </c:pt>
                <c:pt idx="2">
                  <c:v>37500</c:v>
                </c:pt>
                <c:pt idx="3">
                  <c:v>37530</c:v>
                </c:pt>
                <c:pt idx="4">
                  <c:v>37561</c:v>
                </c:pt>
                <c:pt idx="5">
                  <c:v>37591</c:v>
                </c:pt>
                <c:pt idx="6">
                  <c:v>37622</c:v>
                </c:pt>
                <c:pt idx="7">
                  <c:v>37653</c:v>
                </c:pt>
                <c:pt idx="8">
                  <c:v>37681</c:v>
                </c:pt>
                <c:pt idx="9">
                  <c:v>37712</c:v>
                </c:pt>
                <c:pt idx="10">
                  <c:v>37742</c:v>
                </c:pt>
                <c:pt idx="11">
                  <c:v>37773</c:v>
                </c:pt>
                <c:pt idx="12">
                  <c:v>37803</c:v>
                </c:pt>
                <c:pt idx="13">
                  <c:v>37834</c:v>
                </c:pt>
                <c:pt idx="14">
                  <c:v>37865</c:v>
                </c:pt>
                <c:pt idx="15">
                  <c:v>37895</c:v>
                </c:pt>
                <c:pt idx="16">
                  <c:v>37926</c:v>
                </c:pt>
                <c:pt idx="17">
                  <c:v>37956</c:v>
                </c:pt>
                <c:pt idx="18">
                  <c:v>37987</c:v>
                </c:pt>
                <c:pt idx="19">
                  <c:v>38018</c:v>
                </c:pt>
                <c:pt idx="20">
                  <c:v>38047</c:v>
                </c:pt>
                <c:pt idx="21">
                  <c:v>38078</c:v>
                </c:pt>
                <c:pt idx="22">
                  <c:v>38108</c:v>
                </c:pt>
                <c:pt idx="23">
                  <c:v>38139</c:v>
                </c:pt>
                <c:pt idx="24">
                  <c:v>38169</c:v>
                </c:pt>
                <c:pt idx="25">
                  <c:v>38200</c:v>
                </c:pt>
                <c:pt idx="26">
                  <c:v>38231</c:v>
                </c:pt>
                <c:pt idx="27">
                  <c:v>38261</c:v>
                </c:pt>
                <c:pt idx="28">
                  <c:v>38292</c:v>
                </c:pt>
                <c:pt idx="29">
                  <c:v>38322</c:v>
                </c:pt>
                <c:pt idx="30">
                  <c:v>38353</c:v>
                </c:pt>
                <c:pt idx="31">
                  <c:v>38384</c:v>
                </c:pt>
                <c:pt idx="32">
                  <c:v>38412</c:v>
                </c:pt>
                <c:pt idx="33">
                  <c:v>38443</c:v>
                </c:pt>
                <c:pt idx="34">
                  <c:v>38473</c:v>
                </c:pt>
                <c:pt idx="35">
                  <c:v>38504</c:v>
                </c:pt>
                <c:pt idx="36">
                  <c:v>38534</c:v>
                </c:pt>
                <c:pt idx="37">
                  <c:v>38565</c:v>
                </c:pt>
                <c:pt idx="38">
                  <c:v>38596</c:v>
                </c:pt>
                <c:pt idx="39">
                  <c:v>38626</c:v>
                </c:pt>
                <c:pt idx="40">
                  <c:v>38657</c:v>
                </c:pt>
                <c:pt idx="41">
                  <c:v>38687</c:v>
                </c:pt>
                <c:pt idx="42">
                  <c:v>38718</c:v>
                </c:pt>
                <c:pt idx="43">
                  <c:v>38749</c:v>
                </c:pt>
                <c:pt idx="44">
                  <c:v>38777</c:v>
                </c:pt>
                <c:pt idx="45">
                  <c:v>38808</c:v>
                </c:pt>
                <c:pt idx="46">
                  <c:v>38838</c:v>
                </c:pt>
                <c:pt idx="47">
                  <c:v>38869</c:v>
                </c:pt>
                <c:pt idx="48">
                  <c:v>38899</c:v>
                </c:pt>
                <c:pt idx="49">
                  <c:v>38930</c:v>
                </c:pt>
                <c:pt idx="50">
                  <c:v>38961</c:v>
                </c:pt>
                <c:pt idx="51">
                  <c:v>38991</c:v>
                </c:pt>
                <c:pt idx="52">
                  <c:v>39022</c:v>
                </c:pt>
                <c:pt idx="53">
                  <c:v>39052</c:v>
                </c:pt>
                <c:pt idx="54">
                  <c:v>39083</c:v>
                </c:pt>
                <c:pt idx="55">
                  <c:v>39114</c:v>
                </c:pt>
                <c:pt idx="56">
                  <c:v>39142</c:v>
                </c:pt>
                <c:pt idx="57">
                  <c:v>39173</c:v>
                </c:pt>
                <c:pt idx="58">
                  <c:v>39203</c:v>
                </c:pt>
                <c:pt idx="59">
                  <c:v>39234</c:v>
                </c:pt>
                <c:pt idx="60">
                  <c:v>39264</c:v>
                </c:pt>
                <c:pt idx="61">
                  <c:v>39295</c:v>
                </c:pt>
                <c:pt idx="62">
                  <c:v>39326</c:v>
                </c:pt>
                <c:pt idx="63">
                  <c:v>39356</c:v>
                </c:pt>
                <c:pt idx="64">
                  <c:v>39387</c:v>
                </c:pt>
                <c:pt idx="65">
                  <c:v>39417</c:v>
                </c:pt>
                <c:pt idx="66">
                  <c:v>39448</c:v>
                </c:pt>
                <c:pt idx="67">
                  <c:v>39479</c:v>
                </c:pt>
                <c:pt idx="68">
                  <c:v>39508</c:v>
                </c:pt>
                <c:pt idx="69">
                  <c:v>39539</c:v>
                </c:pt>
                <c:pt idx="70">
                  <c:v>39569</c:v>
                </c:pt>
                <c:pt idx="71">
                  <c:v>39600</c:v>
                </c:pt>
                <c:pt idx="72">
                  <c:v>39630</c:v>
                </c:pt>
                <c:pt idx="73">
                  <c:v>39661</c:v>
                </c:pt>
                <c:pt idx="74">
                  <c:v>39692</c:v>
                </c:pt>
                <c:pt idx="75">
                  <c:v>39722</c:v>
                </c:pt>
                <c:pt idx="76">
                  <c:v>39753</c:v>
                </c:pt>
                <c:pt idx="77">
                  <c:v>39783</c:v>
                </c:pt>
                <c:pt idx="78">
                  <c:v>39814</c:v>
                </c:pt>
                <c:pt idx="79">
                  <c:v>39845</c:v>
                </c:pt>
                <c:pt idx="80">
                  <c:v>39873</c:v>
                </c:pt>
                <c:pt idx="81">
                  <c:v>39904</c:v>
                </c:pt>
                <c:pt idx="82">
                  <c:v>39934</c:v>
                </c:pt>
                <c:pt idx="83">
                  <c:v>39965</c:v>
                </c:pt>
                <c:pt idx="84">
                  <c:v>39995</c:v>
                </c:pt>
                <c:pt idx="85">
                  <c:v>40026</c:v>
                </c:pt>
                <c:pt idx="86">
                  <c:v>40057</c:v>
                </c:pt>
                <c:pt idx="87">
                  <c:v>40087</c:v>
                </c:pt>
                <c:pt idx="88">
                  <c:v>40118</c:v>
                </c:pt>
                <c:pt idx="89">
                  <c:v>40148</c:v>
                </c:pt>
                <c:pt idx="90">
                  <c:v>40179</c:v>
                </c:pt>
                <c:pt idx="91">
                  <c:v>40210</c:v>
                </c:pt>
                <c:pt idx="92">
                  <c:v>40238</c:v>
                </c:pt>
                <c:pt idx="93">
                  <c:v>40269</c:v>
                </c:pt>
                <c:pt idx="94">
                  <c:v>40299</c:v>
                </c:pt>
                <c:pt idx="95">
                  <c:v>40330</c:v>
                </c:pt>
                <c:pt idx="96">
                  <c:v>40360</c:v>
                </c:pt>
                <c:pt idx="97">
                  <c:v>40391</c:v>
                </c:pt>
                <c:pt idx="98">
                  <c:v>40422</c:v>
                </c:pt>
                <c:pt idx="99">
                  <c:v>40452</c:v>
                </c:pt>
                <c:pt idx="100">
                  <c:v>40483</c:v>
                </c:pt>
                <c:pt idx="101">
                  <c:v>40513</c:v>
                </c:pt>
                <c:pt idx="102">
                  <c:v>40544</c:v>
                </c:pt>
                <c:pt idx="103">
                  <c:v>40575</c:v>
                </c:pt>
                <c:pt idx="104">
                  <c:v>40603</c:v>
                </c:pt>
                <c:pt idx="105">
                  <c:v>40634</c:v>
                </c:pt>
                <c:pt idx="106">
                  <c:v>40664</c:v>
                </c:pt>
                <c:pt idx="107">
                  <c:v>40695</c:v>
                </c:pt>
                <c:pt idx="108">
                  <c:v>40725</c:v>
                </c:pt>
                <c:pt idx="109">
                  <c:v>40756</c:v>
                </c:pt>
                <c:pt idx="110">
                  <c:v>40787</c:v>
                </c:pt>
                <c:pt idx="111">
                  <c:v>40817</c:v>
                </c:pt>
                <c:pt idx="112">
                  <c:v>40848</c:v>
                </c:pt>
                <c:pt idx="113">
                  <c:v>40878</c:v>
                </c:pt>
                <c:pt idx="114">
                  <c:v>40909</c:v>
                </c:pt>
                <c:pt idx="115">
                  <c:v>40940</c:v>
                </c:pt>
                <c:pt idx="116">
                  <c:v>40969</c:v>
                </c:pt>
                <c:pt idx="117">
                  <c:v>41000</c:v>
                </c:pt>
                <c:pt idx="118">
                  <c:v>41030</c:v>
                </c:pt>
                <c:pt idx="119">
                  <c:v>41061</c:v>
                </c:pt>
                <c:pt idx="120">
                  <c:v>41091</c:v>
                </c:pt>
                <c:pt idx="121">
                  <c:v>41122</c:v>
                </c:pt>
                <c:pt idx="122">
                  <c:v>41153</c:v>
                </c:pt>
                <c:pt idx="123">
                  <c:v>41183</c:v>
                </c:pt>
                <c:pt idx="124">
                  <c:v>41214</c:v>
                </c:pt>
                <c:pt idx="125">
                  <c:v>41244</c:v>
                </c:pt>
                <c:pt idx="126">
                  <c:v>41275</c:v>
                </c:pt>
                <c:pt idx="127">
                  <c:v>41306</c:v>
                </c:pt>
                <c:pt idx="128">
                  <c:v>41334</c:v>
                </c:pt>
                <c:pt idx="129">
                  <c:v>41365</c:v>
                </c:pt>
                <c:pt idx="130">
                  <c:v>41395</c:v>
                </c:pt>
                <c:pt idx="131">
                  <c:v>41426</c:v>
                </c:pt>
                <c:pt idx="132">
                  <c:v>41456</c:v>
                </c:pt>
                <c:pt idx="133">
                  <c:v>41487</c:v>
                </c:pt>
                <c:pt idx="134">
                  <c:v>41518</c:v>
                </c:pt>
                <c:pt idx="135">
                  <c:v>41548</c:v>
                </c:pt>
                <c:pt idx="136">
                  <c:v>41579</c:v>
                </c:pt>
                <c:pt idx="137">
                  <c:v>41609</c:v>
                </c:pt>
                <c:pt idx="138">
                  <c:v>41640</c:v>
                </c:pt>
                <c:pt idx="139">
                  <c:v>41671</c:v>
                </c:pt>
                <c:pt idx="140">
                  <c:v>41699</c:v>
                </c:pt>
                <c:pt idx="141">
                  <c:v>41730</c:v>
                </c:pt>
                <c:pt idx="142">
                  <c:v>41760</c:v>
                </c:pt>
                <c:pt idx="143">
                  <c:v>41791</c:v>
                </c:pt>
                <c:pt idx="144">
                  <c:v>41821</c:v>
                </c:pt>
                <c:pt idx="145">
                  <c:v>41852</c:v>
                </c:pt>
                <c:pt idx="146">
                  <c:v>41883</c:v>
                </c:pt>
                <c:pt idx="147">
                  <c:v>41913</c:v>
                </c:pt>
                <c:pt idx="148">
                  <c:v>41944</c:v>
                </c:pt>
                <c:pt idx="149">
                  <c:v>41974</c:v>
                </c:pt>
                <c:pt idx="150">
                  <c:v>42005</c:v>
                </c:pt>
                <c:pt idx="151">
                  <c:v>42036</c:v>
                </c:pt>
                <c:pt idx="152">
                  <c:v>42064</c:v>
                </c:pt>
                <c:pt idx="153">
                  <c:v>42095</c:v>
                </c:pt>
                <c:pt idx="154">
                  <c:v>42125</c:v>
                </c:pt>
                <c:pt idx="155">
                  <c:v>42156</c:v>
                </c:pt>
                <c:pt idx="156">
                  <c:v>42186</c:v>
                </c:pt>
                <c:pt idx="157">
                  <c:v>42217</c:v>
                </c:pt>
                <c:pt idx="158">
                  <c:v>42248</c:v>
                </c:pt>
                <c:pt idx="159">
                  <c:v>42278</c:v>
                </c:pt>
                <c:pt idx="160">
                  <c:v>42309</c:v>
                </c:pt>
                <c:pt idx="161">
                  <c:v>42339</c:v>
                </c:pt>
                <c:pt idx="162">
                  <c:v>42370</c:v>
                </c:pt>
                <c:pt idx="163">
                  <c:v>42401</c:v>
                </c:pt>
                <c:pt idx="164">
                  <c:v>42430</c:v>
                </c:pt>
                <c:pt idx="165">
                  <c:v>42461</c:v>
                </c:pt>
                <c:pt idx="166">
                  <c:v>42491</c:v>
                </c:pt>
                <c:pt idx="167">
                  <c:v>42522</c:v>
                </c:pt>
                <c:pt idx="168">
                  <c:v>42552</c:v>
                </c:pt>
                <c:pt idx="169">
                  <c:v>42583</c:v>
                </c:pt>
                <c:pt idx="170">
                  <c:v>42614</c:v>
                </c:pt>
                <c:pt idx="171">
                  <c:v>42644</c:v>
                </c:pt>
                <c:pt idx="172">
                  <c:v>42675</c:v>
                </c:pt>
                <c:pt idx="173">
                  <c:v>42705</c:v>
                </c:pt>
                <c:pt idx="174">
                  <c:v>42736</c:v>
                </c:pt>
                <c:pt idx="175">
                  <c:v>42767</c:v>
                </c:pt>
                <c:pt idx="176">
                  <c:v>42795</c:v>
                </c:pt>
                <c:pt idx="177">
                  <c:v>42826</c:v>
                </c:pt>
                <c:pt idx="178">
                  <c:v>42856</c:v>
                </c:pt>
                <c:pt idx="179">
                  <c:v>42887</c:v>
                </c:pt>
                <c:pt idx="180">
                  <c:v>42917</c:v>
                </c:pt>
                <c:pt idx="181">
                  <c:v>42948</c:v>
                </c:pt>
                <c:pt idx="182">
                  <c:v>42979</c:v>
                </c:pt>
                <c:pt idx="183">
                  <c:v>43009</c:v>
                </c:pt>
                <c:pt idx="184">
                  <c:v>43040</c:v>
                </c:pt>
                <c:pt idx="185">
                  <c:v>43070</c:v>
                </c:pt>
                <c:pt idx="186">
                  <c:v>43101</c:v>
                </c:pt>
                <c:pt idx="187">
                  <c:v>43132</c:v>
                </c:pt>
                <c:pt idx="188">
                  <c:v>43160</c:v>
                </c:pt>
                <c:pt idx="189">
                  <c:v>43191</c:v>
                </c:pt>
                <c:pt idx="190">
                  <c:v>43221</c:v>
                </c:pt>
                <c:pt idx="191">
                  <c:v>43252</c:v>
                </c:pt>
                <c:pt idx="192">
                  <c:v>43282</c:v>
                </c:pt>
                <c:pt idx="193">
                  <c:v>43313</c:v>
                </c:pt>
                <c:pt idx="194">
                  <c:v>43344</c:v>
                </c:pt>
                <c:pt idx="195">
                  <c:v>43374</c:v>
                </c:pt>
                <c:pt idx="196">
                  <c:v>43405</c:v>
                </c:pt>
                <c:pt idx="197">
                  <c:v>43435</c:v>
                </c:pt>
                <c:pt idx="198">
                  <c:v>43466</c:v>
                </c:pt>
                <c:pt idx="199">
                  <c:v>43497</c:v>
                </c:pt>
                <c:pt idx="200">
                  <c:v>43525</c:v>
                </c:pt>
                <c:pt idx="201">
                  <c:v>43556</c:v>
                </c:pt>
                <c:pt idx="202">
                  <c:v>43586</c:v>
                </c:pt>
                <c:pt idx="203">
                  <c:v>43617</c:v>
                </c:pt>
                <c:pt idx="204">
                  <c:v>43647</c:v>
                </c:pt>
                <c:pt idx="205">
                  <c:v>43678</c:v>
                </c:pt>
                <c:pt idx="206">
                  <c:v>43709</c:v>
                </c:pt>
                <c:pt idx="207">
                  <c:v>43739</c:v>
                </c:pt>
                <c:pt idx="208">
                  <c:v>43770</c:v>
                </c:pt>
                <c:pt idx="209">
                  <c:v>43800</c:v>
                </c:pt>
                <c:pt idx="210">
                  <c:v>43831</c:v>
                </c:pt>
                <c:pt idx="211">
                  <c:v>43862</c:v>
                </c:pt>
                <c:pt idx="212">
                  <c:v>43891</c:v>
                </c:pt>
                <c:pt idx="213">
                  <c:v>43922</c:v>
                </c:pt>
                <c:pt idx="214">
                  <c:v>43952</c:v>
                </c:pt>
                <c:pt idx="215">
                  <c:v>43983</c:v>
                </c:pt>
                <c:pt idx="216">
                  <c:v>44013</c:v>
                </c:pt>
                <c:pt idx="217">
                  <c:v>44044</c:v>
                </c:pt>
                <c:pt idx="218">
                  <c:v>44075</c:v>
                </c:pt>
                <c:pt idx="219">
                  <c:v>44105</c:v>
                </c:pt>
                <c:pt idx="220">
                  <c:v>44136</c:v>
                </c:pt>
                <c:pt idx="221">
                  <c:v>44166</c:v>
                </c:pt>
                <c:pt idx="222">
                  <c:v>44197</c:v>
                </c:pt>
                <c:pt idx="223">
                  <c:v>44228</c:v>
                </c:pt>
                <c:pt idx="224">
                  <c:v>44256</c:v>
                </c:pt>
                <c:pt idx="225">
                  <c:v>44287</c:v>
                </c:pt>
                <c:pt idx="226">
                  <c:v>44317</c:v>
                </c:pt>
                <c:pt idx="227">
                  <c:v>44348</c:v>
                </c:pt>
                <c:pt idx="228">
                  <c:v>44378</c:v>
                </c:pt>
              </c:numCache>
            </c:numRef>
          </c:cat>
          <c:val>
            <c:numRef>
              <c:f>Rents!$B$12:$B$240</c:f>
              <c:numCache>
                <c:formatCode>0.00</c:formatCode>
                <c:ptCount val="229"/>
                <c:pt idx="0">
                  <c:v>452.97115169311434</c:v>
                </c:pt>
                <c:pt idx="1">
                  <c:v>460.39835777201768</c:v>
                </c:pt>
                <c:pt idx="2">
                  <c:v>464.70551603331012</c:v>
                </c:pt>
                <c:pt idx="3">
                  <c:v>458.20726655089987</c:v>
                </c:pt>
                <c:pt idx="4">
                  <c:v>467.22853840571315</c:v>
                </c:pt>
                <c:pt idx="5">
                  <c:v>466.65838844227181</c:v>
                </c:pt>
                <c:pt idx="6">
                  <c:v>484.61463600804353</c:v>
                </c:pt>
                <c:pt idx="7">
                  <c:v>471.03085132354738</c:v>
                </c:pt>
                <c:pt idx="8">
                  <c:v>481.10657747337387</c:v>
                </c:pt>
                <c:pt idx="9">
                  <c:v>484.3158908938874</c:v>
                </c:pt>
                <c:pt idx="10">
                  <c:v>479.90126971815835</c:v>
                </c:pt>
                <c:pt idx="11">
                  <c:v>474.89125555491307</c:v>
                </c:pt>
                <c:pt idx="12">
                  <c:v>476.06751974976197</c:v>
                </c:pt>
                <c:pt idx="13">
                  <c:v>479.79961725687502</c:v>
                </c:pt>
                <c:pt idx="14">
                  <c:v>474.44433249172397</c:v>
                </c:pt>
                <c:pt idx="15">
                  <c:v>481.81686782294821</c:v>
                </c:pt>
                <c:pt idx="16">
                  <c:v>476.09231097752701</c:v>
                </c:pt>
                <c:pt idx="17">
                  <c:v>477.04142037185409</c:v>
                </c:pt>
                <c:pt idx="18">
                  <c:v>489.29790742012761</c:v>
                </c:pt>
                <c:pt idx="19">
                  <c:v>477.65855028177884</c:v>
                </c:pt>
                <c:pt idx="20">
                  <c:v>480.26368934157591</c:v>
                </c:pt>
                <c:pt idx="21">
                  <c:v>487.11356747385963</c:v>
                </c:pt>
                <c:pt idx="22">
                  <c:v>473.17070488726966</c:v>
                </c:pt>
                <c:pt idx="23">
                  <c:v>467.65694006019163</c:v>
                </c:pt>
                <c:pt idx="24">
                  <c:v>465.63063627089753</c:v>
                </c:pt>
                <c:pt idx="25">
                  <c:v>464.86203828185489</c:v>
                </c:pt>
                <c:pt idx="26">
                  <c:v>470.12826609688591</c:v>
                </c:pt>
                <c:pt idx="27">
                  <c:v>467.18176993188604</c:v>
                </c:pt>
                <c:pt idx="28">
                  <c:v>470.00138348690979</c:v>
                </c:pt>
                <c:pt idx="29">
                  <c:v>465.47691667308897</c:v>
                </c:pt>
                <c:pt idx="30">
                  <c:v>474.70009254160016</c:v>
                </c:pt>
                <c:pt idx="31">
                  <c:v>464.62447163069635</c:v>
                </c:pt>
                <c:pt idx="32">
                  <c:v>469.23407149517834</c:v>
                </c:pt>
                <c:pt idx="33">
                  <c:v>475.43950947551485</c:v>
                </c:pt>
                <c:pt idx="34">
                  <c:v>471.08457205882127</c:v>
                </c:pt>
                <c:pt idx="35">
                  <c:v>469.49221854187272</c:v>
                </c:pt>
                <c:pt idx="36">
                  <c:v>465.28529902088815</c:v>
                </c:pt>
                <c:pt idx="37">
                  <c:v>465.40943762970414</c:v>
                </c:pt>
                <c:pt idx="38">
                  <c:v>458.41970616972503</c:v>
                </c:pt>
                <c:pt idx="39">
                  <c:v>458.43334595984589</c:v>
                </c:pt>
                <c:pt idx="40">
                  <c:v>460.39747573724009</c:v>
                </c:pt>
                <c:pt idx="41">
                  <c:v>453.93559857050451</c:v>
                </c:pt>
                <c:pt idx="42">
                  <c:v>468.94576459700926</c:v>
                </c:pt>
                <c:pt idx="43">
                  <c:v>459.2189602585342</c:v>
                </c:pt>
                <c:pt idx="44">
                  <c:v>458.24122531216562</c:v>
                </c:pt>
                <c:pt idx="45">
                  <c:v>469.7824346486492</c:v>
                </c:pt>
                <c:pt idx="46">
                  <c:v>462.9950723317441</c:v>
                </c:pt>
                <c:pt idx="47">
                  <c:v>456.7647636467853</c:v>
                </c:pt>
                <c:pt idx="48">
                  <c:v>461.54027884769266</c:v>
                </c:pt>
                <c:pt idx="49">
                  <c:v>463.62293408808836</c:v>
                </c:pt>
                <c:pt idx="50">
                  <c:v>460.91388426250757</c:v>
                </c:pt>
                <c:pt idx="51">
                  <c:v>457.42301057850511</c:v>
                </c:pt>
                <c:pt idx="52">
                  <c:v>460.66359520591874</c:v>
                </c:pt>
                <c:pt idx="53">
                  <c:v>468.53638188972377</c:v>
                </c:pt>
                <c:pt idx="54">
                  <c:v>472.29818905197891</c:v>
                </c:pt>
                <c:pt idx="55">
                  <c:v>467.71802384039108</c:v>
                </c:pt>
                <c:pt idx="56">
                  <c:v>472.38986578591994</c:v>
                </c:pt>
                <c:pt idx="57">
                  <c:v>485.52384598404376</c:v>
                </c:pt>
                <c:pt idx="58">
                  <c:v>481.76752764738035</c:v>
                </c:pt>
                <c:pt idx="59">
                  <c:v>475.62674799729507</c:v>
                </c:pt>
                <c:pt idx="60">
                  <c:v>476.75820176180787</c:v>
                </c:pt>
                <c:pt idx="61">
                  <c:v>482.67557489805336</c:v>
                </c:pt>
                <c:pt idx="62">
                  <c:v>480.06222463127966</c:v>
                </c:pt>
                <c:pt idx="63">
                  <c:v>485.4848286136085</c:v>
                </c:pt>
                <c:pt idx="64">
                  <c:v>481.20110088532488</c:v>
                </c:pt>
                <c:pt idx="65">
                  <c:v>481.93918101055436</c:v>
                </c:pt>
                <c:pt idx="66">
                  <c:v>489.21783778547154</c:v>
                </c:pt>
                <c:pt idx="67">
                  <c:v>482.14385325730075</c:v>
                </c:pt>
                <c:pt idx="68">
                  <c:v>487.86899128401484</c:v>
                </c:pt>
                <c:pt idx="69">
                  <c:v>487.41156645626654</c:v>
                </c:pt>
                <c:pt idx="70">
                  <c:v>497.90692500404748</c:v>
                </c:pt>
                <c:pt idx="71">
                  <c:v>484.95309343066248</c:v>
                </c:pt>
                <c:pt idx="72">
                  <c:v>483.21522398684323</c:v>
                </c:pt>
                <c:pt idx="73">
                  <c:v>476.32625950091216</c:v>
                </c:pt>
                <c:pt idx="74">
                  <c:v>477.16969551389582</c:v>
                </c:pt>
                <c:pt idx="75">
                  <c:v>471.65171653580472</c:v>
                </c:pt>
                <c:pt idx="76">
                  <c:v>465.11143341668338</c:v>
                </c:pt>
                <c:pt idx="77">
                  <c:v>471.50045544870738</c:v>
                </c:pt>
                <c:pt idx="78">
                  <c:v>487.09215620364455</c:v>
                </c:pt>
                <c:pt idx="79">
                  <c:v>471.88406078474156</c:v>
                </c:pt>
                <c:pt idx="80">
                  <c:v>469.24681244305424</c:v>
                </c:pt>
                <c:pt idx="81">
                  <c:v>473.98530814290257</c:v>
                </c:pt>
                <c:pt idx="82">
                  <c:v>480.08118542343664</c:v>
                </c:pt>
                <c:pt idx="83">
                  <c:v>477.73558993199316</c:v>
                </c:pt>
                <c:pt idx="84">
                  <c:v>465.97964492274991</c:v>
                </c:pt>
                <c:pt idx="85">
                  <c:v>467.77126075923167</c:v>
                </c:pt>
                <c:pt idx="86">
                  <c:v>462.86880977064897</c:v>
                </c:pt>
                <c:pt idx="87">
                  <c:v>469.26523804637407</c:v>
                </c:pt>
                <c:pt idx="88">
                  <c:v>474.08678814815158</c:v>
                </c:pt>
                <c:pt idx="89">
                  <c:v>469.25007539591536</c:v>
                </c:pt>
                <c:pt idx="90">
                  <c:v>481.520192978816</c:v>
                </c:pt>
                <c:pt idx="91">
                  <c:v>466.10669215756599</c:v>
                </c:pt>
                <c:pt idx="92">
                  <c:v>471.63835527564873</c:v>
                </c:pt>
                <c:pt idx="93">
                  <c:v>486.10081900689192</c:v>
                </c:pt>
                <c:pt idx="94">
                  <c:v>486.10081900689192</c:v>
                </c:pt>
                <c:pt idx="95">
                  <c:v>483.61083813584622</c:v>
                </c:pt>
                <c:pt idx="96">
                  <c:v>481.34161142068768</c:v>
                </c:pt>
                <c:pt idx="97">
                  <c:v>487.01467820858392</c:v>
                </c:pt>
                <c:pt idx="98">
                  <c:v>475.49784320501931</c:v>
                </c:pt>
                <c:pt idx="99">
                  <c:v>476.41722181909086</c:v>
                </c:pt>
                <c:pt idx="100">
                  <c:v>479.73653681534933</c:v>
                </c:pt>
                <c:pt idx="101">
                  <c:v>471.06469686213512</c:v>
                </c:pt>
                <c:pt idx="102">
                  <c:v>483.32665932503642</c:v>
                </c:pt>
                <c:pt idx="103">
                  <c:v>472.88474076718995</c:v>
                </c:pt>
                <c:pt idx="104">
                  <c:v>476.69494620387417</c:v>
                </c:pt>
                <c:pt idx="105">
                  <c:v>492.40265933093588</c:v>
                </c:pt>
                <c:pt idx="106">
                  <c:v>488.77958327436232</c:v>
                </c:pt>
                <c:pt idx="107">
                  <c:v>485.87530751579442</c:v>
                </c:pt>
                <c:pt idx="108">
                  <c:v>482.41279529554407</c:v>
                </c:pt>
                <c:pt idx="109">
                  <c:v>479.81017849423006</c:v>
                </c:pt>
                <c:pt idx="110">
                  <c:v>483.01975439662272</c:v>
                </c:pt>
                <c:pt idx="111">
                  <c:v>487.65462524073013</c:v>
                </c:pt>
                <c:pt idx="112">
                  <c:v>487.27789928542086</c:v>
                </c:pt>
                <c:pt idx="113">
                  <c:v>490.41590221605253</c:v>
                </c:pt>
                <c:pt idx="114">
                  <c:v>493.73795990315756</c:v>
                </c:pt>
                <c:pt idx="115">
                  <c:v>484.18418020989679</c:v>
                </c:pt>
                <c:pt idx="116">
                  <c:v>492.78840363422722</c:v>
                </c:pt>
                <c:pt idx="117">
                  <c:v>498.41818720526646</c:v>
                </c:pt>
                <c:pt idx="118">
                  <c:v>496.92526888986941</c:v>
                </c:pt>
                <c:pt idx="119">
                  <c:v>492.44093325135367</c:v>
                </c:pt>
                <c:pt idx="120">
                  <c:v>489.97640033971959</c:v>
                </c:pt>
                <c:pt idx="121">
                  <c:v>490.91905578518333</c:v>
                </c:pt>
                <c:pt idx="122">
                  <c:v>499.74346028514128</c:v>
                </c:pt>
                <c:pt idx="123">
                  <c:v>495.47272959200973</c:v>
                </c:pt>
                <c:pt idx="124">
                  <c:v>500.77432631451785</c:v>
                </c:pt>
                <c:pt idx="125">
                  <c:v>502.30059004862966</c:v>
                </c:pt>
                <c:pt idx="126">
                  <c:v>514.47654245170611</c:v>
                </c:pt>
                <c:pt idx="127">
                  <c:v>500.18994033104144</c:v>
                </c:pt>
                <c:pt idx="128">
                  <c:v>499.2573802620625</c:v>
                </c:pt>
                <c:pt idx="129">
                  <c:v>507.42673832315717</c:v>
                </c:pt>
                <c:pt idx="130">
                  <c:v>509.96906966997091</c:v>
                </c:pt>
                <c:pt idx="131">
                  <c:v>508.54905333273683</c:v>
                </c:pt>
                <c:pt idx="132">
                  <c:v>504.87176224528957</c:v>
                </c:pt>
                <c:pt idx="133">
                  <c:v>503.24743734776689</c:v>
                </c:pt>
                <c:pt idx="134">
                  <c:v>507.64714504938109</c:v>
                </c:pt>
                <c:pt idx="135">
                  <c:v>509.61403327235723</c:v>
                </c:pt>
                <c:pt idx="136">
                  <c:v>507.42363502404288</c:v>
                </c:pt>
                <c:pt idx="137">
                  <c:v>507.39848998120743</c:v>
                </c:pt>
                <c:pt idx="138">
                  <c:v>525.14141378526404</c:v>
                </c:pt>
                <c:pt idx="139">
                  <c:v>509.56471227068948</c:v>
                </c:pt>
                <c:pt idx="140">
                  <c:v>515.02159739392812</c:v>
                </c:pt>
                <c:pt idx="141">
                  <c:v>520.29656524467509</c:v>
                </c:pt>
                <c:pt idx="142">
                  <c:v>522.82276292847166</c:v>
                </c:pt>
                <c:pt idx="143">
                  <c:v>520.52227612298452</c:v>
                </c:pt>
                <c:pt idx="144">
                  <c:v>513.0626150034808</c:v>
                </c:pt>
                <c:pt idx="145">
                  <c:v>525.02915471601796</c:v>
                </c:pt>
                <c:pt idx="146">
                  <c:v>522.65803319443978</c:v>
                </c:pt>
                <c:pt idx="147">
                  <c:v>525.54564663750295</c:v>
                </c:pt>
                <c:pt idx="148">
                  <c:v>531.58640119655479</c:v>
                </c:pt>
                <c:pt idx="149">
                  <c:v>531.83183532589237</c:v>
                </c:pt>
                <c:pt idx="150">
                  <c:v>550.0508713183026</c:v>
                </c:pt>
                <c:pt idx="151">
                  <c:v>543.31293099994161</c:v>
                </c:pt>
                <c:pt idx="152">
                  <c:v>544.51085897900737</c:v>
                </c:pt>
                <c:pt idx="153">
                  <c:v>547.65235317070312</c:v>
                </c:pt>
                <c:pt idx="154">
                  <c:v>556.11107604728318</c:v>
                </c:pt>
                <c:pt idx="155">
                  <c:v>552.16894510491204</c:v>
                </c:pt>
                <c:pt idx="156">
                  <c:v>550.16809267119856</c:v>
                </c:pt>
                <c:pt idx="157">
                  <c:v>558.96742160620374</c:v>
                </c:pt>
                <c:pt idx="158">
                  <c:v>558.61981278216285</c:v>
                </c:pt>
                <c:pt idx="159">
                  <c:v>561.08777929360633</c:v>
                </c:pt>
                <c:pt idx="160">
                  <c:v>558.5206534133996</c:v>
                </c:pt>
                <c:pt idx="161">
                  <c:v>564.24116119572739</c:v>
                </c:pt>
                <c:pt idx="162">
                  <c:v>572.93337838941318</c:v>
                </c:pt>
                <c:pt idx="163">
                  <c:v>572.56797308063415</c:v>
                </c:pt>
                <c:pt idx="164">
                  <c:v>565.93171460752706</c:v>
                </c:pt>
                <c:pt idx="165">
                  <c:v>576.0133578094426</c:v>
                </c:pt>
                <c:pt idx="166">
                  <c:v>572.35434037541393</c:v>
                </c:pt>
                <c:pt idx="167">
                  <c:v>565.79617132836597</c:v>
                </c:pt>
                <c:pt idx="168">
                  <c:v>572.30223283616942</c:v>
                </c:pt>
                <c:pt idx="169">
                  <c:v>569.3079033435763</c:v>
                </c:pt>
                <c:pt idx="170">
                  <c:v>575.80705420078459</c:v>
                </c:pt>
                <c:pt idx="171">
                  <c:v>574.9073385346237</c:v>
                </c:pt>
                <c:pt idx="172">
                  <c:v>573.65651431581443</c:v>
                </c:pt>
                <c:pt idx="173">
                  <c:v>585.02902194470516</c:v>
                </c:pt>
                <c:pt idx="174">
                  <c:v>590.8749413832636</c:v>
                </c:pt>
                <c:pt idx="175">
                  <c:v>589.08292121892043</c:v>
                </c:pt>
                <c:pt idx="176">
                  <c:v>577.7230800000001</c:v>
                </c:pt>
                <c:pt idx="177">
                  <c:v>592.86026000000004</c:v>
                </c:pt>
                <c:pt idx="178">
                  <c:v>584.11770000000001</c:v>
                </c:pt>
                <c:pt idx="179">
                  <c:v>583.0465200000001</c:v>
                </c:pt>
                <c:pt idx="180">
                  <c:v>579.88708000000008</c:v>
                </c:pt>
                <c:pt idx="181">
                  <c:v>580.69858000000011</c:v>
                </c:pt>
                <c:pt idx="182">
                  <c:v>583.08187827865186</c:v>
                </c:pt>
                <c:pt idx="183">
                  <c:v>582.41430535650022</c:v>
                </c:pt>
                <c:pt idx="184">
                  <c:v>592.10488003289458</c:v>
                </c:pt>
                <c:pt idx="185">
                  <c:v>596.72407554671963</c:v>
                </c:pt>
                <c:pt idx="186">
                  <c:v>605.88773359840968</c:v>
                </c:pt>
                <c:pt idx="187">
                  <c:v>594.7880914512923</c:v>
                </c:pt>
                <c:pt idx="188">
                  <c:v>599.62706231454001</c:v>
                </c:pt>
                <c:pt idx="189">
                  <c:v>599.49863501483674</c:v>
                </c:pt>
                <c:pt idx="190">
                  <c:v>594.6826112759644</c:v>
                </c:pt>
                <c:pt idx="191">
                  <c:v>592.82939901477835</c:v>
                </c:pt>
                <c:pt idx="192">
                  <c:v>586.35871921182263</c:v>
                </c:pt>
                <c:pt idx="193">
                  <c:v>588.83186206896551</c:v>
                </c:pt>
                <c:pt idx="194">
                  <c:v>588.39033203125007</c:v>
                </c:pt>
                <c:pt idx="195">
                  <c:v>593.39880859375</c:v>
                </c:pt>
                <c:pt idx="196">
                  <c:v>594.75130859374997</c:v>
                </c:pt>
                <c:pt idx="197">
                  <c:v>593.1048975609757</c:v>
                </c:pt>
                <c:pt idx="198">
                  <c:v>613.10870243902434</c:v>
                </c:pt>
                <c:pt idx="199">
                  <c:v>606.43724878048783</c:v>
                </c:pt>
                <c:pt idx="200">
                  <c:v>604.2643079922027</c:v>
                </c:pt>
                <c:pt idx="201">
                  <c:v>604.94978557504874</c:v>
                </c:pt>
                <c:pt idx="202">
                  <c:v>598.92812865497069</c:v>
                </c:pt>
                <c:pt idx="203">
                  <c:v>605.84660852713182</c:v>
                </c:pt>
                <c:pt idx="204">
                  <c:v>594.69110465116285</c:v>
                </c:pt>
                <c:pt idx="205">
                  <c:v>602.166550387597</c:v>
                </c:pt>
                <c:pt idx="206">
                  <c:v>591.59052935514922</c:v>
                </c:pt>
                <c:pt idx="207">
                  <c:v>599.66127045235805</c:v>
                </c:pt>
                <c:pt idx="208">
                  <c:v>597.63056785370543</c:v>
                </c:pt>
                <c:pt idx="209">
                  <c:v>604.69704980842926</c:v>
                </c:pt>
                <c:pt idx="210">
                  <c:v>619.59009578544067</c:v>
                </c:pt>
                <c:pt idx="211">
                  <c:v>617.58984674329508</c:v>
                </c:pt>
                <c:pt idx="212">
                  <c:v>612.85220532319386</c:v>
                </c:pt>
                <c:pt idx="213">
                  <c:v>628.76336501901142</c:v>
                </c:pt>
                <c:pt idx="214">
                  <c:v>604.70634980988598</c:v>
                </c:pt>
                <c:pt idx="215">
                  <c:v>611.88288443170973</c:v>
                </c:pt>
                <c:pt idx="216">
                  <c:v>598.56198662846236</c:v>
                </c:pt>
                <c:pt idx="217">
                  <c:v>611.82087870105056</c:v>
                </c:pt>
                <c:pt idx="218">
                  <c:v>607.48037950664138</c:v>
                </c:pt>
                <c:pt idx="219">
                  <c:v>613.09569259962052</c:v>
                </c:pt>
                <c:pt idx="220">
                  <c:v>602.1319734345351</c:v>
                </c:pt>
                <c:pt idx="221">
                  <c:v>620.11167138810197</c:v>
                </c:pt>
                <c:pt idx="222">
                  <c:v>615.52415486307837</c:v>
                </c:pt>
                <c:pt idx="223">
                  <c:v>628.30585457979225</c:v>
                </c:pt>
                <c:pt idx="224">
                  <c:v>615.69649812734076</c:v>
                </c:pt>
                <c:pt idx="225">
                  <c:v>603.62024344569284</c:v>
                </c:pt>
                <c:pt idx="226">
                  <c:v>611.1780337078651</c:v>
                </c:pt>
                <c:pt idx="227">
                  <c:v>594.26</c:v>
                </c:pt>
                <c:pt idx="228">
                  <c:v>605.80999999999995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1-4BFB-81D7-74E13D8DDA33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Rents!$A$12:$A$240</c:f>
              <c:numCache>
                <c:formatCode>mmm\-yy</c:formatCode>
                <c:ptCount val="229"/>
                <c:pt idx="0">
                  <c:v>37438</c:v>
                </c:pt>
                <c:pt idx="1">
                  <c:v>37469</c:v>
                </c:pt>
                <c:pt idx="2">
                  <c:v>37500</c:v>
                </c:pt>
                <c:pt idx="3">
                  <c:v>37530</c:v>
                </c:pt>
                <c:pt idx="4">
                  <c:v>37561</c:v>
                </c:pt>
                <c:pt idx="5">
                  <c:v>37591</c:v>
                </c:pt>
                <c:pt idx="6">
                  <c:v>37622</c:v>
                </c:pt>
                <c:pt idx="7">
                  <c:v>37653</c:v>
                </c:pt>
                <c:pt idx="8">
                  <c:v>37681</c:v>
                </c:pt>
                <c:pt idx="9">
                  <c:v>37712</c:v>
                </c:pt>
                <c:pt idx="10">
                  <c:v>37742</c:v>
                </c:pt>
                <c:pt idx="11">
                  <c:v>37773</c:v>
                </c:pt>
                <c:pt idx="12">
                  <c:v>37803</c:v>
                </c:pt>
                <c:pt idx="13">
                  <c:v>37834</c:v>
                </c:pt>
                <c:pt idx="14">
                  <c:v>37865</c:v>
                </c:pt>
                <c:pt idx="15">
                  <c:v>37895</c:v>
                </c:pt>
                <c:pt idx="16">
                  <c:v>37926</c:v>
                </c:pt>
                <c:pt idx="17">
                  <c:v>37956</c:v>
                </c:pt>
                <c:pt idx="18">
                  <c:v>37987</c:v>
                </c:pt>
                <c:pt idx="19">
                  <c:v>38018</c:v>
                </c:pt>
                <c:pt idx="20">
                  <c:v>38047</c:v>
                </c:pt>
                <c:pt idx="21">
                  <c:v>38078</c:v>
                </c:pt>
                <c:pt idx="22">
                  <c:v>38108</c:v>
                </c:pt>
                <c:pt idx="23">
                  <c:v>38139</c:v>
                </c:pt>
                <c:pt idx="24">
                  <c:v>38169</c:v>
                </c:pt>
                <c:pt idx="25">
                  <c:v>38200</c:v>
                </c:pt>
                <c:pt idx="26">
                  <c:v>38231</c:v>
                </c:pt>
                <c:pt idx="27">
                  <c:v>38261</c:v>
                </c:pt>
                <c:pt idx="28">
                  <c:v>38292</c:v>
                </c:pt>
                <c:pt idx="29">
                  <c:v>38322</c:v>
                </c:pt>
                <c:pt idx="30">
                  <c:v>38353</c:v>
                </c:pt>
                <c:pt idx="31">
                  <c:v>38384</c:v>
                </c:pt>
                <c:pt idx="32">
                  <c:v>38412</c:v>
                </c:pt>
                <c:pt idx="33">
                  <c:v>38443</c:v>
                </c:pt>
                <c:pt idx="34">
                  <c:v>38473</c:v>
                </c:pt>
                <c:pt idx="35">
                  <c:v>38504</c:v>
                </c:pt>
                <c:pt idx="36">
                  <c:v>38534</c:v>
                </c:pt>
                <c:pt idx="37">
                  <c:v>38565</c:v>
                </c:pt>
                <c:pt idx="38">
                  <c:v>38596</c:v>
                </c:pt>
                <c:pt idx="39">
                  <c:v>38626</c:v>
                </c:pt>
                <c:pt idx="40">
                  <c:v>38657</c:v>
                </c:pt>
                <c:pt idx="41">
                  <c:v>38687</c:v>
                </c:pt>
                <c:pt idx="42">
                  <c:v>38718</c:v>
                </c:pt>
                <c:pt idx="43">
                  <c:v>38749</c:v>
                </c:pt>
                <c:pt idx="44">
                  <c:v>38777</c:v>
                </c:pt>
                <c:pt idx="45">
                  <c:v>38808</c:v>
                </c:pt>
                <c:pt idx="46">
                  <c:v>38838</c:v>
                </c:pt>
                <c:pt idx="47">
                  <c:v>38869</c:v>
                </c:pt>
                <c:pt idx="48">
                  <c:v>38899</c:v>
                </c:pt>
                <c:pt idx="49">
                  <c:v>38930</c:v>
                </c:pt>
                <c:pt idx="50">
                  <c:v>38961</c:v>
                </c:pt>
                <c:pt idx="51">
                  <c:v>38991</c:v>
                </c:pt>
                <c:pt idx="52">
                  <c:v>39022</c:v>
                </c:pt>
                <c:pt idx="53">
                  <c:v>39052</c:v>
                </c:pt>
                <c:pt idx="54">
                  <c:v>39083</c:v>
                </c:pt>
                <c:pt idx="55">
                  <c:v>39114</c:v>
                </c:pt>
                <c:pt idx="56">
                  <c:v>39142</c:v>
                </c:pt>
                <c:pt idx="57">
                  <c:v>39173</c:v>
                </c:pt>
                <c:pt idx="58">
                  <c:v>39203</c:v>
                </c:pt>
                <c:pt idx="59">
                  <c:v>39234</c:v>
                </c:pt>
                <c:pt idx="60">
                  <c:v>39264</c:v>
                </c:pt>
                <c:pt idx="61">
                  <c:v>39295</c:v>
                </c:pt>
                <c:pt idx="62">
                  <c:v>39326</c:v>
                </c:pt>
                <c:pt idx="63">
                  <c:v>39356</c:v>
                </c:pt>
                <c:pt idx="64">
                  <c:v>39387</c:v>
                </c:pt>
                <c:pt idx="65">
                  <c:v>39417</c:v>
                </c:pt>
                <c:pt idx="66">
                  <c:v>39448</c:v>
                </c:pt>
                <c:pt idx="67">
                  <c:v>39479</c:v>
                </c:pt>
                <c:pt idx="68">
                  <c:v>39508</c:v>
                </c:pt>
                <c:pt idx="69">
                  <c:v>39539</c:v>
                </c:pt>
                <c:pt idx="70">
                  <c:v>39569</c:v>
                </c:pt>
                <c:pt idx="71">
                  <c:v>39600</c:v>
                </c:pt>
                <c:pt idx="72">
                  <c:v>39630</c:v>
                </c:pt>
                <c:pt idx="73">
                  <c:v>39661</c:v>
                </c:pt>
                <c:pt idx="74">
                  <c:v>39692</c:v>
                </c:pt>
                <c:pt idx="75">
                  <c:v>39722</c:v>
                </c:pt>
                <c:pt idx="76">
                  <c:v>39753</c:v>
                </c:pt>
                <c:pt idx="77">
                  <c:v>39783</c:v>
                </c:pt>
                <c:pt idx="78">
                  <c:v>39814</c:v>
                </c:pt>
                <c:pt idx="79">
                  <c:v>39845</c:v>
                </c:pt>
                <c:pt idx="80">
                  <c:v>39873</c:v>
                </c:pt>
                <c:pt idx="81">
                  <c:v>39904</c:v>
                </c:pt>
                <c:pt idx="82">
                  <c:v>39934</c:v>
                </c:pt>
                <c:pt idx="83">
                  <c:v>39965</c:v>
                </c:pt>
                <c:pt idx="84">
                  <c:v>39995</c:v>
                </c:pt>
                <c:pt idx="85">
                  <c:v>40026</c:v>
                </c:pt>
                <c:pt idx="86">
                  <c:v>40057</c:v>
                </c:pt>
                <c:pt idx="87">
                  <c:v>40087</c:v>
                </c:pt>
                <c:pt idx="88">
                  <c:v>40118</c:v>
                </c:pt>
                <c:pt idx="89">
                  <c:v>40148</c:v>
                </c:pt>
                <c:pt idx="90">
                  <c:v>40179</c:v>
                </c:pt>
                <c:pt idx="91">
                  <c:v>40210</c:v>
                </c:pt>
                <c:pt idx="92">
                  <c:v>40238</c:v>
                </c:pt>
                <c:pt idx="93">
                  <c:v>40269</c:v>
                </c:pt>
                <c:pt idx="94">
                  <c:v>40299</c:v>
                </c:pt>
                <c:pt idx="95">
                  <c:v>40330</c:v>
                </c:pt>
                <c:pt idx="96">
                  <c:v>40360</c:v>
                </c:pt>
                <c:pt idx="97">
                  <c:v>40391</c:v>
                </c:pt>
                <c:pt idx="98">
                  <c:v>40422</c:v>
                </c:pt>
                <c:pt idx="99">
                  <c:v>40452</c:v>
                </c:pt>
                <c:pt idx="100">
                  <c:v>40483</c:v>
                </c:pt>
                <c:pt idx="101">
                  <c:v>40513</c:v>
                </c:pt>
                <c:pt idx="102">
                  <c:v>40544</c:v>
                </c:pt>
                <c:pt idx="103">
                  <c:v>40575</c:v>
                </c:pt>
                <c:pt idx="104">
                  <c:v>40603</c:v>
                </c:pt>
                <c:pt idx="105">
                  <c:v>40634</c:v>
                </c:pt>
                <c:pt idx="106">
                  <c:v>40664</c:v>
                </c:pt>
                <c:pt idx="107">
                  <c:v>40695</c:v>
                </c:pt>
                <c:pt idx="108">
                  <c:v>40725</c:v>
                </c:pt>
                <c:pt idx="109">
                  <c:v>40756</c:v>
                </c:pt>
                <c:pt idx="110">
                  <c:v>40787</c:v>
                </c:pt>
                <c:pt idx="111">
                  <c:v>40817</c:v>
                </c:pt>
                <c:pt idx="112">
                  <c:v>40848</c:v>
                </c:pt>
                <c:pt idx="113">
                  <c:v>40878</c:v>
                </c:pt>
                <c:pt idx="114">
                  <c:v>40909</c:v>
                </c:pt>
                <c:pt idx="115">
                  <c:v>40940</c:v>
                </c:pt>
                <c:pt idx="116">
                  <c:v>40969</c:v>
                </c:pt>
                <c:pt idx="117">
                  <c:v>41000</c:v>
                </c:pt>
                <c:pt idx="118">
                  <c:v>41030</c:v>
                </c:pt>
                <c:pt idx="119">
                  <c:v>41061</c:v>
                </c:pt>
                <c:pt idx="120">
                  <c:v>41091</c:v>
                </c:pt>
                <c:pt idx="121">
                  <c:v>41122</c:v>
                </c:pt>
                <c:pt idx="122">
                  <c:v>41153</c:v>
                </c:pt>
                <c:pt idx="123">
                  <c:v>41183</c:v>
                </c:pt>
                <c:pt idx="124">
                  <c:v>41214</c:v>
                </c:pt>
                <c:pt idx="125">
                  <c:v>41244</c:v>
                </c:pt>
                <c:pt idx="126">
                  <c:v>41275</c:v>
                </c:pt>
                <c:pt idx="127">
                  <c:v>41306</c:v>
                </c:pt>
                <c:pt idx="128">
                  <c:v>41334</c:v>
                </c:pt>
                <c:pt idx="129">
                  <c:v>41365</c:v>
                </c:pt>
                <c:pt idx="130">
                  <c:v>41395</c:v>
                </c:pt>
                <c:pt idx="131">
                  <c:v>41426</c:v>
                </c:pt>
                <c:pt idx="132">
                  <c:v>41456</c:v>
                </c:pt>
                <c:pt idx="133">
                  <c:v>41487</c:v>
                </c:pt>
                <c:pt idx="134">
                  <c:v>41518</c:v>
                </c:pt>
                <c:pt idx="135">
                  <c:v>41548</c:v>
                </c:pt>
                <c:pt idx="136">
                  <c:v>41579</c:v>
                </c:pt>
                <c:pt idx="137">
                  <c:v>41609</c:v>
                </c:pt>
                <c:pt idx="138">
                  <c:v>41640</c:v>
                </c:pt>
                <c:pt idx="139">
                  <c:v>41671</c:v>
                </c:pt>
                <c:pt idx="140">
                  <c:v>41699</c:v>
                </c:pt>
                <c:pt idx="141">
                  <c:v>41730</c:v>
                </c:pt>
                <c:pt idx="142">
                  <c:v>41760</c:v>
                </c:pt>
                <c:pt idx="143">
                  <c:v>41791</c:v>
                </c:pt>
                <c:pt idx="144">
                  <c:v>41821</c:v>
                </c:pt>
                <c:pt idx="145">
                  <c:v>41852</c:v>
                </c:pt>
                <c:pt idx="146">
                  <c:v>41883</c:v>
                </c:pt>
                <c:pt idx="147">
                  <c:v>41913</c:v>
                </c:pt>
                <c:pt idx="148">
                  <c:v>41944</c:v>
                </c:pt>
                <c:pt idx="149">
                  <c:v>41974</c:v>
                </c:pt>
                <c:pt idx="150">
                  <c:v>42005</c:v>
                </c:pt>
                <c:pt idx="151">
                  <c:v>42036</c:v>
                </c:pt>
                <c:pt idx="152">
                  <c:v>42064</c:v>
                </c:pt>
                <c:pt idx="153">
                  <c:v>42095</c:v>
                </c:pt>
                <c:pt idx="154">
                  <c:v>42125</c:v>
                </c:pt>
                <c:pt idx="155">
                  <c:v>42156</c:v>
                </c:pt>
                <c:pt idx="156">
                  <c:v>42186</c:v>
                </c:pt>
                <c:pt idx="157">
                  <c:v>42217</c:v>
                </c:pt>
                <c:pt idx="158">
                  <c:v>42248</c:v>
                </c:pt>
                <c:pt idx="159">
                  <c:v>42278</c:v>
                </c:pt>
                <c:pt idx="160">
                  <c:v>42309</c:v>
                </c:pt>
                <c:pt idx="161">
                  <c:v>42339</c:v>
                </c:pt>
                <c:pt idx="162">
                  <c:v>42370</c:v>
                </c:pt>
                <c:pt idx="163">
                  <c:v>42401</c:v>
                </c:pt>
                <c:pt idx="164">
                  <c:v>42430</c:v>
                </c:pt>
                <c:pt idx="165">
                  <c:v>42461</c:v>
                </c:pt>
                <c:pt idx="166">
                  <c:v>42491</c:v>
                </c:pt>
                <c:pt idx="167">
                  <c:v>42522</c:v>
                </c:pt>
                <c:pt idx="168">
                  <c:v>42552</c:v>
                </c:pt>
                <c:pt idx="169">
                  <c:v>42583</c:v>
                </c:pt>
                <c:pt idx="170">
                  <c:v>42614</c:v>
                </c:pt>
                <c:pt idx="171">
                  <c:v>42644</c:v>
                </c:pt>
                <c:pt idx="172">
                  <c:v>42675</c:v>
                </c:pt>
                <c:pt idx="173">
                  <c:v>42705</c:v>
                </c:pt>
                <c:pt idx="174">
                  <c:v>42736</c:v>
                </c:pt>
                <c:pt idx="175">
                  <c:v>42767</c:v>
                </c:pt>
                <c:pt idx="176">
                  <c:v>42795</c:v>
                </c:pt>
                <c:pt idx="177">
                  <c:v>42826</c:v>
                </c:pt>
                <c:pt idx="178">
                  <c:v>42856</c:v>
                </c:pt>
                <c:pt idx="179">
                  <c:v>42887</c:v>
                </c:pt>
                <c:pt idx="180">
                  <c:v>42917</c:v>
                </c:pt>
                <c:pt idx="181">
                  <c:v>42948</c:v>
                </c:pt>
                <c:pt idx="182">
                  <c:v>42979</c:v>
                </c:pt>
                <c:pt idx="183">
                  <c:v>43009</c:v>
                </c:pt>
                <c:pt idx="184">
                  <c:v>43040</c:v>
                </c:pt>
                <c:pt idx="185">
                  <c:v>43070</c:v>
                </c:pt>
                <c:pt idx="186">
                  <c:v>43101</c:v>
                </c:pt>
                <c:pt idx="187">
                  <c:v>43132</c:v>
                </c:pt>
                <c:pt idx="188">
                  <c:v>43160</c:v>
                </c:pt>
                <c:pt idx="189">
                  <c:v>43191</c:v>
                </c:pt>
                <c:pt idx="190">
                  <c:v>43221</c:v>
                </c:pt>
                <c:pt idx="191">
                  <c:v>43252</c:v>
                </c:pt>
                <c:pt idx="192">
                  <c:v>43282</c:v>
                </c:pt>
                <c:pt idx="193">
                  <c:v>43313</c:v>
                </c:pt>
                <c:pt idx="194">
                  <c:v>43344</c:v>
                </c:pt>
                <c:pt idx="195">
                  <c:v>43374</c:v>
                </c:pt>
                <c:pt idx="196">
                  <c:v>43405</c:v>
                </c:pt>
                <c:pt idx="197">
                  <c:v>43435</c:v>
                </c:pt>
                <c:pt idx="198">
                  <c:v>43466</c:v>
                </c:pt>
                <c:pt idx="199">
                  <c:v>43497</c:v>
                </c:pt>
                <c:pt idx="200">
                  <c:v>43525</c:v>
                </c:pt>
                <c:pt idx="201">
                  <c:v>43556</c:v>
                </c:pt>
                <c:pt idx="202">
                  <c:v>43586</c:v>
                </c:pt>
                <c:pt idx="203">
                  <c:v>43617</c:v>
                </c:pt>
                <c:pt idx="204">
                  <c:v>43647</c:v>
                </c:pt>
                <c:pt idx="205">
                  <c:v>43678</c:v>
                </c:pt>
                <c:pt idx="206">
                  <c:v>43709</c:v>
                </c:pt>
                <c:pt idx="207">
                  <c:v>43739</c:v>
                </c:pt>
                <c:pt idx="208">
                  <c:v>43770</c:v>
                </c:pt>
                <c:pt idx="209">
                  <c:v>43800</c:v>
                </c:pt>
                <c:pt idx="210">
                  <c:v>43831</c:v>
                </c:pt>
                <c:pt idx="211">
                  <c:v>43862</c:v>
                </c:pt>
                <c:pt idx="212">
                  <c:v>43891</c:v>
                </c:pt>
                <c:pt idx="213">
                  <c:v>43922</c:v>
                </c:pt>
                <c:pt idx="214">
                  <c:v>43952</c:v>
                </c:pt>
                <c:pt idx="215">
                  <c:v>43983</c:v>
                </c:pt>
                <c:pt idx="216">
                  <c:v>44013</c:v>
                </c:pt>
                <c:pt idx="217">
                  <c:v>44044</c:v>
                </c:pt>
                <c:pt idx="218">
                  <c:v>44075</c:v>
                </c:pt>
                <c:pt idx="219">
                  <c:v>44105</c:v>
                </c:pt>
                <c:pt idx="220">
                  <c:v>44136</c:v>
                </c:pt>
                <c:pt idx="221">
                  <c:v>44166</c:v>
                </c:pt>
                <c:pt idx="222">
                  <c:v>44197</c:v>
                </c:pt>
                <c:pt idx="223">
                  <c:v>44228</c:v>
                </c:pt>
                <c:pt idx="224">
                  <c:v>44256</c:v>
                </c:pt>
                <c:pt idx="225">
                  <c:v>44287</c:v>
                </c:pt>
                <c:pt idx="226">
                  <c:v>44317</c:v>
                </c:pt>
                <c:pt idx="227">
                  <c:v>44348</c:v>
                </c:pt>
                <c:pt idx="228">
                  <c:v>44378</c:v>
                </c:pt>
              </c:numCache>
            </c:numRef>
          </c:cat>
          <c:val>
            <c:numRef>
              <c:f>Rents!$C$12:$C$240</c:f>
              <c:numCache>
                <c:formatCode>0.00</c:formatCode>
                <c:ptCount val="229"/>
                <c:pt idx="0">
                  <c:v>289.45472579725913</c:v>
                </c:pt>
                <c:pt idx="1">
                  <c:v>288.1726485574485</c:v>
                </c:pt>
                <c:pt idx="2">
                  <c:v>288.88606164015181</c:v>
                </c:pt>
                <c:pt idx="3">
                  <c:v>289.25278000823363</c:v>
                </c:pt>
                <c:pt idx="4">
                  <c:v>296.92452826850575</c:v>
                </c:pt>
                <c:pt idx="5">
                  <c:v>296.52585773183893</c:v>
                </c:pt>
                <c:pt idx="6">
                  <c:v>324.27642215166799</c:v>
                </c:pt>
                <c:pt idx="7">
                  <c:v>308.25863312992846</c:v>
                </c:pt>
                <c:pt idx="8">
                  <c:v>302.69198614111087</c:v>
                </c:pt>
                <c:pt idx="9">
                  <c:v>307.20825977812325</c:v>
                </c:pt>
                <c:pt idx="10">
                  <c:v>304.07155525852625</c:v>
                </c:pt>
                <c:pt idx="11">
                  <c:v>304.11512059907619</c:v>
                </c:pt>
                <c:pt idx="12">
                  <c:v>301.76259220937845</c:v>
                </c:pt>
                <c:pt idx="13">
                  <c:v>306.01747380309104</c:v>
                </c:pt>
                <c:pt idx="14">
                  <c:v>309.03933394296388</c:v>
                </c:pt>
                <c:pt idx="15">
                  <c:v>314.54705151393728</c:v>
                </c:pt>
                <c:pt idx="16">
                  <c:v>317.42378588827773</c:v>
                </c:pt>
                <c:pt idx="17">
                  <c:v>313.01403105719601</c:v>
                </c:pt>
                <c:pt idx="18">
                  <c:v>335.0297817973032</c:v>
                </c:pt>
                <c:pt idx="19">
                  <c:v>322.35709085628974</c:v>
                </c:pt>
                <c:pt idx="20">
                  <c:v>318.09747218062222</c:v>
                </c:pt>
                <c:pt idx="21">
                  <c:v>321.25785436691592</c:v>
                </c:pt>
                <c:pt idx="22">
                  <c:v>323.41721052135188</c:v>
                </c:pt>
                <c:pt idx="23">
                  <c:v>312.52591685361199</c:v>
                </c:pt>
                <c:pt idx="24">
                  <c:v>314.80376180295644</c:v>
                </c:pt>
                <c:pt idx="25">
                  <c:v>315.34876764973211</c:v>
                </c:pt>
                <c:pt idx="26">
                  <c:v>316.29015053478975</c:v>
                </c:pt>
                <c:pt idx="27">
                  <c:v>320.77333608727753</c:v>
                </c:pt>
                <c:pt idx="28">
                  <c:v>325.89093468964563</c:v>
                </c:pt>
                <c:pt idx="29">
                  <c:v>322.65743580008262</c:v>
                </c:pt>
                <c:pt idx="30">
                  <c:v>351.65454175032608</c:v>
                </c:pt>
                <c:pt idx="31">
                  <c:v>333.11036845106196</c:v>
                </c:pt>
                <c:pt idx="32">
                  <c:v>326.56465209972816</c:v>
                </c:pt>
                <c:pt idx="33">
                  <c:v>327.74730283589093</c:v>
                </c:pt>
                <c:pt idx="34">
                  <c:v>318.92611969792375</c:v>
                </c:pt>
                <c:pt idx="35">
                  <c:v>321.93279219599594</c:v>
                </c:pt>
                <c:pt idx="36">
                  <c:v>326.30522986206836</c:v>
                </c:pt>
                <c:pt idx="37">
                  <c:v>321.50520365451882</c:v>
                </c:pt>
                <c:pt idx="38">
                  <c:v>321.84448769022686</c:v>
                </c:pt>
                <c:pt idx="39">
                  <c:v>326.46837654117559</c:v>
                </c:pt>
                <c:pt idx="40">
                  <c:v>332.27892713263333</c:v>
                </c:pt>
                <c:pt idx="41">
                  <c:v>331.98477314577963</c:v>
                </c:pt>
                <c:pt idx="42">
                  <c:v>354.14779807300135</c:v>
                </c:pt>
                <c:pt idx="43">
                  <c:v>342.90372063437422</c:v>
                </c:pt>
                <c:pt idx="44">
                  <c:v>331.12631874615829</c:v>
                </c:pt>
                <c:pt idx="45">
                  <c:v>336.10910457404503</c:v>
                </c:pt>
                <c:pt idx="46">
                  <c:v>334.70853774674714</c:v>
                </c:pt>
                <c:pt idx="47">
                  <c:v>320.63604978092087</c:v>
                </c:pt>
                <c:pt idx="48">
                  <c:v>326.15442290196933</c:v>
                </c:pt>
                <c:pt idx="49">
                  <c:v>329.76258994265493</c:v>
                </c:pt>
                <c:pt idx="50">
                  <c:v>331.00069078464742</c:v>
                </c:pt>
                <c:pt idx="51">
                  <c:v>332.9898301291168</c:v>
                </c:pt>
                <c:pt idx="52">
                  <c:v>340.12965479602008</c:v>
                </c:pt>
                <c:pt idx="53">
                  <c:v>343.74997868986327</c:v>
                </c:pt>
                <c:pt idx="54">
                  <c:v>361.18628487000029</c:v>
                </c:pt>
                <c:pt idx="55">
                  <c:v>364.0637373660411</c:v>
                </c:pt>
                <c:pt idx="56">
                  <c:v>348.37882475523469</c:v>
                </c:pt>
                <c:pt idx="57">
                  <c:v>351.25516641862379</c:v>
                </c:pt>
                <c:pt idx="58">
                  <c:v>346.17231608194987</c:v>
                </c:pt>
                <c:pt idx="59">
                  <c:v>349.61921323447672</c:v>
                </c:pt>
                <c:pt idx="60">
                  <c:v>345.47054943126284</c:v>
                </c:pt>
                <c:pt idx="61">
                  <c:v>341.84209425541127</c:v>
                </c:pt>
                <c:pt idx="62">
                  <c:v>348.28906532800448</c:v>
                </c:pt>
                <c:pt idx="63">
                  <c:v>353.05163875401172</c:v>
                </c:pt>
                <c:pt idx="64">
                  <c:v>359.62606076599985</c:v>
                </c:pt>
                <c:pt idx="65">
                  <c:v>356.47509375503967</c:v>
                </c:pt>
                <c:pt idx="66">
                  <c:v>373.73152255884162</c:v>
                </c:pt>
                <c:pt idx="67">
                  <c:v>364.81548780995354</c:v>
                </c:pt>
                <c:pt idx="68">
                  <c:v>362.89036334700137</c:v>
                </c:pt>
                <c:pt idx="69">
                  <c:v>359.11660851807773</c:v>
                </c:pt>
                <c:pt idx="70">
                  <c:v>361.72138878720011</c:v>
                </c:pt>
                <c:pt idx="71">
                  <c:v>348.48658278830715</c:v>
                </c:pt>
                <c:pt idx="72">
                  <c:v>349.68683794375062</c:v>
                </c:pt>
                <c:pt idx="73">
                  <c:v>353.52515390959604</c:v>
                </c:pt>
                <c:pt idx="74">
                  <c:v>343.66662822923308</c:v>
                </c:pt>
                <c:pt idx="75">
                  <c:v>345.16929214737399</c:v>
                </c:pt>
                <c:pt idx="76">
                  <c:v>351.93127977900787</c:v>
                </c:pt>
                <c:pt idx="77">
                  <c:v>352.05070355393866</c:v>
                </c:pt>
                <c:pt idx="78">
                  <c:v>372.17142214721474</c:v>
                </c:pt>
                <c:pt idx="79">
                  <c:v>362.29667833575451</c:v>
                </c:pt>
                <c:pt idx="80">
                  <c:v>351.05589626298291</c:v>
                </c:pt>
                <c:pt idx="81">
                  <c:v>350.80909961194914</c:v>
                </c:pt>
                <c:pt idx="82">
                  <c:v>349.50107736147015</c:v>
                </c:pt>
                <c:pt idx="83">
                  <c:v>345.47507290733353</c:v>
                </c:pt>
                <c:pt idx="84">
                  <c:v>337.70731383546405</c:v>
                </c:pt>
                <c:pt idx="85">
                  <c:v>343.54847231604839</c:v>
                </c:pt>
                <c:pt idx="86">
                  <c:v>337.42370599198819</c:v>
                </c:pt>
                <c:pt idx="87">
                  <c:v>340.16157112515845</c:v>
                </c:pt>
                <c:pt idx="88">
                  <c:v>349.00511779424795</c:v>
                </c:pt>
                <c:pt idx="89">
                  <c:v>353.39395032532235</c:v>
                </c:pt>
                <c:pt idx="90">
                  <c:v>369.65701418396412</c:v>
                </c:pt>
                <c:pt idx="91">
                  <c:v>356.99852492682726</c:v>
                </c:pt>
                <c:pt idx="92">
                  <c:v>350.29151284837047</c:v>
                </c:pt>
                <c:pt idx="93">
                  <c:v>351.57330311217629</c:v>
                </c:pt>
                <c:pt idx="94">
                  <c:v>348.69532119910286</c:v>
                </c:pt>
                <c:pt idx="95">
                  <c:v>346.47953648204128</c:v>
                </c:pt>
                <c:pt idx="96">
                  <c:v>345.16386780144404</c:v>
                </c:pt>
                <c:pt idx="97">
                  <c:v>348.43493397063526</c:v>
                </c:pt>
                <c:pt idx="98">
                  <c:v>342.68942340867966</c:v>
                </c:pt>
                <c:pt idx="99">
                  <c:v>347.58481602906079</c:v>
                </c:pt>
                <c:pt idx="100">
                  <c:v>350.98771089932569</c:v>
                </c:pt>
                <c:pt idx="101">
                  <c:v>344.18663617321795</c:v>
                </c:pt>
                <c:pt idx="102">
                  <c:v>377.04076204907921</c:v>
                </c:pt>
                <c:pt idx="103">
                  <c:v>362.32874048321946</c:v>
                </c:pt>
                <c:pt idx="104">
                  <c:v>349.3432440491701</c:v>
                </c:pt>
                <c:pt idx="105">
                  <c:v>347.6879728795534</c:v>
                </c:pt>
                <c:pt idx="106">
                  <c:v>341.63407902144485</c:v>
                </c:pt>
                <c:pt idx="107">
                  <c:v>338.77586451641639</c:v>
                </c:pt>
                <c:pt idx="108">
                  <c:v>337.17072640106852</c:v>
                </c:pt>
                <c:pt idx="109">
                  <c:v>338.92491305569871</c:v>
                </c:pt>
                <c:pt idx="110">
                  <c:v>336.75875623232668</c:v>
                </c:pt>
                <c:pt idx="111">
                  <c:v>338.58530631867438</c:v>
                </c:pt>
                <c:pt idx="112">
                  <c:v>342.06716742077475</c:v>
                </c:pt>
                <c:pt idx="113">
                  <c:v>350.80929175829556</c:v>
                </c:pt>
                <c:pt idx="114">
                  <c:v>378.76039781531756</c:v>
                </c:pt>
                <c:pt idx="115">
                  <c:v>365.64399763691995</c:v>
                </c:pt>
                <c:pt idx="116">
                  <c:v>352.81876432349014</c:v>
                </c:pt>
                <c:pt idx="117">
                  <c:v>352.51106360199611</c:v>
                </c:pt>
                <c:pt idx="118">
                  <c:v>347.9411380716586</c:v>
                </c:pt>
                <c:pt idx="119">
                  <c:v>346.17033708114258</c:v>
                </c:pt>
                <c:pt idx="120">
                  <c:v>344.39859913545172</c:v>
                </c:pt>
                <c:pt idx="121">
                  <c:v>345.38668375901011</c:v>
                </c:pt>
                <c:pt idx="122">
                  <c:v>349.0670970242852</c:v>
                </c:pt>
                <c:pt idx="123">
                  <c:v>346.58622163490645</c:v>
                </c:pt>
                <c:pt idx="124">
                  <c:v>355.41088797429501</c:v>
                </c:pt>
                <c:pt idx="125">
                  <c:v>361.34096213528784</c:v>
                </c:pt>
                <c:pt idx="126">
                  <c:v>386.53258779682534</c:v>
                </c:pt>
                <c:pt idx="127">
                  <c:v>374.42472086850978</c:v>
                </c:pt>
                <c:pt idx="128">
                  <c:v>360.9771534962569</c:v>
                </c:pt>
                <c:pt idx="129">
                  <c:v>361.68900627336473</c:v>
                </c:pt>
                <c:pt idx="130">
                  <c:v>360.423490225173</c:v>
                </c:pt>
                <c:pt idx="131">
                  <c:v>358.03955952964247</c:v>
                </c:pt>
                <c:pt idx="132">
                  <c:v>353.55010599343387</c:v>
                </c:pt>
                <c:pt idx="133">
                  <c:v>359.09988272663645</c:v>
                </c:pt>
                <c:pt idx="134">
                  <c:v>359.79526328816343</c:v>
                </c:pt>
                <c:pt idx="135">
                  <c:v>356.87845745749991</c:v>
                </c:pt>
                <c:pt idx="136">
                  <c:v>366.84700458758357</c:v>
                </c:pt>
                <c:pt idx="137">
                  <c:v>369.19574113110718</c:v>
                </c:pt>
                <c:pt idx="138">
                  <c:v>398.99804675289897</c:v>
                </c:pt>
                <c:pt idx="139">
                  <c:v>386.57018382406636</c:v>
                </c:pt>
                <c:pt idx="140">
                  <c:v>371.07284391415408</c:v>
                </c:pt>
                <c:pt idx="141">
                  <c:v>367.62297042526887</c:v>
                </c:pt>
                <c:pt idx="142">
                  <c:v>367.93457190168431</c:v>
                </c:pt>
                <c:pt idx="143">
                  <c:v>366.61126210227303</c:v>
                </c:pt>
                <c:pt idx="144">
                  <c:v>360.33937440507134</c:v>
                </c:pt>
                <c:pt idx="145">
                  <c:v>365.42348867997111</c:v>
                </c:pt>
                <c:pt idx="146">
                  <c:v>363.51844788784547</c:v>
                </c:pt>
                <c:pt idx="147">
                  <c:v>365.01204104805061</c:v>
                </c:pt>
                <c:pt idx="148">
                  <c:v>375.69952988329595</c:v>
                </c:pt>
                <c:pt idx="149">
                  <c:v>378.86507510494442</c:v>
                </c:pt>
                <c:pt idx="150">
                  <c:v>411.30249502573804</c:v>
                </c:pt>
                <c:pt idx="151">
                  <c:v>405.37355083112766</c:v>
                </c:pt>
                <c:pt idx="152">
                  <c:v>379.38815190666099</c:v>
                </c:pt>
                <c:pt idx="153">
                  <c:v>380.85344248370632</c:v>
                </c:pt>
                <c:pt idx="154">
                  <c:v>380.52042189801426</c:v>
                </c:pt>
                <c:pt idx="155">
                  <c:v>376.51399940487102</c:v>
                </c:pt>
                <c:pt idx="156">
                  <c:v>373.88304427103782</c:v>
                </c:pt>
                <c:pt idx="157">
                  <c:v>374.94426987123938</c:v>
                </c:pt>
                <c:pt idx="158">
                  <c:v>372.71803176615896</c:v>
                </c:pt>
                <c:pt idx="159">
                  <c:v>376.66237110141225</c:v>
                </c:pt>
                <c:pt idx="160">
                  <c:v>390.79809000401008</c:v>
                </c:pt>
                <c:pt idx="161">
                  <c:v>390.58505642047396</c:v>
                </c:pt>
                <c:pt idx="162">
                  <c:v>427.39133661386444</c:v>
                </c:pt>
                <c:pt idx="163">
                  <c:v>414.3474743792633</c:v>
                </c:pt>
                <c:pt idx="164">
                  <c:v>395.79293114186731</c:v>
                </c:pt>
                <c:pt idx="165">
                  <c:v>397.60585820887843</c:v>
                </c:pt>
                <c:pt idx="166">
                  <c:v>396.04718310858226</c:v>
                </c:pt>
                <c:pt idx="167">
                  <c:v>385.92723905087024</c:v>
                </c:pt>
                <c:pt idx="168">
                  <c:v>394.09559376963529</c:v>
                </c:pt>
                <c:pt idx="169">
                  <c:v>390.23158769647284</c:v>
                </c:pt>
                <c:pt idx="170">
                  <c:v>391.04715051193745</c:v>
                </c:pt>
                <c:pt idx="171">
                  <c:v>396.85141377290307</c:v>
                </c:pt>
                <c:pt idx="172">
                  <c:v>406.93481251926869</c:v>
                </c:pt>
                <c:pt idx="173">
                  <c:v>407.10545892031899</c:v>
                </c:pt>
                <c:pt idx="174">
                  <c:v>439.50387225737643</c:v>
                </c:pt>
                <c:pt idx="175">
                  <c:v>430.07391249013165</c:v>
                </c:pt>
                <c:pt idx="176">
                  <c:v>405.81492000000003</c:v>
                </c:pt>
                <c:pt idx="177">
                  <c:v>408.21695999999997</c:v>
                </c:pt>
                <c:pt idx="178">
                  <c:v>404.12700000000001</c:v>
                </c:pt>
                <c:pt idx="179">
                  <c:v>402.46071999999998</c:v>
                </c:pt>
                <c:pt idx="180">
                  <c:v>404.92768000000001</c:v>
                </c:pt>
                <c:pt idx="181">
                  <c:v>398.66290000000004</c:v>
                </c:pt>
                <c:pt idx="182">
                  <c:v>403.89238520692317</c:v>
                </c:pt>
                <c:pt idx="183">
                  <c:v>404.71070040181871</c:v>
                </c:pt>
                <c:pt idx="184">
                  <c:v>420.2802237152257</c:v>
                </c:pt>
                <c:pt idx="185">
                  <c:v>424.51829025844933</c:v>
                </c:pt>
                <c:pt idx="186">
                  <c:v>450.70785288270383</c:v>
                </c:pt>
                <c:pt idx="187">
                  <c:v>447.49196819085489</c:v>
                </c:pt>
                <c:pt idx="188">
                  <c:v>418.49105835806131</c:v>
                </c:pt>
                <c:pt idx="189">
                  <c:v>422.51511374876361</c:v>
                </c:pt>
                <c:pt idx="190">
                  <c:v>419.539881305638</c:v>
                </c:pt>
                <c:pt idx="191">
                  <c:v>416.74589162561574</c:v>
                </c:pt>
                <c:pt idx="192">
                  <c:v>414.09152709359603</c:v>
                </c:pt>
                <c:pt idx="193">
                  <c:v>417.58803940886702</c:v>
                </c:pt>
                <c:pt idx="194">
                  <c:v>421.94830078125</c:v>
                </c:pt>
                <c:pt idx="195">
                  <c:v>425.11822265625</c:v>
                </c:pt>
                <c:pt idx="196">
                  <c:v>436.33974609374997</c:v>
                </c:pt>
                <c:pt idx="197">
                  <c:v>439.48200975609757</c:v>
                </c:pt>
                <c:pt idx="198">
                  <c:v>471.92089756097562</c:v>
                </c:pt>
                <c:pt idx="199">
                  <c:v>474.7499317073171</c:v>
                </c:pt>
                <c:pt idx="200">
                  <c:v>444.99095516569196</c:v>
                </c:pt>
                <c:pt idx="201">
                  <c:v>444.92768031189081</c:v>
                </c:pt>
                <c:pt idx="202">
                  <c:v>439.46495126705656</c:v>
                </c:pt>
                <c:pt idx="203">
                  <c:v>440.67385658914731</c:v>
                </c:pt>
                <c:pt idx="204">
                  <c:v>436.83653100775194</c:v>
                </c:pt>
                <c:pt idx="205">
                  <c:v>437.71722868217057</c:v>
                </c:pt>
                <c:pt idx="206">
                  <c:v>440.14177093358995</c:v>
                </c:pt>
                <c:pt idx="207">
                  <c:v>447.13988450433106</c:v>
                </c:pt>
                <c:pt idx="208">
                  <c:v>461.02155919153029</c:v>
                </c:pt>
                <c:pt idx="209">
                  <c:v>463.3530268199234</c:v>
                </c:pt>
                <c:pt idx="210">
                  <c:v>495.36737547892727</c:v>
                </c:pt>
                <c:pt idx="211">
                  <c:v>486.38180076628356</c:v>
                </c:pt>
                <c:pt idx="212">
                  <c:v>460.8373764258555</c:v>
                </c:pt>
                <c:pt idx="213">
                  <c:v>465.19828897338402</c:v>
                </c:pt>
                <c:pt idx="214">
                  <c:v>450.27450570342205</c:v>
                </c:pt>
                <c:pt idx="215">
                  <c:v>445.97621776504297</c:v>
                </c:pt>
                <c:pt idx="216">
                  <c:v>451.16403056351481</c:v>
                </c:pt>
                <c:pt idx="217">
                  <c:v>451.99077363896851</c:v>
                </c:pt>
                <c:pt idx="218">
                  <c:v>453.14652751423154</c:v>
                </c:pt>
                <c:pt idx="219">
                  <c:v>465.68089184060722</c:v>
                </c:pt>
                <c:pt idx="220">
                  <c:v>482.56789373814041</c:v>
                </c:pt>
                <c:pt idx="221">
                  <c:v>474.40438149197354</c:v>
                </c:pt>
                <c:pt idx="222">
                  <c:v>517.8376392823418</c:v>
                </c:pt>
                <c:pt idx="223">
                  <c:v>504.43269121813029</c:v>
                </c:pt>
                <c:pt idx="224">
                  <c:v>476.64734082397001</c:v>
                </c:pt>
                <c:pt idx="225">
                  <c:v>481.69262172284641</c:v>
                </c:pt>
                <c:pt idx="226">
                  <c:v>481.61157303370783</c:v>
                </c:pt>
                <c:pt idx="227">
                  <c:v>469.52</c:v>
                </c:pt>
                <c:pt idx="228">
                  <c:v>479.62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1-4BFB-81D7-74E13D8DD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3810048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Monthly average $2021/week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3808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EFTPOS spend (Paymark; excl online)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54182941899746639"/>
        </c:manualLayout>
      </c:layout>
      <c:lineChart>
        <c:grouping val="standard"/>
        <c:varyColors val="0"/>
        <c:ser>
          <c:idx val="1"/>
          <c:order val="0"/>
          <c:tx>
            <c:strRef>
              <c:f>'Consumer spend'!$B$4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spend'!$A$7:$A$87</c:f>
              <c:numCache>
                <c:formatCode>d\-mmm</c:formatCode>
                <c:ptCount val="81"/>
                <c:pt idx="0">
                  <c:v>43877</c:v>
                </c:pt>
                <c:pt idx="1">
                  <c:v>43884</c:v>
                </c:pt>
                <c:pt idx="2">
                  <c:v>43891</c:v>
                </c:pt>
                <c:pt idx="3">
                  <c:v>43898</c:v>
                </c:pt>
                <c:pt idx="4">
                  <c:v>43905</c:v>
                </c:pt>
                <c:pt idx="5">
                  <c:v>43912</c:v>
                </c:pt>
                <c:pt idx="6">
                  <c:v>43919</c:v>
                </c:pt>
                <c:pt idx="7">
                  <c:v>43926</c:v>
                </c:pt>
                <c:pt idx="8">
                  <c:v>43933</c:v>
                </c:pt>
                <c:pt idx="9">
                  <c:v>43940</c:v>
                </c:pt>
                <c:pt idx="10">
                  <c:v>43947</c:v>
                </c:pt>
                <c:pt idx="11">
                  <c:v>43954</c:v>
                </c:pt>
                <c:pt idx="12">
                  <c:v>43961</c:v>
                </c:pt>
                <c:pt idx="13">
                  <c:v>43968</c:v>
                </c:pt>
                <c:pt idx="14">
                  <c:v>43975</c:v>
                </c:pt>
                <c:pt idx="15">
                  <c:v>43982</c:v>
                </c:pt>
                <c:pt idx="16">
                  <c:v>43989</c:v>
                </c:pt>
                <c:pt idx="17">
                  <c:v>43996</c:v>
                </c:pt>
                <c:pt idx="18">
                  <c:v>44003</c:v>
                </c:pt>
                <c:pt idx="19">
                  <c:v>44010</c:v>
                </c:pt>
                <c:pt idx="20">
                  <c:v>44017</c:v>
                </c:pt>
                <c:pt idx="21">
                  <c:v>44024</c:v>
                </c:pt>
                <c:pt idx="22">
                  <c:v>44031</c:v>
                </c:pt>
                <c:pt idx="23">
                  <c:v>44038</c:v>
                </c:pt>
                <c:pt idx="24">
                  <c:v>44045</c:v>
                </c:pt>
                <c:pt idx="25">
                  <c:v>44052</c:v>
                </c:pt>
                <c:pt idx="26">
                  <c:v>44059</c:v>
                </c:pt>
                <c:pt idx="27">
                  <c:v>44066</c:v>
                </c:pt>
                <c:pt idx="28">
                  <c:v>44073</c:v>
                </c:pt>
                <c:pt idx="29">
                  <c:v>44080</c:v>
                </c:pt>
                <c:pt idx="30">
                  <c:v>44087</c:v>
                </c:pt>
                <c:pt idx="31">
                  <c:v>44094</c:v>
                </c:pt>
                <c:pt idx="32">
                  <c:v>44101</c:v>
                </c:pt>
                <c:pt idx="33">
                  <c:v>44108</c:v>
                </c:pt>
                <c:pt idx="34">
                  <c:v>44115</c:v>
                </c:pt>
                <c:pt idx="35">
                  <c:v>44122</c:v>
                </c:pt>
                <c:pt idx="36">
                  <c:v>44129</c:v>
                </c:pt>
                <c:pt idx="37">
                  <c:v>44136</c:v>
                </c:pt>
                <c:pt idx="38">
                  <c:v>44143</c:v>
                </c:pt>
                <c:pt idx="39">
                  <c:v>44150</c:v>
                </c:pt>
                <c:pt idx="40">
                  <c:v>44157</c:v>
                </c:pt>
                <c:pt idx="41">
                  <c:v>44164</c:v>
                </c:pt>
                <c:pt idx="42">
                  <c:v>44171</c:v>
                </c:pt>
                <c:pt idx="43">
                  <c:v>44178</c:v>
                </c:pt>
                <c:pt idx="44">
                  <c:v>44185</c:v>
                </c:pt>
                <c:pt idx="45">
                  <c:v>44192</c:v>
                </c:pt>
                <c:pt idx="46">
                  <c:v>44199</c:v>
                </c:pt>
                <c:pt idx="47">
                  <c:v>44206</c:v>
                </c:pt>
                <c:pt idx="48">
                  <c:v>44213</c:v>
                </c:pt>
                <c:pt idx="49">
                  <c:v>44220</c:v>
                </c:pt>
                <c:pt idx="50">
                  <c:v>44227</c:v>
                </c:pt>
                <c:pt idx="51">
                  <c:v>44234</c:v>
                </c:pt>
                <c:pt idx="52">
                  <c:v>44241</c:v>
                </c:pt>
                <c:pt idx="53">
                  <c:v>44248</c:v>
                </c:pt>
                <c:pt idx="54">
                  <c:v>44255</c:v>
                </c:pt>
                <c:pt idx="55">
                  <c:v>44262</c:v>
                </c:pt>
                <c:pt idx="56">
                  <c:v>44269</c:v>
                </c:pt>
                <c:pt idx="57">
                  <c:v>44276</c:v>
                </c:pt>
                <c:pt idx="58">
                  <c:v>44283</c:v>
                </c:pt>
                <c:pt idx="59">
                  <c:v>44290</c:v>
                </c:pt>
                <c:pt idx="60">
                  <c:v>44297</c:v>
                </c:pt>
                <c:pt idx="61">
                  <c:v>44304</c:v>
                </c:pt>
                <c:pt idx="62">
                  <c:v>44311</c:v>
                </c:pt>
                <c:pt idx="63">
                  <c:v>44318</c:v>
                </c:pt>
                <c:pt idx="64">
                  <c:v>44325</c:v>
                </c:pt>
                <c:pt idx="65">
                  <c:v>44332</c:v>
                </c:pt>
                <c:pt idx="66">
                  <c:v>44339</c:v>
                </c:pt>
                <c:pt idx="67">
                  <c:v>44346</c:v>
                </c:pt>
                <c:pt idx="68">
                  <c:v>44353</c:v>
                </c:pt>
                <c:pt idx="69">
                  <c:v>44360</c:v>
                </c:pt>
                <c:pt idx="70">
                  <c:v>44367</c:v>
                </c:pt>
                <c:pt idx="71">
                  <c:v>44374</c:v>
                </c:pt>
                <c:pt idx="72">
                  <c:v>44381</c:v>
                </c:pt>
                <c:pt idx="73">
                  <c:v>44388</c:v>
                </c:pt>
                <c:pt idx="74">
                  <c:v>44395</c:v>
                </c:pt>
                <c:pt idx="75">
                  <c:v>44402</c:v>
                </c:pt>
                <c:pt idx="76">
                  <c:v>44409</c:v>
                </c:pt>
                <c:pt idx="77">
                  <c:v>44416</c:v>
                </c:pt>
                <c:pt idx="78">
                  <c:v>44423</c:v>
                </c:pt>
                <c:pt idx="79">
                  <c:v>44430</c:v>
                </c:pt>
                <c:pt idx="80">
                  <c:v>44437</c:v>
                </c:pt>
              </c:numCache>
            </c:numRef>
          </c:cat>
          <c:val>
            <c:numRef>
              <c:f>'Consumer spend'!$B$7:$B$87</c:f>
              <c:numCache>
                <c:formatCode>General</c:formatCode>
                <c:ptCount val="81"/>
                <c:pt idx="0">
                  <c:v>3.9</c:v>
                </c:pt>
                <c:pt idx="1">
                  <c:v>1.9</c:v>
                </c:pt>
                <c:pt idx="2">
                  <c:v>4.0999999999999996</c:v>
                </c:pt>
                <c:pt idx="3">
                  <c:v>2.1</c:v>
                </c:pt>
                <c:pt idx="4">
                  <c:v>2.2000000000000002</c:v>
                </c:pt>
                <c:pt idx="5">
                  <c:v>10.1</c:v>
                </c:pt>
                <c:pt idx="6" formatCode="0">
                  <c:v>-32</c:v>
                </c:pt>
                <c:pt idx="7">
                  <c:v>-51.2</c:v>
                </c:pt>
                <c:pt idx="8">
                  <c:v>-58.5</c:v>
                </c:pt>
                <c:pt idx="9">
                  <c:v>-60.5</c:v>
                </c:pt>
                <c:pt idx="10">
                  <c:v>-57.8</c:v>
                </c:pt>
                <c:pt idx="11">
                  <c:v>-44.8</c:v>
                </c:pt>
                <c:pt idx="12">
                  <c:v>-40.5</c:v>
                </c:pt>
                <c:pt idx="13">
                  <c:v>-15.4</c:v>
                </c:pt>
                <c:pt idx="14">
                  <c:v>-0.8</c:v>
                </c:pt>
                <c:pt idx="15">
                  <c:v>-2.2999999999999998</c:v>
                </c:pt>
                <c:pt idx="16">
                  <c:v>0.6</c:v>
                </c:pt>
                <c:pt idx="17">
                  <c:v>0.5</c:v>
                </c:pt>
                <c:pt idx="18">
                  <c:v>-0.8</c:v>
                </c:pt>
                <c:pt idx="19">
                  <c:v>-1.8</c:v>
                </c:pt>
                <c:pt idx="20">
                  <c:v>-0.2</c:v>
                </c:pt>
                <c:pt idx="21">
                  <c:v>0.2</c:v>
                </c:pt>
                <c:pt idx="22" formatCode="0">
                  <c:v>4</c:v>
                </c:pt>
                <c:pt idx="23">
                  <c:v>-0.1</c:v>
                </c:pt>
                <c:pt idx="24">
                  <c:v>0.4</c:v>
                </c:pt>
                <c:pt idx="25">
                  <c:v>-0.6</c:v>
                </c:pt>
                <c:pt idx="26">
                  <c:v>-24.6</c:v>
                </c:pt>
                <c:pt idx="27">
                  <c:v>-42.2</c:v>
                </c:pt>
                <c:pt idx="28">
                  <c:v>-39.6</c:v>
                </c:pt>
                <c:pt idx="29">
                  <c:v>4.0999999999999996</c:v>
                </c:pt>
                <c:pt idx="30">
                  <c:v>-3.8</c:v>
                </c:pt>
                <c:pt idx="31">
                  <c:v>-4.7</c:v>
                </c:pt>
                <c:pt idx="32" formatCode="0">
                  <c:v>-5</c:v>
                </c:pt>
                <c:pt idx="33" formatCode="0">
                  <c:v>-5</c:v>
                </c:pt>
                <c:pt idx="34">
                  <c:v>-0.8</c:v>
                </c:pt>
                <c:pt idx="35">
                  <c:v>-3.8</c:v>
                </c:pt>
                <c:pt idx="36">
                  <c:v>-1.1000000000000001</c:v>
                </c:pt>
                <c:pt idx="37">
                  <c:v>-2.4</c:v>
                </c:pt>
                <c:pt idx="38">
                  <c:v>-3.7</c:v>
                </c:pt>
                <c:pt idx="39">
                  <c:v>-3.2</c:v>
                </c:pt>
                <c:pt idx="40">
                  <c:v>-2.6</c:v>
                </c:pt>
                <c:pt idx="41">
                  <c:v>-2.4</c:v>
                </c:pt>
                <c:pt idx="42">
                  <c:v>-0.9</c:v>
                </c:pt>
                <c:pt idx="43">
                  <c:v>-2.2000000000000002</c:v>
                </c:pt>
                <c:pt idx="44">
                  <c:v>-4.8</c:v>
                </c:pt>
                <c:pt idx="45">
                  <c:v>3.6</c:v>
                </c:pt>
                <c:pt idx="46">
                  <c:v>-2.1</c:v>
                </c:pt>
                <c:pt idx="47">
                  <c:v>-1.9</c:v>
                </c:pt>
                <c:pt idx="48">
                  <c:v>-1.1000000000000001</c:v>
                </c:pt>
                <c:pt idx="49">
                  <c:v>-2.8</c:v>
                </c:pt>
                <c:pt idx="50">
                  <c:v>-1.4</c:v>
                </c:pt>
                <c:pt idx="51">
                  <c:v>-5.2</c:v>
                </c:pt>
                <c:pt idx="52">
                  <c:v>-3.9</c:v>
                </c:pt>
                <c:pt idx="53">
                  <c:v>-21.9</c:v>
                </c:pt>
                <c:pt idx="54">
                  <c:v>-10.4</c:v>
                </c:pt>
                <c:pt idx="55">
                  <c:v>-37.1</c:v>
                </c:pt>
                <c:pt idx="56">
                  <c:v>0.4</c:v>
                </c:pt>
                <c:pt idx="57">
                  <c:v>0.1</c:v>
                </c:pt>
                <c:pt idx="58">
                  <c:v>-0.4</c:v>
                </c:pt>
                <c:pt idx="59" formatCode="0">
                  <c:v>-11</c:v>
                </c:pt>
                <c:pt idx="60">
                  <c:v>-1.6</c:v>
                </c:pt>
                <c:pt idx="61">
                  <c:v>-12.1</c:v>
                </c:pt>
                <c:pt idx="62">
                  <c:v>18.399999999999999</c:v>
                </c:pt>
                <c:pt idx="63">
                  <c:v>2.7</c:v>
                </c:pt>
                <c:pt idx="64">
                  <c:v>0.9</c:v>
                </c:pt>
                <c:pt idx="65">
                  <c:v>-0.8</c:v>
                </c:pt>
                <c:pt idx="66">
                  <c:v>-0.7</c:v>
                </c:pt>
                <c:pt idx="67">
                  <c:v>-0.1</c:v>
                </c:pt>
                <c:pt idx="68">
                  <c:v>2.9</c:v>
                </c:pt>
                <c:pt idx="69">
                  <c:v>-0.4</c:v>
                </c:pt>
                <c:pt idx="70">
                  <c:v>-1.1000000000000001</c:v>
                </c:pt>
                <c:pt idx="71">
                  <c:v>-0.1</c:v>
                </c:pt>
                <c:pt idx="72">
                  <c:v>1.8</c:v>
                </c:pt>
                <c:pt idx="73">
                  <c:v>-0.6</c:v>
                </c:pt>
                <c:pt idx="74">
                  <c:v>2.2000000000000002</c:v>
                </c:pt>
                <c:pt idx="75" formatCode="0">
                  <c:v>2</c:v>
                </c:pt>
                <c:pt idx="76">
                  <c:v>-0.9</c:v>
                </c:pt>
                <c:pt idx="77">
                  <c:v>-1.9</c:v>
                </c:pt>
                <c:pt idx="78">
                  <c:v>0.3</c:v>
                </c:pt>
                <c:pt idx="79">
                  <c:v>-36.9</c:v>
                </c:pt>
                <c:pt idx="80">
                  <c:v>-51.4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7-440F-ABA3-23209888FF9A}"/>
            </c:ext>
          </c:extLst>
        </c:ser>
        <c:ser>
          <c:idx val="0"/>
          <c:order val="1"/>
          <c:tx>
            <c:strRef>
              <c:f>'Consumer spend'!$C$4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'Consumer spend'!$A$7:$A$87</c:f>
              <c:numCache>
                <c:formatCode>d\-mmm</c:formatCode>
                <c:ptCount val="81"/>
                <c:pt idx="0">
                  <c:v>43877</c:v>
                </c:pt>
                <c:pt idx="1">
                  <c:v>43884</c:v>
                </c:pt>
                <c:pt idx="2">
                  <c:v>43891</c:v>
                </c:pt>
                <c:pt idx="3">
                  <c:v>43898</c:v>
                </c:pt>
                <c:pt idx="4">
                  <c:v>43905</c:v>
                </c:pt>
                <c:pt idx="5">
                  <c:v>43912</c:v>
                </c:pt>
                <c:pt idx="6">
                  <c:v>43919</c:v>
                </c:pt>
                <c:pt idx="7">
                  <c:v>43926</c:v>
                </c:pt>
                <c:pt idx="8">
                  <c:v>43933</c:v>
                </c:pt>
                <c:pt idx="9">
                  <c:v>43940</c:v>
                </c:pt>
                <c:pt idx="10">
                  <c:v>43947</c:v>
                </c:pt>
                <c:pt idx="11">
                  <c:v>43954</c:v>
                </c:pt>
                <c:pt idx="12">
                  <c:v>43961</c:v>
                </c:pt>
                <c:pt idx="13">
                  <c:v>43968</c:v>
                </c:pt>
                <c:pt idx="14">
                  <c:v>43975</c:v>
                </c:pt>
                <c:pt idx="15">
                  <c:v>43982</c:v>
                </c:pt>
                <c:pt idx="16">
                  <c:v>43989</c:v>
                </c:pt>
                <c:pt idx="17">
                  <c:v>43996</c:v>
                </c:pt>
                <c:pt idx="18">
                  <c:v>44003</c:v>
                </c:pt>
                <c:pt idx="19">
                  <c:v>44010</c:v>
                </c:pt>
                <c:pt idx="20">
                  <c:v>44017</c:v>
                </c:pt>
                <c:pt idx="21">
                  <c:v>44024</c:v>
                </c:pt>
                <c:pt idx="22">
                  <c:v>44031</c:v>
                </c:pt>
                <c:pt idx="23">
                  <c:v>44038</c:v>
                </c:pt>
                <c:pt idx="24">
                  <c:v>44045</c:v>
                </c:pt>
                <c:pt idx="25">
                  <c:v>44052</c:v>
                </c:pt>
                <c:pt idx="26">
                  <c:v>44059</c:v>
                </c:pt>
                <c:pt idx="27">
                  <c:v>44066</c:v>
                </c:pt>
                <c:pt idx="28">
                  <c:v>44073</c:v>
                </c:pt>
                <c:pt idx="29">
                  <c:v>44080</c:v>
                </c:pt>
                <c:pt idx="30">
                  <c:v>44087</c:v>
                </c:pt>
                <c:pt idx="31">
                  <c:v>44094</c:v>
                </c:pt>
                <c:pt idx="32">
                  <c:v>44101</c:v>
                </c:pt>
                <c:pt idx="33">
                  <c:v>44108</c:v>
                </c:pt>
                <c:pt idx="34">
                  <c:v>44115</c:v>
                </c:pt>
                <c:pt idx="35">
                  <c:v>44122</c:v>
                </c:pt>
                <c:pt idx="36">
                  <c:v>44129</c:v>
                </c:pt>
                <c:pt idx="37">
                  <c:v>44136</c:v>
                </c:pt>
                <c:pt idx="38">
                  <c:v>44143</c:v>
                </c:pt>
                <c:pt idx="39">
                  <c:v>44150</c:v>
                </c:pt>
                <c:pt idx="40">
                  <c:v>44157</c:v>
                </c:pt>
                <c:pt idx="41">
                  <c:v>44164</c:v>
                </c:pt>
                <c:pt idx="42">
                  <c:v>44171</c:v>
                </c:pt>
                <c:pt idx="43">
                  <c:v>44178</c:v>
                </c:pt>
                <c:pt idx="44">
                  <c:v>44185</c:v>
                </c:pt>
                <c:pt idx="45">
                  <c:v>44192</c:v>
                </c:pt>
                <c:pt idx="46">
                  <c:v>44199</c:v>
                </c:pt>
                <c:pt idx="47">
                  <c:v>44206</c:v>
                </c:pt>
                <c:pt idx="48">
                  <c:v>44213</c:v>
                </c:pt>
                <c:pt idx="49">
                  <c:v>44220</c:v>
                </c:pt>
                <c:pt idx="50">
                  <c:v>44227</c:v>
                </c:pt>
                <c:pt idx="51">
                  <c:v>44234</c:v>
                </c:pt>
                <c:pt idx="52">
                  <c:v>44241</c:v>
                </c:pt>
                <c:pt idx="53">
                  <c:v>44248</c:v>
                </c:pt>
                <c:pt idx="54">
                  <c:v>44255</c:v>
                </c:pt>
                <c:pt idx="55">
                  <c:v>44262</c:v>
                </c:pt>
                <c:pt idx="56">
                  <c:v>44269</c:v>
                </c:pt>
                <c:pt idx="57">
                  <c:v>44276</c:v>
                </c:pt>
                <c:pt idx="58">
                  <c:v>44283</c:v>
                </c:pt>
                <c:pt idx="59">
                  <c:v>44290</c:v>
                </c:pt>
                <c:pt idx="60">
                  <c:v>44297</c:v>
                </c:pt>
                <c:pt idx="61">
                  <c:v>44304</c:v>
                </c:pt>
                <c:pt idx="62">
                  <c:v>44311</c:v>
                </c:pt>
                <c:pt idx="63">
                  <c:v>44318</c:v>
                </c:pt>
                <c:pt idx="64">
                  <c:v>44325</c:v>
                </c:pt>
                <c:pt idx="65">
                  <c:v>44332</c:v>
                </c:pt>
                <c:pt idx="66">
                  <c:v>44339</c:v>
                </c:pt>
                <c:pt idx="67">
                  <c:v>44346</c:v>
                </c:pt>
                <c:pt idx="68">
                  <c:v>44353</c:v>
                </c:pt>
                <c:pt idx="69">
                  <c:v>44360</c:v>
                </c:pt>
                <c:pt idx="70">
                  <c:v>44367</c:v>
                </c:pt>
                <c:pt idx="71">
                  <c:v>44374</c:v>
                </c:pt>
                <c:pt idx="72">
                  <c:v>44381</c:v>
                </c:pt>
                <c:pt idx="73">
                  <c:v>44388</c:v>
                </c:pt>
                <c:pt idx="74">
                  <c:v>44395</c:v>
                </c:pt>
                <c:pt idx="75">
                  <c:v>44402</c:v>
                </c:pt>
                <c:pt idx="76">
                  <c:v>44409</c:v>
                </c:pt>
                <c:pt idx="77">
                  <c:v>44416</c:v>
                </c:pt>
                <c:pt idx="78">
                  <c:v>44423</c:v>
                </c:pt>
                <c:pt idx="79">
                  <c:v>44430</c:v>
                </c:pt>
                <c:pt idx="80">
                  <c:v>44437</c:v>
                </c:pt>
              </c:numCache>
            </c:numRef>
          </c:cat>
          <c:val>
            <c:numRef>
              <c:f>'Consumer spend'!$C$7:$C$87</c:f>
              <c:numCache>
                <c:formatCode>General</c:formatCode>
                <c:ptCount val="81"/>
                <c:pt idx="0">
                  <c:v>6.2</c:v>
                </c:pt>
                <c:pt idx="1">
                  <c:v>4.2</c:v>
                </c:pt>
                <c:pt idx="2">
                  <c:v>5.7</c:v>
                </c:pt>
                <c:pt idx="3" formatCode="0">
                  <c:v>6</c:v>
                </c:pt>
                <c:pt idx="4">
                  <c:v>5.7</c:v>
                </c:pt>
                <c:pt idx="5" formatCode="0">
                  <c:v>14</c:v>
                </c:pt>
                <c:pt idx="6">
                  <c:v>-26.9</c:v>
                </c:pt>
                <c:pt idx="7">
                  <c:v>-46.9</c:v>
                </c:pt>
                <c:pt idx="8">
                  <c:v>-52.8</c:v>
                </c:pt>
                <c:pt idx="9">
                  <c:v>-53.8</c:v>
                </c:pt>
                <c:pt idx="10">
                  <c:v>-51.4</c:v>
                </c:pt>
                <c:pt idx="11">
                  <c:v>-38.200000000000003</c:v>
                </c:pt>
                <c:pt idx="12">
                  <c:v>-34.200000000000003</c:v>
                </c:pt>
                <c:pt idx="13">
                  <c:v>-8.5</c:v>
                </c:pt>
                <c:pt idx="14">
                  <c:v>5.7</c:v>
                </c:pt>
                <c:pt idx="15">
                  <c:v>6.7</c:v>
                </c:pt>
                <c:pt idx="16">
                  <c:v>4.4000000000000004</c:v>
                </c:pt>
                <c:pt idx="17">
                  <c:v>7.2</c:v>
                </c:pt>
                <c:pt idx="18">
                  <c:v>4.2</c:v>
                </c:pt>
                <c:pt idx="19">
                  <c:v>4.0999999999999996</c:v>
                </c:pt>
                <c:pt idx="20">
                  <c:v>4.5999999999999996</c:v>
                </c:pt>
                <c:pt idx="21">
                  <c:v>6.7</c:v>
                </c:pt>
                <c:pt idx="22">
                  <c:v>7.4</c:v>
                </c:pt>
                <c:pt idx="23">
                  <c:v>5.4</c:v>
                </c:pt>
                <c:pt idx="24">
                  <c:v>5.2</c:v>
                </c:pt>
                <c:pt idx="25">
                  <c:v>5.3</c:v>
                </c:pt>
                <c:pt idx="26" formatCode="0">
                  <c:v>0</c:v>
                </c:pt>
                <c:pt idx="27">
                  <c:v>-13.9</c:v>
                </c:pt>
                <c:pt idx="28" formatCode="0">
                  <c:v>-12</c:v>
                </c:pt>
                <c:pt idx="29">
                  <c:v>6.7</c:v>
                </c:pt>
                <c:pt idx="30">
                  <c:v>2.2999999999999998</c:v>
                </c:pt>
                <c:pt idx="31">
                  <c:v>1.8</c:v>
                </c:pt>
                <c:pt idx="32">
                  <c:v>1.3</c:v>
                </c:pt>
                <c:pt idx="33">
                  <c:v>1.4</c:v>
                </c:pt>
                <c:pt idx="34">
                  <c:v>2.8</c:v>
                </c:pt>
                <c:pt idx="35">
                  <c:v>-0.6</c:v>
                </c:pt>
                <c:pt idx="36">
                  <c:v>3.3</c:v>
                </c:pt>
                <c:pt idx="37">
                  <c:v>1.2</c:v>
                </c:pt>
                <c:pt idx="38">
                  <c:v>-0.1</c:v>
                </c:pt>
                <c:pt idx="39">
                  <c:v>-0.3</c:v>
                </c:pt>
                <c:pt idx="40">
                  <c:v>1.5</c:v>
                </c:pt>
                <c:pt idx="41">
                  <c:v>1.8</c:v>
                </c:pt>
                <c:pt idx="42">
                  <c:v>1.3</c:v>
                </c:pt>
                <c:pt idx="43">
                  <c:v>1.4</c:v>
                </c:pt>
                <c:pt idx="44">
                  <c:v>-1.2</c:v>
                </c:pt>
                <c:pt idx="45">
                  <c:v>4.9000000000000004</c:v>
                </c:pt>
                <c:pt idx="46">
                  <c:v>-0.8</c:v>
                </c:pt>
                <c:pt idx="47">
                  <c:v>1.3</c:v>
                </c:pt>
                <c:pt idx="48">
                  <c:v>2.2000000000000002</c:v>
                </c:pt>
                <c:pt idx="49">
                  <c:v>-0.6</c:v>
                </c:pt>
                <c:pt idx="50">
                  <c:v>0.4</c:v>
                </c:pt>
                <c:pt idx="51">
                  <c:v>-0.1</c:v>
                </c:pt>
                <c:pt idx="52">
                  <c:v>-3.4</c:v>
                </c:pt>
                <c:pt idx="53" formatCode="0">
                  <c:v>-9</c:v>
                </c:pt>
                <c:pt idx="54" formatCode="0">
                  <c:v>-4</c:v>
                </c:pt>
                <c:pt idx="55">
                  <c:v>-14.8</c:v>
                </c:pt>
                <c:pt idx="56">
                  <c:v>-0.1</c:v>
                </c:pt>
                <c:pt idx="57">
                  <c:v>1.6</c:v>
                </c:pt>
                <c:pt idx="58">
                  <c:v>1.4</c:v>
                </c:pt>
                <c:pt idx="59">
                  <c:v>-2.7</c:v>
                </c:pt>
                <c:pt idx="60">
                  <c:v>2.1</c:v>
                </c:pt>
                <c:pt idx="61">
                  <c:v>-10.8</c:v>
                </c:pt>
                <c:pt idx="62" formatCode="0">
                  <c:v>17</c:v>
                </c:pt>
                <c:pt idx="63">
                  <c:v>5.3</c:v>
                </c:pt>
                <c:pt idx="64">
                  <c:v>4.5</c:v>
                </c:pt>
                <c:pt idx="65">
                  <c:v>2.7</c:v>
                </c:pt>
                <c:pt idx="66">
                  <c:v>3.6</c:v>
                </c:pt>
                <c:pt idx="67">
                  <c:v>2.4</c:v>
                </c:pt>
                <c:pt idx="68">
                  <c:v>6.9</c:v>
                </c:pt>
                <c:pt idx="69">
                  <c:v>4.3</c:v>
                </c:pt>
                <c:pt idx="70">
                  <c:v>3.2</c:v>
                </c:pt>
                <c:pt idx="71">
                  <c:v>3.9</c:v>
                </c:pt>
                <c:pt idx="72">
                  <c:v>4.3</c:v>
                </c:pt>
                <c:pt idx="73">
                  <c:v>2.8</c:v>
                </c:pt>
                <c:pt idx="74">
                  <c:v>6.2</c:v>
                </c:pt>
                <c:pt idx="75">
                  <c:v>8.6999999999999993</c:v>
                </c:pt>
                <c:pt idx="76">
                  <c:v>3.5</c:v>
                </c:pt>
                <c:pt idx="77">
                  <c:v>2.9</c:v>
                </c:pt>
                <c:pt idx="78">
                  <c:v>4.7</c:v>
                </c:pt>
                <c:pt idx="79">
                  <c:v>-29.9</c:v>
                </c:pt>
                <c:pt idx="80">
                  <c:v>-46.2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7-440F-ABA3-23209888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3810048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week vs 2 years ago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in"/>
        <c:tickLblPos val="nextTo"/>
        <c:spPr>
          <a:ln/>
        </c:spPr>
        <c:crossAx val="11380851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.26639820133938902"/>
          <c:y val="0.6587925060605357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'Consumer spend'!$B$4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spend'!$A$7:$A$87</c:f>
              <c:numCache>
                <c:formatCode>d\-mmm</c:formatCode>
                <c:ptCount val="81"/>
                <c:pt idx="0">
                  <c:v>43877</c:v>
                </c:pt>
                <c:pt idx="1">
                  <c:v>43884</c:v>
                </c:pt>
                <c:pt idx="2">
                  <c:v>43891</c:v>
                </c:pt>
                <c:pt idx="3">
                  <c:v>43898</c:v>
                </c:pt>
                <c:pt idx="4">
                  <c:v>43905</c:v>
                </c:pt>
                <c:pt idx="5">
                  <c:v>43912</c:v>
                </c:pt>
                <c:pt idx="6">
                  <c:v>43919</c:v>
                </c:pt>
                <c:pt idx="7">
                  <c:v>43926</c:v>
                </c:pt>
                <c:pt idx="8">
                  <c:v>43933</c:v>
                </c:pt>
                <c:pt idx="9">
                  <c:v>43940</c:v>
                </c:pt>
                <c:pt idx="10">
                  <c:v>43947</c:v>
                </c:pt>
                <c:pt idx="11">
                  <c:v>43954</c:v>
                </c:pt>
                <c:pt idx="12">
                  <c:v>43961</c:v>
                </c:pt>
                <c:pt idx="13">
                  <c:v>43968</c:v>
                </c:pt>
                <c:pt idx="14">
                  <c:v>43975</c:v>
                </c:pt>
                <c:pt idx="15">
                  <c:v>43982</c:v>
                </c:pt>
                <c:pt idx="16">
                  <c:v>43989</c:v>
                </c:pt>
                <c:pt idx="17">
                  <c:v>43996</c:v>
                </c:pt>
                <c:pt idx="18">
                  <c:v>44003</c:v>
                </c:pt>
                <c:pt idx="19">
                  <c:v>44010</c:v>
                </c:pt>
                <c:pt idx="20">
                  <c:v>44017</c:v>
                </c:pt>
                <c:pt idx="21">
                  <c:v>44024</c:v>
                </c:pt>
                <c:pt idx="22">
                  <c:v>44031</c:v>
                </c:pt>
                <c:pt idx="23">
                  <c:v>44038</c:v>
                </c:pt>
                <c:pt idx="24">
                  <c:v>44045</c:v>
                </c:pt>
                <c:pt idx="25">
                  <c:v>44052</c:v>
                </c:pt>
                <c:pt idx="26">
                  <c:v>44059</c:v>
                </c:pt>
                <c:pt idx="27">
                  <c:v>44066</c:v>
                </c:pt>
                <c:pt idx="28">
                  <c:v>44073</c:v>
                </c:pt>
                <c:pt idx="29">
                  <c:v>44080</c:v>
                </c:pt>
                <c:pt idx="30">
                  <c:v>44087</c:v>
                </c:pt>
                <c:pt idx="31">
                  <c:v>44094</c:v>
                </c:pt>
                <c:pt idx="32">
                  <c:v>44101</c:v>
                </c:pt>
                <c:pt idx="33">
                  <c:v>44108</c:v>
                </c:pt>
                <c:pt idx="34">
                  <c:v>44115</c:v>
                </c:pt>
                <c:pt idx="35">
                  <c:v>44122</c:v>
                </c:pt>
                <c:pt idx="36">
                  <c:v>44129</c:v>
                </c:pt>
                <c:pt idx="37">
                  <c:v>44136</c:v>
                </c:pt>
                <c:pt idx="38">
                  <c:v>44143</c:v>
                </c:pt>
                <c:pt idx="39">
                  <c:v>44150</c:v>
                </c:pt>
                <c:pt idx="40">
                  <c:v>44157</c:v>
                </c:pt>
                <c:pt idx="41">
                  <c:v>44164</c:v>
                </c:pt>
                <c:pt idx="42">
                  <c:v>44171</c:v>
                </c:pt>
                <c:pt idx="43">
                  <c:v>44178</c:v>
                </c:pt>
                <c:pt idx="44">
                  <c:v>44185</c:v>
                </c:pt>
                <c:pt idx="45">
                  <c:v>44192</c:v>
                </c:pt>
                <c:pt idx="46">
                  <c:v>44199</c:v>
                </c:pt>
                <c:pt idx="47">
                  <c:v>44206</c:v>
                </c:pt>
                <c:pt idx="48">
                  <c:v>44213</c:v>
                </c:pt>
                <c:pt idx="49">
                  <c:v>44220</c:v>
                </c:pt>
                <c:pt idx="50">
                  <c:v>44227</c:v>
                </c:pt>
                <c:pt idx="51">
                  <c:v>44234</c:v>
                </c:pt>
                <c:pt idx="52">
                  <c:v>44241</c:v>
                </c:pt>
                <c:pt idx="53">
                  <c:v>44248</c:v>
                </c:pt>
                <c:pt idx="54">
                  <c:v>44255</c:v>
                </c:pt>
                <c:pt idx="55">
                  <c:v>44262</c:v>
                </c:pt>
                <c:pt idx="56">
                  <c:v>44269</c:v>
                </c:pt>
                <c:pt idx="57">
                  <c:v>44276</c:v>
                </c:pt>
                <c:pt idx="58">
                  <c:v>44283</c:v>
                </c:pt>
                <c:pt idx="59">
                  <c:v>44290</c:v>
                </c:pt>
                <c:pt idx="60">
                  <c:v>44297</c:v>
                </c:pt>
                <c:pt idx="61">
                  <c:v>44304</c:v>
                </c:pt>
                <c:pt idx="62">
                  <c:v>44311</c:v>
                </c:pt>
                <c:pt idx="63">
                  <c:v>44318</c:v>
                </c:pt>
                <c:pt idx="64">
                  <c:v>44325</c:v>
                </c:pt>
                <c:pt idx="65">
                  <c:v>44332</c:v>
                </c:pt>
                <c:pt idx="66">
                  <c:v>44339</c:v>
                </c:pt>
                <c:pt idx="67">
                  <c:v>44346</c:v>
                </c:pt>
                <c:pt idx="68">
                  <c:v>44353</c:v>
                </c:pt>
                <c:pt idx="69">
                  <c:v>44360</c:v>
                </c:pt>
                <c:pt idx="70">
                  <c:v>44367</c:v>
                </c:pt>
                <c:pt idx="71">
                  <c:v>44374</c:v>
                </c:pt>
                <c:pt idx="72">
                  <c:v>44381</c:v>
                </c:pt>
                <c:pt idx="73">
                  <c:v>44388</c:v>
                </c:pt>
                <c:pt idx="74">
                  <c:v>44395</c:v>
                </c:pt>
                <c:pt idx="75">
                  <c:v>44402</c:v>
                </c:pt>
                <c:pt idx="76">
                  <c:v>44409</c:v>
                </c:pt>
                <c:pt idx="77">
                  <c:v>44416</c:v>
                </c:pt>
                <c:pt idx="78">
                  <c:v>44423</c:v>
                </c:pt>
                <c:pt idx="79">
                  <c:v>44430</c:v>
                </c:pt>
                <c:pt idx="80">
                  <c:v>44437</c:v>
                </c:pt>
              </c:numCache>
            </c:numRef>
          </c:cat>
          <c:val>
            <c:numRef>
              <c:f>'Consumer spend'!$B$7:$B$87</c:f>
              <c:numCache>
                <c:formatCode>General</c:formatCode>
                <c:ptCount val="81"/>
                <c:pt idx="0">
                  <c:v>3.9</c:v>
                </c:pt>
                <c:pt idx="1">
                  <c:v>1.9</c:v>
                </c:pt>
                <c:pt idx="2">
                  <c:v>4.0999999999999996</c:v>
                </c:pt>
                <c:pt idx="3">
                  <c:v>2.1</c:v>
                </c:pt>
                <c:pt idx="4">
                  <c:v>2.2000000000000002</c:v>
                </c:pt>
                <c:pt idx="5">
                  <c:v>10.1</c:v>
                </c:pt>
                <c:pt idx="6" formatCode="0">
                  <c:v>-32</c:v>
                </c:pt>
                <c:pt idx="7">
                  <c:v>-51.2</c:v>
                </c:pt>
                <c:pt idx="8">
                  <c:v>-58.5</c:v>
                </c:pt>
                <c:pt idx="9">
                  <c:v>-60.5</c:v>
                </c:pt>
                <c:pt idx="10">
                  <c:v>-57.8</c:v>
                </c:pt>
                <c:pt idx="11">
                  <c:v>-44.8</c:v>
                </c:pt>
                <c:pt idx="12">
                  <c:v>-40.5</c:v>
                </c:pt>
                <c:pt idx="13">
                  <c:v>-15.4</c:v>
                </c:pt>
                <c:pt idx="14">
                  <c:v>-0.8</c:v>
                </c:pt>
                <c:pt idx="15">
                  <c:v>-2.2999999999999998</c:v>
                </c:pt>
                <c:pt idx="16">
                  <c:v>0.6</c:v>
                </c:pt>
                <c:pt idx="17">
                  <c:v>0.5</c:v>
                </c:pt>
                <c:pt idx="18">
                  <c:v>-0.8</c:v>
                </c:pt>
                <c:pt idx="19">
                  <c:v>-1.8</c:v>
                </c:pt>
                <c:pt idx="20">
                  <c:v>-0.2</c:v>
                </c:pt>
                <c:pt idx="21">
                  <c:v>0.2</c:v>
                </c:pt>
                <c:pt idx="22" formatCode="0">
                  <c:v>4</c:v>
                </c:pt>
                <c:pt idx="23">
                  <c:v>-0.1</c:v>
                </c:pt>
                <c:pt idx="24">
                  <c:v>0.4</c:v>
                </c:pt>
                <c:pt idx="25">
                  <c:v>-0.6</c:v>
                </c:pt>
                <c:pt idx="26">
                  <c:v>-24.6</c:v>
                </c:pt>
                <c:pt idx="27">
                  <c:v>-42.2</c:v>
                </c:pt>
                <c:pt idx="28">
                  <c:v>-39.6</c:v>
                </c:pt>
                <c:pt idx="29">
                  <c:v>4.0999999999999996</c:v>
                </c:pt>
                <c:pt idx="30">
                  <c:v>-3.8</c:v>
                </c:pt>
                <c:pt idx="31">
                  <c:v>-4.7</c:v>
                </c:pt>
                <c:pt idx="32" formatCode="0">
                  <c:v>-5</c:v>
                </c:pt>
                <c:pt idx="33" formatCode="0">
                  <c:v>-5</c:v>
                </c:pt>
                <c:pt idx="34">
                  <c:v>-0.8</c:v>
                </c:pt>
                <c:pt idx="35">
                  <c:v>-3.8</c:v>
                </c:pt>
                <c:pt idx="36">
                  <c:v>-1.1000000000000001</c:v>
                </c:pt>
                <c:pt idx="37">
                  <c:v>-2.4</c:v>
                </c:pt>
                <c:pt idx="38">
                  <c:v>-3.7</c:v>
                </c:pt>
                <c:pt idx="39">
                  <c:v>-3.2</c:v>
                </c:pt>
                <c:pt idx="40">
                  <c:v>-2.6</c:v>
                </c:pt>
                <c:pt idx="41">
                  <c:v>-2.4</c:v>
                </c:pt>
                <c:pt idx="42">
                  <c:v>-0.9</c:v>
                </c:pt>
                <c:pt idx="43">
                  <c:v>-2.2000000000000002</c:v>
                </c:pt>
                <c:pt idx="44">
                  <c:v>-4.8</c:v>
                </c:pt>
                <c:pt idx="45">
                  <c:v>3.6</c:v>
                </c:pt>
                <c:pt idx="46">
                  <c:v>-2.1</c:v>
                </c:pt>
                <c:pt idx="47">
                  <c:v>-1.9</c:v>
                </c:pt>
                <c:pt idx="48">
                  <c:v>-1.1000000000000001</c:v>
                </c:pt>
                <c:pt idx="49">
                  <c:v>-2.8</c:v>
                </c:pt>
                <c:pt idx="50">
                  <c:v>-1.4</c:v>
                </c:pt>
                <c:pt idx="51">
                  <c:v>-5.2</c:v>
                </c:pt>
                <c:pt idx="52">
                  <c:v>-3.9</c:v>
                </c:pt>
                <c:pt idx="53">
                  <c:v>-21.9</c:v>
                </c:pt>
                <c:pt idx="54">
                  <c:v>-10.4</c:v>
                </c:pt>
                <c:pt idx="55">
                  <c:v>-37.1</c:v>
                </c:pt>
                <c:pt idx="56">
                  <c:v>0.4</c:v>
                </c:pt>
                <c:pt idx="57">
                  <c:v>0.1</c:v>
                </c:pt>
                <c:pt idx="58">
                  <c:v>-0.4</c:v>
                </c:pt>
                <c:pt idx="59" formatCode="0">
                  <c:v>-11</c:v>
                </c:pt>
                <c:pt idx="60">
                  <c:v>-1.6</c:v>
                </c:pt>
                <c:pt idx="61">
                  <c:v>-12.1</c:v>
                </c:pt>
                <c:pt idx="62">
                  <c:v>18.399999999999999</c:v>
                </c:pt>
                <c:pt idx="63">
                  <c:v>2.7</c:v>
                </c:pt>
                <c:pt idx="64">
                  <c:v>0.9</c:v>
                </c:pt>
                <c:pt idx="65">
                  <c:v>-0.8</c:v>
                </c:pt>
                <c:pt idx="66">
                  <c:v>-0.7</c:v>
                </c:pt>
                <c:pt idx="67">
                  <c:v>-0.1</c:v>
                </c:pt>
                <c:pt idx="68">
                  <c:v>2.9</c:v>
                </c:pt>
                <c:pt idx="69">
                  <c:v>-0.4</c:v>
                </c:pt>
                <c:pt idx="70">
                  <c:v>-1.1000000000000001</c:v>
                </c:pt>
                <c:pt idx="71">
                  <c:v>-0.1</c:v>
                </c:pt>
                <c:pt idx="72">
                  <c:v>1.8</c:v>
                </c:pt>
                <c:pt idx="73">
                  <c:v>-0.6</c:v>
                </c:pt>
                <c:pt idx="74">
                  <c:v>2.2000000000000002</c:v>
                </c:pt>
                <c:pt idx="75" formatCode="0">
                  <c:v>2</c:v>
                </c:pt>
                <c:pt idx="76">
                  <c:v>-0.9</c:v>
                </c:pt>
                <c:pt idx="77">
                  <c:v>-1.9</c:v>
                </c:pt>
                <c:pt idx="78">
                  <c:v>0.3</c:v>
                </c:pt>
                <c:pt idx="79">
                  <c:v>-36.9</c:v>
                </c:pt>
                <c:pt idx="80">
                  <c:v>-51.4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C-44E9-B9F2-8C55AA56DCBD}"/>
            </c:ext>
          </c:extLst>
        </c:ser>
        <c:ser>
          <c:idx val="0"/>
          <c:order val="1"/>
          <c:tx>
            <c:strRef>
              <c:f>'Consumer spend'!$C$4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'Consumer spend'!$A$7:$A$87</c:f>
              <c:numCache>
                <c:formatCode>d\-mmm</c:formatCode>
                <c:ptCount val="81"/>
                <c:pt idx="0">
                  <c:v>43877</c:v>
                </c:pt>
                <c:pt idx="1">
                  <c:v>43884</c:v>
                </c:pt>
                <c:pt idx="2">
                  <c:v>43891</c:v>
                </c:pt>
                <c:pt idx="3">
                  <c:v>43898</c:v>
                </c:pt>
                <c:pt idx="4">
                  <c:v>43905</c:v>
                </c:pt>
                <c:pt idx="5">
                  <c:v>43912</c:v>
                </c:pt>
                <c:pt idx="6">
                  <c:v>43919</c:v>
                </c:pt>
                <c:pt idx="7">
                  <c:v>43926</c:v>
                </c:pt>
                <c:pt idx="8">
                  <c:v>43933</c:v>
                </c:pt>
                <c:pt idx="9">
                  <c:v>43940</c:v>
                </c:pt>
                <c:pt idx="10">
                  <c:v>43947</c:v>
                </c:pt>
                <c:pt idx="11">
                  <c:v>43954</c:v>
                </c:pt>
                <c:pt idx="12">
                  <c:v>43961</c:v>
                </c:pt>
                <c:pt idx="13">
                  <c:v>43968</c:v>
                </c:pt>
                <c:pt idx="14">
                  <c:v>43975</c:v>
                </c:pt>
                <c:pt idx="15">
                  <c:v>43982</c:v>
                </c:pt>
                <c:pt idx="16">
                  <c:v>43989</c:v>
                </c:pt>
                <c:pt idx="17">
                  <c:v>43996</c:v>
                </c:pt>
                <c:pt idx="18">
                  <c:v>44003</c:v>
                </c:pt>
                <c:pt idx="19">
                  <c:v>44010</c:v>
                </c:pt>
                <c:pt idx="20">
                  <c:v>44017</c:v>
                </c:pt>
                <c:pt idx="21">
                  <c:v>44024</c:v>
                </c:pt>
                <c:pt idx="22">
                  <c:v>44031</c:v>
                </c:pt>
                <c:pt idx="23">
                  <c:v>44038</c:v>
                </c:pt>
                <c:pt idx="24">
                  <c:v>44045</c:v>
                </c:pt>
                <c:pt idx="25">
                  <c:v>44052</c:v>
                </c:pt>
                <c:pt idx="26">
                  <c:v>44059</c:v>
                </c:pt>
                <c:pt idx="27">
                  <c:v>44066</c:v>
                </c:pt>
                <c:pt idx="28">
                  <c:v>44073</c:v>
                </c:pt>
                <c:pt idx="29">
                  <c:v>44080</c:v>
                </c:pt>
                <c:pt idx="30">
                  <c:v>44087</c:v>
                </c:pt>
                <c:pt idx="31">
                  <c:v>44094</c:v>
                </c:pt>
                <c:pt idx="32">
                  <c:v>44101</c:v>
                </c:pt>
                <c:pt idx="33">
                  <c:v>44108</c:v>
                </c:pt>
                <c:pt idx="34">
                  <c:v>44115</c:v>
                </c:pt>
                <c:pt idx="35">
                  <c:v>44122</c:v>
                </c:pt>
                <c:pt idx="36">
                  <c:v>44129</c:v>
                </c:pt>
                <c:pt idx="37">
                  <c:v>44136</c:v>
                </c:pt>
                <c:pt idx="38">
                  <c:v>44143</c:v>
                </c:pt>
                <c:pt idx="39">
                  <c:v>44150</c:v>
                </c:pt>
                <c:pt idx="40">
                  <c:v>44157</c:v>
                </c:pt>
                <c:pt idx="41">
                  <c:v>44164</c:v>
                </c:pt>
                <c:pt idx="42">
                  <c:v>44171</c:v>
                </c:pt>
                <c:pt idx="43">
                  <c:v>44178</c:v>
                </c:pt>
                <c:pt idx="44">
                  <c:v>44185</c:v>
                </c:pt>
                <c:pt idx="45">
                  <c:v>44192</c:v>
                </c:pt>
                <c:pt idx="46">
                  <c:v>44199</c:v>
                </c:pt>
                <c:pt idx="47">
                  <c:v>44206</c:v>
                </c:pt>
                <c:pt idx="48">
                  <c:v>44213</c:v>
                </c:pt>
                <c:pt idx="49">
                  <c:v>44220</c:v>
                </c:pt>
                <c:pt idx="50">
                  <c:v>44227</c:v>
                </c:pt>
                <c:pt idx="51">
                  <c:v>44234</c:v>
                </c:pt>
                <c:pt idx="52">
                  <c:v>44241</c:v>
                </c:pt>
                <c:pt idx="53">
                  <c:v>44248</c:v>
                </c:pt>
                <c:pt idx="54">
                  <c:v>44255</c:v>
                </c:pt>
                <c:pt idx="55">
                  <c:v>44262</c:v>
                </c:pt>
                <c:pt idx="56">
                  <c:v>44269</c:v>
                </c:pt>
                <c:pt idx="57">
                  <c:v>44276</c:v>
                </c:pt>
                <c:pt idx="58">
                  <c:v>44283</c:v>
                </c:pt>
                <c:pt idx="59">
                  <c:v>44290</c:v>
                </c:pt>
                <c:pt idx="60">
                  <c:v>44297</c:v>
                </c:pt>
                <c:pt idx="61">
                  <c:v>44304</c:v>
                </c:pt>
                <c:pt idx="62">
                  <c:v>44311</c:v>
                </c:pt>
                <c:pt idx="63">
                  <c:v>44318</c:v>
                </c:pt>
                <c:pt idx="64">
                  <c:v>44325</c:v>
                </c:pt>
                <c:pt idx="65">
                  <c:v>44332</c:v>
                </c:pt>
                <c:pt idx="66">
                  <c:v>44339</c:v>
                </c:pt>
                <c:pt idx="67">
                  <c:v>44346</c:v>
                </c:pt>
                <c:pt idx="68">
                  <c:v>44353</c:v>
                </c:pt>
                <c:pt idx="69">
                  <c:v>44360</c:v>
                </c:pt>
                <c:pt idx="70">
                  <c:v>44367</c:v>
                </c:pt>
                <c:pt idx="71">
                  <c:v>44374</c:v>
                </c:pt>
                <c:pt idx="72">
                  <c:v>44381</c:v>
                </c:pt>
                <c:pt idx="73">
                  <c:v>44388</c:v>
                </c:pt>
                <c:pt idx="74">
                  <c:v>44395</c:v>
                </c:pt>
                <c:pt idx="75">
                  <c:v>44402</c:v>
                </c:pt>
                <c:pt idx="76">
                  <c:v>44409</c:v>
                </c:pt>
                <c:pt idx="77">
                  <c:v>44416</c:v>
                </c:pt>
                <c:pt idx="78">
                  <c:v>44423</c:v>
                </c:pt>
                <c:pt idx="79">
                  <c:v>44430</c:v>
                </c:pt>
                <c:pt idx="80">
                  <c:v>44437</c:v>
                </c:pt>
              </c:numCache>
            </c:numRef>
          </c:cat>
          <c:val>
            <c:numRef>
              <c:f>'Consumer spend'!$C$7:$C$87</c:f>
              <c:numCache>
                <c:formatCode>General</c:formatCode>
                <c:ptCount val="81"/>
                <c:pt idx="0">
                  <c:v>6.2</c:v>
                </c:pt>
                <c:pt idx="1">
                  <c:v>4.2</c:v>
                </c:pt>
                <c:pt idx="2">
                  <c:v>5.7</c:v>
                </c:pt>
                <c:pt idx="3" formatCode="0">
                  <c:v>6</c:v>
                </c:pt>
                <c:pt idx="4">
                  <c:v>5.7</c:v>
                </c:pt>
                <c:pt idx="5" formatCode="0">
                  <c:v>14</c:v>
                </c:pt>
                <c:pt idx="6">
                  <c:v>-26.9</c:v>
                </c:pt>
                <c:pt idx="7">
                  <c:v>-46.9</c:v>
                </c:pt>
                <c:pt idx="8">
                  <c:v>-52.8</c:v>
                </c:pt>
                <c:pt idx="9">
                  <c:v>-53.8</c:v>
                </c:pt>
                <c:pt idx="10">
                  <c:v>-51.4</c:v>
                </c:pt>
                <c:pt idx="11">
                  <c:v>-38.200000000000003</c:v>
                </c:pt>
                <c:pt idx="12">
                  <c:v>-34.200000000000003</c:v>
                </c:pt>
                <c:pt idx="13">
                  <c:v>-8.5</c:v>
                </c:pt>
                <c:pt idx="14">
                  <c:v>5.7</c:v>
                </c:pt>
                <c:pt idx="15">
                  <c:v>6.7</c:v>
                </c:pt>
                <c:pt idx="16">
                  <c:v>4.4000000000000004</c:v>
                </c:pt>
                <c:pt idx="17">
                  <c:v>7.2</c:v>
                </c:pt>
                <c:pt idx="18">
                  <c:v>4.2</c:v>
                </c:pt>
                <c:pt idx="19">
                  <c:v>4.0999999999999996</c:v>
                </c:pt>
                <c:pt idx="20">
                  <c:v>4.5999999999999996</c:v>
                </c:pt>
                <c:pt idx="21">
                  <c:v>6.7</c:v>
                </c:pt>
                <c:pt idx="22">
                  <c:v>7.4</c:v>
                </c:pt>
                <c:pt idx="23">
                  <c:v>5.4</c:v>
                </c:pt>
                <c:pt idx="24">
                  <c:v>5.2</c:v>
                </c:pt>
                <c:pt idx="25">
                  <c:v>5.3</c:v>
                </c:pt>
                <c:pt idx="26" formatCode="0">
                  <c:v>0</c:v>
                </c:pt>
                <c:pt idx="27">
                  <c:v>-13.9</c:v>
                </c:pt>
                <c:pt idx="28" formatCode="0">
                  <c:v>-12</c:v>
                </c:pt>
                <c:pt idx="29">
                  <c:v>6.7</c:v>
                </c:pt>
                <c:pt idx="30">
                  <c:v>2.2999999999999998</c:v>
                </c:pt>
                <c:pt idx="31">
                  <c:v>1.8</c:v>
                </c:pt>
                <c:pt idx="32">
                  <c:v>1.3</c:v>
                </c:pt>
                <c:pt idx="33">
                  <c:v>1.4</c:v>
                </c:pt>
                <c:pt idx="34">
                  <c:v>2.8</c:v>
                </c:pt>
                <c:pt idx="35">
                  <c:v>-0.6</c:v>
                </c:pt>
                <c:pt idx="36">
                  <c:v>3.3</c:v>
                </c:pt>
                <c:pt idx="37">
                  <c:v>1.2</c:v>
                </c:pt>
                <c:pt idx="38">
                  <c:v>-0.1</c:v>
                </c:pt>
                <c:pt idx="39">
                  <c:v>-0.3</c:v>
                </c:pt>
                <c:pt idx="40">
                  <c:v>1.5</c:v>
                </c:pt>
                <c:pt idx="41">
                  <c:v>1.8</c:v>
                </c:pt>
                <c:pt idx="42">
                  <c:v>1.3</c:v>
                </c:pt>
                <c:pt idx="43">
                  <c:v>1.4</c:v>
                </c:pt>
                <c:pt idx="44">
                  <c:v>-1.2</c:v>
                </c:pt>
                <c:pt idx="45">
                  <c:v>4.9000000000000004</c:v>
                </c:pt>
                <c:pt idx="46">
                  <c:v>-0.8</c:v>
                </c:pt>
                <c:pt idx="47">
                  <c:v>1.3</c:v>
                </c:pt>
                <c:pt idx="48">
                  <c:v>2.2000000000000002</c:v>
                </c:pt>
                <c:pt idx="49">
                  <c:v>-0.6</c:v>
                </c:pt>
                <c:pt idx="50">
                  <c:v>0.4</c:v>
                </c:pt>
                <c:pt idx="51">
                  <c:v>-0.1</c:v>
                </c:pt>
                <c:pt idx="52">
                  <c:v>-3.4</c:v>
                </c:pt>
                <c:pt idx="53" formatCode="0">
                  <c:v>-9</c:v>
                </c:pt>
                <c:pt idx="54" formatCode="0">
                  <c:v>-4</c:v>
                </c:pt>
                <c:pt idx="55">
                  <c:v>-14.8</c:v>
                </c:pt>
                <c:pt idx="56">
                  <c:v>-0.1</c:v>
                </c:pt>
                <c:pt idx="57">
                  <c:v>1.6</c:v>
                </c:pt>
                <c:pt idx="58">
                  <c:v>1.4</c:v>
                </c:pt>
                <c:pt idx="59">
                  <c:v>-2.7</c:v>
                </c:pt>
                <c:pt idx="60">
                  <c:v>2.1</c:v>
                </c:pt>
                <c:pt idx="61">
                  <c:v>-10.8</c:v>
                </c:pt>
                <c:pt idx="62" formatCode="0">
                  <c:v>17</c:v>
                </c:pt>
                <c:pt idx="63">
                  <c:v>5.3</c:v>
                </c:pt>
                <c:pt idx="64">
                  <c:v>4.5</c:v>
                </c:pt>
                <c:pt idx="65">
                  <c:v>2.7</c:v>
                </c:pt>
                <c:pt idx="66">
                  <c:v>3.6</c:v>
                </c:pt>
                <c:pt idx="67">
                  <c:v>2.4</c:v>
                </c:pt>
                <c:pt idx="68">
                  <c:v>6.9</c:v>
                </c:pt>
                <c:pt idx="69">
                  <c:v>4.3</c:v>
                </c:pt>
                <c:pt idx="70">
                  <c:v>3.2</c:v>
                </c:pt>
                <c:pt idx="71">
                  <c:v>3.9</c:v>
                </c:pt>
                <c:pt idx="72">
                  <c:v>4.3</c:v>
                </c:pt>
                <c:pt idx="73">
                  <c:v>2.8</c:v>
                </c:pt>
                <c:pt idx="74">
                  <c:v>6.2</c:v>
                </c:pt>
                <c:pt idx="75">
                  <c:v>8.6999999999999993</c:v>
                </c:pt>
                <c:pt idx="76">
                  <c:v>3.5</c:v>
                </c:pt>
                <c:pt idx="77">
                  <c:v>2.9</c:v>
                </c:pt>
                <c:pt idx="78">
                  <c:v>4.7</c:v>
                </c:pt>
                <c:pt idx="79">
                  <c:v>-29.9</c:v>
                </c:pt>
                <c:pt idx="80">
                  <c:v>-46.2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C-44E9-B9F2-8C55AA56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74656"/>
        <c:axId val="117176192"/>
      </c:lineChart>
      <c:catAx>
        <c:axId val="1171746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ln w="25400"/>
        </c:spPr>
        <c:crossAx val="117176192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7176192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% change weekly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total 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 vs 2 years ago 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crossAx val="117174656"/>
        <c:crosses val="autoZero"/>
        <c:crossBetween val="midCat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'Consumer spend'!$B$4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spend'!$A$7:$A$87</c:f>
              <c:numCache>
                <c:formatCode>d\-mmm</c:formatCode>
                <c:ptCount val="81"/>
                <c:pt idx="0">
                  <c:v>43877</c:v>
                </c:pt>
                <c:pt idx="1">
                  <c:v>43884</c:v>
                </c:pt>
                <c:pt idx="2">
                  <c:v>43891</c:v>
                </c:pt>
                <c:pt idx="3">
                  <c:v>43898</c:v>
                </c:pt>
                <c:pt idx="4">
                  <c:v>43905</c:v>
                </c:pt>
                <c:pt idx="5">
                  <c:v>43912</c:v>
                </c:pt>
                <c:pt idx="6">
                  <c:v>43919</c:v>
                </c:pt>
                <c:pt idx="7">
                  <c:v>43926</c:v>
                </c:pt>
                <c:pt idx="8">
                  <c:v>43933</c:v>
                </c:pt>
                <c:pt idx="9">
                  <c:v>43940</c:v>
                </c:pt>
                <c:pt idx="10">
                  <c:v>43947</c:v>
                </c:pt>
                <c:pt idx="11">
                  <c:v>43954</c:v>
                </c:pt>
                <c:pt idx="12">
                  <c:v>43961</c:v>
                </c:pt>
                <c:pt idx="13">
                  <c:v>43968</c:v>
                </c:pt>
                <c:pt idx="14">
                  <c:v>43975</c:v>
                </c:pt>
                <c:pt idx="15">
                  <c:v>43982</c:v>
                </c:pt>
                <c:pt idx="16">
                  <c:v>43989</c:v>
                </c:pt>
                <c:pt idx="17">
                  <c:v>43996</c:v>
                </c:pt>
                <c:pt idx="18">
                  <c:v>44003</c:v>
                </c:pt>
                <c:pt idx="19">
                  <c:v>44010</c:v>
                </c:pt>
                <c:pt idx="20">
                  <c:v>44017</c:v>
                </c:pt>
                <c:pt idx="21">
                  <c:v>44024</c:v>
                </c:pt>
                <c:pt idx="22">
                  <c:v>44031</c:v>
                </c:pt>
                <c:pt idx="23">
                  <c:v>44038</c:v>
                </c:pt>
                <c:pt idx="24">
                  <c:v>44045</c:v>
                </c:pt>
                <c:pt idx="25">
                  <c:v>44052</c:v>
                </c:pt>
                <c:pt idx="26">
                  <c:v>44059</c:v>
                </c:pt>
                <c:pt idx="27">
                  <c:v>44066</c:v>
                </c:pt>
                <c:pt idx="28">
                  <c:v>44073</c:v>
                </c:pt>
                <c:pt idx="29">
                  <c:v>44080</c:v>
                </c:pt>
                <c:pt idx="30">
                  <c:v>44087</c:v>
                </c:pt>
                <c:pt idx="31">
                  <c:v>44094</c:v>
                </c:pt>
                <c:pt idx="32">
                  <c:v>44101</c:v>
                </c:pt>
                <c:pt idx="33">
                  <c:v>44108</c:v>
                </c:pt>
                <c:pt idx="34">
                  <c:v>44115</c:v>
                </c:pt>
                <c:pt idx="35">
                  <c:v>44122</c:v>
                </c:pt>
                <c:pt idx="36">
                  <c:v>44129</c:v>
                </c:pt>
                <c:pt idx="37">
                  <c:v>44136</c:v>
                </c:pt>
                <c:pt idx="38">
                  <c:v>44143</c:v>
                </c:pt>
                <c:pt idx="39">
                  <c:v>44150</c:v>
                </c:pt>
                <c:pt idx="40">
                  <c:v>44157</c:v>
                </c:pt>
                <c:pt idx="41">
                  <c:v>44164</c:v>
                </c:pt>
                <c:pt idx="42">
                  <c:v>44171</c:v>
                </c:pt>
                <c:pt idx="43">
                  <c:v>44178</c:v>
                </c:pt>
                <c:pt idx="44">
                  <c:v>44185</c:v>
                </c:pt>
                <c:pt idx="45">
                  <c:v>44192</c:v>
                </c:pt>
                <c:pt idx="46">
                  <c:v>44199</c:v>
                </c:pt>
                <c:pt idx="47">
                  <c:v>44206</c:v>
                </c:pt>
                <c:pt idx="48">
                  <c:v>44213</c:v>
                </c:pt>
                <c:pt idx="49">
                  <c:v>44220</c:v>
                </c:pt>
                <c:pt idx="50">
                  <c:v>44227</c:v>
                </c:pt>
                <c:pt idx="51">
                  <c:v>44234</c:v>
                </c:pt>
                <c:pt idx="52">
                  <c:v>44241</c:v>
                </c:pt>
                <c:pt idx="53">
                  <c:v>44248</c:v>
                </c:pt>
                <c:pt idx="54">
                  <c:v>44255</c:v>
                </c:pt>
                <c:pt idx="55">
                  <c:v>44262</c:v>
                </c:pt>
                <c:pt idx="56">
                  <c:v>44269</c:v>
                </c:pt>
                <c:pt idx="57">
                  <c:v>44276</c:v>
                </c:pt>
                <c:pt idx="58">
                  <c:v>44283</c:v>
                </c:pt>
                <c:pt idx="59">
                  <c:v>44290</c:v>
                </c:pt>
                <c:pt idx="60">
                  <c:v>44297</c:v>
                </c:pt>
                <c:pt idx="61">
                  <c:v>44304</c:v>
                </c:pt>
                <c:pt idx="62">
                  <c:v>44311</c:v>
                </c:pt>
                <c:pt idx="63">
                  <c:v>44318</c:v>
                </c:pt>
                <c:pt idx="64">
                  <c:v>44325</c:v>
                </c:pt>
                <c:pt idx="65">
                  <c:v>44332</c:v>
                </c:pt>
                <c:pt idx="66">
                  <c:v>44339</c:v>
                </c:pt>
                <c:pt idx="67">
                  <c:v>44346</c:v>
                </c:pt>
                <c:pt idx="68">
                  <c:v>44353</c:v>
                </c:pt>
                <c:pt idx="69">
                  <c:v>44360</c:v>
                </c:pt>
                <c:pt idx="70">
                  <c:v>44367</c:v>
                </c:pt>
                <c:pt idx="71">
                  <c:v>44374</c:v>
                </c:pt>
                <c:pt idx="72">
                  <c:v>44381</c:v>
                </c:pt>
                <c:pt idx="73">
                  <c:v>44388</c:v>
                </c:pt>
                <c:pt idx="74">
                  <c:v>44395</c:v>
                </c:pt>
                <c:pt idx="75">
                  <c:v>44402</c:v>
                </c:pt>
                <c:pt idx="76">
                  <c:v>44409</c:v>
                </c:pt>
                <c:pt idx="77">
                  <c:v>44416</c:v>
                </c:pt>
                <c:pt idx="78">
                  <c:v>44423</c:v>
                </c:pt>
                <c:pt idx="79">
                  <c:v>44430</c:v>
                </c:pt>
                <c:pt idx="80">
                  <c:v>44437</c:v>
                </c:pt>
              </c:numCache>
            </c:numRef>
          </c:cat>
          <c:val>
            <c:numRef>
              <c:f>'Consumer spend'!$B$7:$B$87</c:f>
              <c:numCache>
                <c:formatCode>General</c:formatCode>
                <c:ptCount val="81"/>
                <c:pt idx="0">
                  <c:v>3.9</c:v>
                </c:pt>
                <c:pt idx="1">
                  <c:v>1.9</c:v>
                </c:pt>
                <c:pt idx="2">
                  <c:v>4.0999999999999996</c:v>
                </c:pt>
                <c:pt idx="3">
                  <c:v>2.1</c:v>
                </c:pt>
                <c:pt idx="4">
                  <c:v>2.2000000000000002</c:v>
                </c:pt>
                <c:pt idx="5">
                  <c:v>10.1</c:v>
                </c:pt>
                <c:pt idx="6" formatCode="0">
                  <c:v>-32</c:v>
                </c:pt>
                <c:pt idx="7">
                  <c:v>-51.2</c:v>
                </c:pt>
                <c:pt idx="8">
                  <c:v>-58.5</c:v>
                </c:pt>
                <c:pt idx="9">
                  <c:v>-60.5</c:v>
                </c:pt>
                <c:pt idx="10">
                  <c:v>-57.8</c:v>
                </c:pt>
                <c:pt idx="11">
                  <c:v>-44.8</c:v>
                </c:pt>
                <c:pt idx="12">
                  <c:v>-40.5</c:v>
                </c:pt>
                <c:pt idx="13">
                  <c:v>-15.4</c:v>
                </c:pt>
                <c:pt idx="14">
                  <c:v>-0.8</c:v>
                </c:pt>
                <c:pt idx="15">
                  <c:v>-2.2999999999999998</c:v>
                </c:pt>
                <c:pt idx="16">
                  <c:v>0.6</c:v>
                </c:pt>
                <c:pt idx="17">
                  <c:v>0.5</c:v>
                </c:pt>
                <c:pt idx="18">
                  <c:v>-0.8</c:v>
                </c:pt>
                <c:pt idx="19">
                  <c:v>-1.8</c:v>
                </c:pt>
                <c:pt idx="20">
                  <c:v>-0.2</c:v>
                </c:pt>
                <c:pt idx="21">
                  <c:v>0.2</c:v>
                </c:pt>
                <c:pt idx="22" formatCode="0">
                  <c:v>4</c:v>
                </c:pt>
                <c:pt idx="23">
                  <c:v>-0.1</c:v>
                </c:pt>
                <c:pt idx="24">
                  <c:v>0.4</c:v>
                </c:pt>
                <c:pt idx="25">
                  <c:v>-0.6</c:v>
                </c:pt>
                <c:pt idx="26">
                  <c:v>-24.6</c:v>
                </c:pt>
                <c:pt idx="27">
                  <c:v>-42.2</c:v>
                </c:pt>
                <c:pt idx="28">
                  <c:v>-39.6</c:v>
                </c:pt>
                <c:pt idx="29">
                  <c:v>4.0999999999999996</c:v>
                </c:pt>
                <c:pt idx="30">
                  <c:v>-3.8</c:v>
                </c:pt>
                <c:pt idx="31">
                  <c:v>-4.7</c:v>
                </c:pt>
                <c:pt idx="32" formatCode="0">
                  <c:v>-5</c:v>
                </c:pt>
                <c:pt idx="33" formatCode="0">
                  <c:v>-5</c:v>
                </c:pt>
                <c:pt idx="34">
                  <c:v>-0.8</c:v>
                </c:pt>
                <c:pt idx="35">
                  <c:v>-3.8</c:v>
                </c:pt>
                <c:pt idx="36">
                  <c:v>-1.1000000000000001</c:v>
                </c:pt>
                <c:pt idx="37">
                  <c:v>-2.4</c:v>
                </c:pt>
                <c:pt idx="38">
                  <c:v>-3.7</c:v>
                </c:pt>
                <c:pt idx="39">
                  <c:v>-3.2</c:v>
                </c:pt>
                <c:pt idx="40">
                  <c:v>-2.6</c:v>
                </c:pt>
                <c:pt idx="41">
                  <c:v>-2.4</c:v>
                </c:pt>
                <c:pt idx="42">
                  <c:v>-0.9</c:v>
                </c:pt>
                <c:pt idx="43">
                  <c:v>-2.2000000000000002</c:v>
                </c:pt>
                <c:pt idx="44">
                  <c:v>-4.8</c:v>
                </c:pt>
                <c:pt idx="45">
                  <c:v>3.6</c:v>
                </c:pt>
                <c:pt idx="46">
                  <c:v>-2.1</c:v>
                </c:pt>
                <c:pt idx="47">
                  <c:v>-1.9</c:v>
                </c:pt>
                <c:pt idx="48">
                  <c:v>-1.1000000000000001</c:v>
                </c:pt>
                <c:pt idx="49">
                  <c:v>-2.8</c:v>
                </c:pt>
                <c:pt idx="50">
                  <c:v>-1.4</c:v>
                </c:pt>
                <c:pt idx="51">
                  <c:v>-5.2</c:v>
                </c:pt>
                <c:pt idx="52">
                  <c:v>-3.9</c:v>
                </c:pt>
                <c:pt idx="53">
                  <c:v>-21.9</c:v>
                </c:pt>
                <c:pt idx="54">
                  <c:v>-10.4</c:v>
                </c:pt>
                <c:pt idx="55">
                  <c:v>-37.1</c:v>
                </c:pt>
                <c:pt idx="56">
                  <c:v>0.4</c:v>
                </c:pt>
                <c:pt idx="57">
                  <c:v>0.1</c:v>
                </c:pt>
                <c:pt idx="58">
                  <c:v>-0.4</c:v>
                </c:pt>
                <c:pt idx="59" formatCode="0">
                  <c:v>-11</c:v>
                </c:pt>
                <c:pt idx="60">
                  <c:v>-1.6</c:v>
                </c:pt>
                <c:pt idx="61">
                  <c:v>-12.1</c:v>
                </c:pt>
                <c:pt idx="62">
                  <c:v>18.399999999999999</c:v>
                </c:pt>
                <c:pt idx="63">
                  <c:v>2.7</c:v>
                </c:pt>
                <c:pt idx="64">
                  <c:v>0.9</c:v>
                </c:pt>
                <c:pt idx="65">
                  <c:v>-0.8</c:v>
                </c:pt>
                <c:pt idx="66">
                  <c:v>-0.7</c:v>
                </c:pt>
                <c:pt idx="67">
                  <c:v>-0.1</c:v>
                </c:pt>
                <c:pt idx="68">
                  <c:v>2.9</c:v>
                </c:pt>
                <c:pt idx="69">
                  <c:v>-0.4</c:v>
                </c:pt>
                <c:pt idx="70">
                  <c:v>-1.1000000000000001</c:v>
                </c:pt>
                <c:pt idx="71">
                  <c:v>-0.1</c:v>
                </c:pt>
                <c:pt idx="72">
                  <c:v>1.8</c:v>
                </c:pt>
                <c:pt idx="73">
                  <c:v>-0.6</c:v>
                </c:pt>
                <c:pt idx="74">
                  <c:v>2.2000000000000002</c:v>
                </c:pt>
                <c:pt idx="75" formatCode="0">
                  <c:v>2</c:v>
                </c:pt>
                <c:pt idx="76">
                  <c:v>-0.9</c:v>
                </c:pt>
                <c:pt idx="77">
                  <c:v>-1.9</c:v>
                </c:pt>
                <c:pt idx="78">
                  <c:v>0.3</c:v>
                </c:pt>
                <c:pt idx="79">
                  <c:v>-36.9</c:v>
                </c:pt>
                <c:pt idx="80">
                  <c:v>-51.4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5-4C3D-8912-E57C7E11ED53}"/>
            </c:ext>
          </c:extLst>
        </c:ser>
        <c:ser>
          <c:idx val="4"/>
          <c:order val="4"/>
          <c:tx>
            <c:strRef>
              <c:f>'Consumer spend'!$F$4</c:f>
              <c:strCache>
                <c:ptCount val="1"/>
                <c:pt idx="0">
                  <c:v>Auckland Domestic</c:v>
                </c:pt>
              </c:strCache>
            </c:strRef>
          </c:tx>
          <c:spPr>
            <a:ln>
              <a:solidFill>
                <a:srgbClr val="92D050"/>
              </a:solidFill>
              <a:prstDash val="sysDot"/>
            </a:ln>
          </c:spPr>
          <c:marker>
            <c:symbol val="none"/>
          </c:marker>
          <c:cat>
            <c:numRef>
              <c:f>'Consumer spend'!$A$7:$A$87</c:f>
              <c:numCache>
                <c:formatCode>d\-mmm</c:formatCode>
                <c:ptCount val="81"/>
                <c:pt idx="0">
                  <c:v>43877</c:v>
                </c:pt>
                <c:pt idx="1">
                  <c:v>43884</c:v>
                </c:pt>
                <c:pt idx="2">
                  <c:v>43891</c:v>
                </c:pt>
                <c:pt idx="3">
                  <c:v>43898</c:v>
                </c:pt>
                <c:pt idx="4">
                  <c:v>43905</c:v>
                </c:pt>
                <c:pt idx="5">
                  <c:v>43912</c:v>
                </c:pt>
                <c:pt idx="6">
                  <c:v>43919</c:v>
                </c:pt>
                <c:pt idx="7">
                  <c:v>43926</c:v>
                </c:pt>
                <c:pt idx="8">
                  <c:v>43933</c:v>
                </c:pt>
                <c:pt idx="9">
                  <c:v>43940</c:v>
                </c:pt>
                <c:pt idx="10">
                  <c:v>43947</c:v>
                </c:pt>
                <c:pt idx="11">
                  <c:v>43954</c:v>
                </c:pt>
                <c:pt idx="12">
                  <c:v>43961</c:v>
                </c:pt>
                <c:pt idx="13">
                  <c:v>43968</c:v>
                </c:pt>
                <c:pt idx="14">
                  <c:v>43975</c:v>
                </c:pt>
                <c:pt idx="15">
                  <c:v>43982</c:v>
                </c:pt>
                <c:pt idx="16">
                  <c:v>43989</c:v>
                </c:pt>
                <c:pt idx="17">
                  <c:v>43996</c:v>
                </c:pt>
                <c:pt idx="18">
                  <c:v>44003</c:v>
                </c:pt>
                <c:pt idx="19">
                  <c:v>44010</c:v>
                </c:pt>
                <c:pt idx="20">
                  <c:v>44017</c:v>
                </c:pt>
                <c:pt idx="21">
                  <c:v>44024</c:v>
                </c:pt>
                <c:pt idx="22">
                  <c:v>44031</c:v>
                </c:pt>
                <c:pt idx="23">
                  <c:v>44038</c:v>
                </c:pt>
                <c:pt idx="24">
                  <c:v>44045</c:v>
                </c:pt>
                <c:pt idx="25">
                  <c:v>44052</c:v>
                </c:pt>
                <c:pt idx="26">
                  <c:v>44059</c:v>
                </c:pt>
                <c:pt idx="27">
                  <c:v>44066</c:v>
                </c:pt>
                <c:pt idx="28">
                  <c:v>44073</c:v>
                </c:pt>
                <c:pt idx="29">
                  <c:v>44080</c:v>
                </c:pt>
                <c:pt idx="30">
                  <c:v>44087</c:v>
                </c:pt>
                <c:pt idx="31">
                  <c:v>44094</c:v>
                </c:pt>
                <c:pt idx="32">
                  <c:v>44101</c:v>
                </c:pt>
                <c:pt idx="33">
                  <c:v>44108</c:v>
                </c:pt>
                <c:pt idx="34">
                  <c:v>44115</c:v>
                </c:pt>
                <c:pt idx="35">
                  <c:v>44122</c:v>
                </c:pt>
                <c:pt idx="36">
                  <c:v>44129</c:v>
                </c:pt>
                <c:pt idx="37">
                  <c:v>44136</c:v>
                </c:pt>
                <c:pt idx="38">
                  <c:v>44143</c:v>
                </c:pt>
                <c:pt idx="39">
                  <c:v>44150</c:v>
                </c:pt>
                <c:pt idx="40">
                  <c:v>44157</c:v>
                </c:pt>
                <c:pt idx="41">
                  <c:v>44164</c:v>
                </c:pt>
                <c:pt idx="42">
                  <c:v>44171</c:v>
                </c:pt>
                <c:pt idx="43">
                  <c:v>44178</c:v>
                </c:pt>
                <c:pt idx="44">
                  <c:v>44185</c:v>
                </c:pt>
                <c:pt idx="45">
                  <c:v>44192</c:v>
                </c:pt>
                <c:pt idx="46">
                  <c:v>44199</c:v>
                </c:pt>
                <c:pt idx="47">
                  <c:v>44206</c:v>
                </c:pt>
                <c:pt idx="48">
                  <c:v>44213</c:v>
                </c:pt>
                <c:pt idx="49">
                  <c:v>44220</c:v>
                </c:pt>
                <c:pt idx="50">
                  <c:v>44227</c:v>
                </c:pt>
                <c:pt idx="51">
                  <c:v>44234</c:v>
                </c:pt>
                <c:pt idx="52">
                  <c:v>44241</c:v>
                </c:pt>
                <c:pt idx="53">
                  <c:v>44248</c:v>
                </c:pt>
                <c:pt idx="54">
                  <c:v>44255</c:v>
                </c:pt>
                <c:pt idx="55">
                  <c:v>44262</c:v>
                </c:pt>
                <c:pt idx="56">
                  <c:v>44269</c:v>
                </c:pt>
                <c:pt idx="57">
                  <c:v>44276</c:v>
                </c:pt>
                <c:pt idx="58">
                  <c:v>44283</c:v>
                </c:pt>
                <c:pt idx="59">
                  <c:v>44290</c:v>
                </c:pt>
                <c:pt idx="60">
                  <c:v>44297</c:v>
                </c:pt>
                <c:pt idx="61">
                  <c:v>44304</c:v>
                </c:pt>
                <c:pt idx="62">
                  <c:v>44311</c:v>
                </c:pt>
                <c:pt idx="63">
                  <c:v>44318</c:v>
                </c:pt>
                <c:pt idx="64">
                  <c:v>44325</c:v>
                </c:pt>
                <c:pt idx="65">
                  <c:v>44332</c:v>
                </c:pt>
                <c:pt idx="66">
                  <c:v>44339</c:v>
                </c:pt>
                <c:pt idx="67">
                  <c:v>44346</c:v>
                </c:pt>
                <c:pt idx="68">
                  <c:v>44353</c:v>
                </c:pt>
                <c:pt idx="69">
                  <c:v>44360</c:v>
                </c:pt>
                <c:pt idx="70">
                  <c:v>44367</c:v>
                </c:pt>
                <c:pt idx="71">
                  <c:v>44374</c:v>
                </c:pt>
                <c:pt idx="72">
                  <c:v>44381</c:v>
                </c:pt>
                <c:pt idx="73">
                  <c:v>44388</c:v>
                </c:pt>
                <c:pt idx="74">
                  <c:v>44395</c:v>
                </c:pt>
                <c:pt idx="75">
                  <c:v>44402</c:v>
                </c:pt>
                <c:pt idx="76">
                  <c:v>44409</c:v>
                </c:pt>
                <c:pt idx="77">
                  <c:v>44416</c:v>
                </c:pt>
                <c:pt idx="78">
                  <c:v>44423</c:v>
                </c:pt>
                <c:pt idx="79">
                  <c:v>44430</c:v>
                </c:pt>
                <c:pt idx="80">
                  <c:v>44437</c:v>
                </c:pt>
              </c:numCache>
            </c:numRef>
          </c:cat>
          <c:val>
            <c:numRef>
              <c:f>'Consumer spend'!$F$7:$F$87</c:f>
              <c:numCache>
                <c:formatCode>General</c:formatCode>
                <c:ptCount val="81"/>
                <c:pt idx="0">
                  <c:v>4.3</c:v>
                </c:pt>
                <c:pt idx="1">
                  <c:v>2.6</c:v>
                </c:pt>
                <c:pt idx="2">
                  <c:v>4.7</c:v>
                </c:pt>
                <c:pt idx="3">
                  <c:v>2.2000000000000002</c:v>
                </c:pt>
                <c:pt idx="4">
                  <c:v>2.6</c:v>
                </c:pt>
                <c:pt idx="5">
                  <c:v>10.7</c:v>
                </c:pt>
                <c:pt idx="6">
                  <c:v>-30.7</c:v>
                </c:pt>
                <c:pt idx="7">
                  <c:v>-49.8</c:v>
                </c:pt>
                <c:pt idx="8">
                  <c:v>-57.4</c:v>
                </c:pt>
                <c:pt idx="9">
                  <c:v>-59.5</c:v>
                </c:pt>
                <c:pt idx="10">
                  <c:v>-56.8</c:v>
                </c:pt>
                <c:pt idx="11">
                  <c:v>-43.5</c:v>
                </c:pt>
                <c:pt idx="12" formatCode="0">
                  <c:v>-39</c:v>
                </c:pt>
                <c:pt idx="13">
                  <c:v>-13.7</c:v>
                </c:pt>
                <c:pt idx="14">
                  <c:v>0.7</c:v>
                </c:pt>
                <c:pt idx="15">
                  <c:v>-0.8</c:v>
                </c:pt>
                <c:pt idx="16">
                  <c:v>2.1</c:v>
                </c:pt>
                <c:pt idx="17" formatCode="0">
                  <c:v>2</c:v>
                </c:pt>
                <c:pt idx="18">
                  <c:v>0.6</c:v>
                </c:pt>
                <c:pt idx="19">
                  <c:v>-0.1</c:v>
                </c:pt>
                <c:pt idx="20">
                  <c:v>1.3</c:v>
                </c:pt>
                <c:pt idx="21">
                  <c:v>2.2000000000000002</c:v>
                </c:pt>
                <c:pt idx="22">
                  <c:v>5.8</c:v>
                </c:pt>
                <c:pt idx="23">
                  <c:v>1.8</c:v>
                </c:pt>
                <c:pt idx="24">
                  <c:v>2.2000000000000002</c:v>
                </c:pt>
                <c:pt idx="25">
                  <c:v>1.4</c:v>
                </c:pt>
                <c:pt idx="26">
                  <c:v>-22.7</c:v>
                </c:pt>
                <c:pt idx="27">
                  <c:v>-40.700000000000003</c:v>
                </c:pt>
                <c:pt idx="28">
                  <c:v>-38.200000000000003</c:v>
                </c:pt>
                <c:pt idx="29">
                  <c:v>5.8</c:v>
                </c:pt>
                <c:pt idx="30">
                  <c:v>-2.1</c:v>
                </c:pt>
                <c:pt idx="31" formatCode="0">
                  <c:v>-3</c:v>
                </c:pt>
                <c:pt idx="32">
                  <c:v>-2.9</c:v>
                </c:pt>
                <c:pt idx="33">
                  <c:v>-2.4</c:v>
                </c:pt>
                <c:pt idx="34">
                  <c:v>1.7</c:v>
                </c:pt>
                <c:pt idx="35">
                  <c:v>-1.6</c:v>
                </c:pt>
                <c:pt idx="36">
                  <c:v>1.5</c:v>
                </c:pt>
                <c:pt idx="37">
                  <c:v>0.2</c:v>
                </c:pt>
                <c:pt idx="38">
                  <c:v>-0.9</c:v>
                </c:pt>
                <c:pt idx="39">
                  <c:v>-0.2</c:v>
                </c:pt>
                <c:pt idx="40">
                  <c:v>0.8</c:v>
                </c:pt>
                <c:pt idx="41">
                  <c:v>0.9</c:v>
                </c:pt>
                <c:pt idx="42">
                  <c:v>2.2000000000000002</c:v>
                </c:pt>
                <c:pt idx="43">
                  <c:v>0.6</c:v>
                </c:pt>
                <c:pt idx="44">
                  <c:v>-1.9</c:v>
                </c:pt>
                <c:pt idx="45">
                  <c:v>7.8</c:v>
                </c:pt>
                <c:pt idx="46" formatCode="0">
                  <c:v>5</c:v>
                </c:pt>
                <c:pt idx="47">
                  <c:v>3.8</c:v>
                </c:pt>
                <c:pt idx="48">
                  <c:v>3.1</c:v>
                </c:pt>
                <c:pt idx="49">
                  <c:v>1.1000000000000001</c:v>
                </c:pt>
                <c:pt idx="50">
                  <c:v>2.7</c:v>
                </c:pt>
                <c:pt idx="51" formatCode="0">
                  <c:v>-1</c:v>
                </c:pt>
                <c:pt idx="52">
                  <c:v>1.3</c:v>
                </c:pt>
                <c:pt idx="53">
                  <c:v>-18.100000000000001</c:v>
                </c:pt>
                <c:pt idx="54">
                  <c:v>-6.3</c:v>
                </c:pt>
                <c:pt idx="55">
                  <c:v>-34.299999999999997</c:v>
                </c:pt>
                <c:pt idx="56">
                  <c:v>4.5</c:v>
                </c:pt>
                <c:pt idx="57">
                  <c:v>3.8</c:v>
                </c:pt>
                <c:pt idx="58">
                  <c:v>2.9</c:v>
                </c:pt>
                <c:pt idx="59">
                  <c:v>-8.4</c:v>
                </c:pt>
                <c:pt idx="60">
                  <c:v>1.2</c:v>
                </c:pt>
                <c:pt idx="61">
                  <c:v>-10.199999999999999</c:v>
                </c:pt>
                <c:pt idx="62">
                  <c:v>21.9</c:v>
                </c:pt>
                <c:pt idx="63">
                  <c:v>4.8</c:v>
                </c:pt>
                <c:pt idx="64">
                  <c:v>2.8</c:v>
                </c:pt>
                <c:pt idx="65">
                  <c:v>0.3</c:v>
                </c:pt>
                <c:pt idx="66">
                  <c:v>0.7</c:v>
                </c:pt>
                <c:pt idx="67">
                  <c:v>0.9</c:v>
                </c:pt>
                <c:pt idx="68" formatCode="0">
                  <c:v>4</c:v>
                </c:pt>
                <c:pt idx="69">
                  <c:v>1.1000000000000001</c:v>
                </c:pt>
                <c:pt idx="70">
                  <c:v>0.1</c:v>
                </c:pt>
                <c:pt idx="71">
                  <c:v>1.1000000000000001</c:v>
                </c:pt>
                <c:pt idx="72">
                  <c:v>3.2</c:v>
                </c:pt>
                <c:pt idx="73" formatCode="0">
                  <c:v>1</c:v>
                </c:pt>
                <c:pt idx="74">
                  <c:v>3.8</c:v>
                </c:pt>
                <c:pt idx="75">
                  <c:v>3.7</c:v>
                </c:pt>
                <c:pt idx="76">
                  <c:v>0.9</c:v>
                </c:pt>
                <c:pt idx="77">
                  <c:v>0.2</c:v>
                </c:pt>
                <c:pt idx="78">
                  <c:v>2.5</c:v>
                </c:pt>
                <c:pt idx="79">
                  <c:v>-35.299999999999997</c:v>
                </c:pt>
                <c:pt idx="80">
                  <c:v>-50.2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5-4C3D-8912-E57C7E11ED53}"/>
            </c:ext>
          </c:extLst>
        </c:ser>
        <c:ser>
          <c:idx val="5"/>
          <c:order val="5"/>
          <c:tx>
            <c:strRef>
              <c:f>'Consumer spend'!$G$4</c:f>
              <c:strCache>
                <c:ptCount val="1"/>
                <c:pt idx="0">
                  <c:v>Auckland International</c:v>
                </c:pt>
              </c:strCache>
            </c:strRef>
          </c:tx>
          <c:marker>
            <c:symbol val="none"/>
          </c:marker>
          <c:cat>
            <c:numRef>
              <c:f>'Consumer spend'!$A$7:$A$87</c:f>
              <c:numCache>
                <c:formatCode>d\-mmm</c:formatCode>
                <c:ptCount val="81"/>
                <c:pt idx="0">
                  <c:v>43877</c:v>
                </c:pt>
                <c:pt idx="1">
                  <c:v>43884</c:v>
                </c:pt>
                <c:pt idx="2">
                  <c:v>43891</c:v>
                </c:pt>
                <c:pt idx="3">
                  <c:v>43898</c:v>
                </c:pt>
                <c:pt idx="4">
                  <c:v>43905</c:v>
                </c:pt>
                <c:pt idx="5">
                  <c:v>43912</c:v>
                </c:pt>
                <c:pt idx="6">
                  <c:v>43919</c:v>
                </c:pt>
                <c:pt idx="7">
                  <c:v>43926</c:v>
                </c:pt>
                <c:pt idx="8">
                  <c:v>43933</c:v>
                </c:pt>
                <c:pt idx="9">
                  <c:v>43940</c:v>
                </c:pt>
                <c:pt idx="10">
                  <c:v>43947</c:v>
                </c:pt>
                <c:pt idx="11">
                  <c:v>43954</c:v>
                </c:pt>
                <c:pt idx="12">
                  <c:v>43961</c:v>
                </c:pt>
                <c:pt idx="13">
                  <c:v>43968</c:v>
                </c:pt>
                <c:pt idx="14">
                  <c:v>43975</c:v>
                </c:pt>
                <c:pt idx="15">
                  <c:v>43982</c:v>
                </c:pt>
                <c:pt idx="16">
                  <c:v>43989</c:v>
                </c:pt>
                <c:pt idx="17">
                  <c:v>43996</c:v>
                </c:pt>
                <c:pt idx="18">
                  <c:v>44003</c:v>
                </c:pt>
                <c:pt idx="19">
                  <c:v>44010</c:v>
                </c:pt>
                <c:pt idx="20">
                  <c:v>44017</c:v>
                </c:pt>
                <c:pt idx="21">
                  <c:v>44024</c:v>
                </c:pt>
                <c:pt idx="22">
                  <c:v>44031</c:v>
                </c:pt>
                <c:pt idx="23">
                  <c:v>44038</c:v>
                </c:pt>
                <c:pt idx="24">
                  <c:v>44045</c:v>
                </c:pt>
                <c:pt idx="25">
                  <c:v>44052</c:v>
                </c:pt>
                <c:pt idx="26">
                  <c:v>44059</c:v>
                </c:pt>
                <c:pt idx="27">
                  <c:v>44066</c:v>
                </c:pt>
                <c:pt idx="28">
                  <c:v>44073</c:v>
                </c:pt>
                <c:pt idx="29">
                  <c:v>44080</c:v>
                </c:pt>
                <c:pt idx="30">
                  <c:v>44087</c:v>
                </c:pt>
                <c:pt idx="31">
                  <c:v>44094</c:v>
                </c:pt>
                <c:pt idx="32">
                  <c:v>44101</c:v>
                </c:pt>
                <c:pt idx="33">
                  <c:v>44108</c:v>
                </c:pt>
                <c:pt idx="34">
                  <c:v>44115</c:v>
                </c:pt>
                <c:pt idx="35">
                  <c:v>44122</c:v>
                </c:pt>
                <c:pt idx="36">
                  <c:v>44129</c:v>
                </c:pt>
                <c:pt idx="37">
                  <c:v>44136</c:v>
                </c:pt>
                <c:pt idx="38">
                  <c:v>44143</c:v>
                </c:pt>
                <c:pt idx="39">
                  <c:v>44150</c:v>
                </c:pt>
                <c:pt idx="40">
                  <c:v>44157</c:v>
                </c:pt>
                <c:pt idx="41">
                  <c:v>44164</c:v>
                </c:pt>
                <c:pt idx="42">
                  <c:v>44171</c:v>
                </c:pt>
                <c:pt idx="43">
                  <c:v>44178</c:v>
                </c:pt>
                <c:pt idx="44">
                  <c:v>44185</c:v>
                </c:pt>
                <c:pt idx="45">
                  <c:v>44192</c:v>
                </c:pt>
                <c:pt idx="46">
                  <c:v>44199</c:v>
                </c:pt>
                <c:pt idx="47">
                  <c:v>44206</c:v>
                </c:pt>
                <c:pt idx="48">
                  <c:v>44213</c:v>
                </c:pt>
                <c:pt idx="49">
                  <c:v>44220</c:v>
                </c:pt>
                <c:pt idx="50">
                  <c:v>44227</c:v>
                </c:pt>
                <c:pt idx="51">
                  <c:v>44234</c:v>
                </c:pt>
                <c:pt idx="52">
                  <c:v>44241</c:v>
                </c:pt>
                <c:pt idx="53">
                  <c:v>44248</c:v>
                </c:pt>
                <c:pt idx="54">
                  <c:v>44255</c:v>
                </c:pt>
                <c:pt idx="55">
                  <c:v>44262</c:v>
                </c:pt>
                <c:pt idx="56">
                  <c:v>44269</c:v>
                </c:pt>
                <c:pt idx="57">
                  <c:v>44276</c:v>
                </c:pt>
                <c:pt idx="58">
                  <c:v>44283</c:v>
                </c:pt>
                <c:pt idx="59">
                  <c:v>44290</c:v>
                </c:pt>
                <c:pt idx="60">
                  <c:v>44297</c:v>
                </c:pt>
                <c:pt idx="61">
                  <c:v>44304</c:v>
                </c:pt>
                <c:pt idx="62">
                  <c:v>44311</c:v>
                </c:pt>
                <c:pt idx="63">
                  <c:v>44318</c:v>
                </c:pt>
                <c:pt idx="64">
                  <c:v>44325</c:v>
                </c:pt>
                <c:pt idx="65">
                  <c:v>44332</c:v>
                </c:pt>
                <c:pt idx="66">
                  <c:v>44339</c:v>
                </c:pt>
                <c:pt idx="67">
                  <c:v>44346</c:v>
                </c:pt>
                <c:pt idx="68">
                  <c:v>44353</c:v>
                </c:pt>
                <c:pt idx="69">
                  <c:v>44360</c:v>
                </c:pt>
                <c:pt idx="70">
                  <c:v>44367</c:v>
                </c:pt>
                <c:pt idx="71">
                  <c:v>44374</c:v>
                </c:pt>
                <c:pt idx="72">
                  <c:v>44381</c:v>
                </c:pt>
                <c:pt idx="73">
                  <c:v>44388</c:v>
                </c:pt>
                <c:pt idx="74">
                  <c:v>44395</c:v>
                </c:pt>
                <c:pt idx="75">
                  <c:v>44402</c:v>
                </c:pt>
                <c:pt idx="76">
                  <c:v>44409</c:v>
                </c:pt>
                <c:pt idx="77">
                  <c:v>44416</c:v>
                </c:pt>
                <c:pt idx="78">
                  <c:v>44423</c:v>
                </c:pt>
                <c:pt idx="79">
                  <c:v>44430</c:v>
                </c:pt>
                <c:pt idx="80">
                  <c:v>44437</c:v>
                </c:pt>
              </c:numCache>
            </c:numRef>
          </c:cat>
          <c:val>
            <c:numRef>
              <c:f>'Consumer spend'!$G$7:$G$87</c:f>
              <c:numCache>
                <c:formatCode>General</c:formatCode>
                <c:ptCount val="81"/>
                <c:pt idx="0">
                  <c:v>-1.3</c:v>
                </c:pt>
                <c:pt idx="1">
                  <c:v>-7.8</c:v>
                </c:pt>
                <c:pt idx="2">
                  <c:v>-3.9</c:v>
                </c:pt>
                <c:pt idx="3">
                  <c:v>1.7</c:v>
                </c:pt>
                <c:pt idx="4">
                  <c:v>-4.5</c:v>
                </c:pt>
                <c:pt idx="5">
                  <c:v>-3.5</c:v>
                </c:pt>
                <c:pt idx="6">
                  <c:v>-58.1</c:v>
                </c:pt>
                <c:pt idx="7">
                  <c:v>-79.5</c:v>
                </c:pt>
                <c:pt idx="8">
                  <c:v>-83.4</c:v>
                </c:pt>
                <c:pt idx="9">
                  <c:v>-86.2</c:v>
                </c:pt>
                <c:pt idx="10">
                  <c:v>-86.2</c:v>
                </c:pt>
                <c:pt idx="11">
                  <c:v>-80.7</c:v>
                </c:pt>
                <c:pt idx="12">
                  <c:v>-79.2</c:v>
                </c:pt>
                <c:pt idx="13">
                  <c:v>-63.2</c:v>
                </c:pt>
                <c:pt idx="14">
                  <c:v>-50.7</c:v>
                </c:pt>
                <c:pt idx="15">
                  <c:v>-51.2</c:v>
                </c:pt>
                <c:pt idx="16">
                  <c:v>-48.7</c:v>
                </c:pt>
                <c:pt idx="17">
                  <c:v>-48.7</c:v>
                </c:pt>
                <c:pt idx="18">
                  <c:v>-49.1</c:v>
                </c:pt>
                <c:pt idx="19">
                  <c:v>-56.5</c:v>
                </c:pt>
                <c:pt idx="20">
                  <c:v>-49.2</c:v>
                </c:pt>
                <c:pt idx="21" formatCode="0">
                  <c:v>-58</c:v>
                </c:pt>
                <c:pt idx="22">
                  <c:v>-51.7</c:v>
                </c:pt>
                <c:pt idx="23">
                  <c:v>-57.9</c:v>
                </c:pt>
                <c:pt idx="24">
                  <c:v>-56.1</c:v>
                </c:pt>
                <c:pt idx="25">
                  <c:v>-58.3</c:v>
                </c:pt>
                <c:pt idx="26">
                  <c:v>-74.400000000000006</c:v>
                </c:pt>
                <c:pt idx="27">
                  <c:v>-82.3</c:v>
                </c:pt>
                <c:pt idx="28">
                  <c:v>-80.7</c:v>
                </c:pt>
                <c:pt idx="29">
                  <c:v>-53.4</c:v>
                </c:pt>
                <c:pt idx="30">
                  <c:v>-56.1</c:v>
                </c:pt>
                <c:pt idx="31">
                  <c:v>-58.9</c:v>
                </c:pt>
                <c:pt idx="32">
                  <c:v>-64.5</c:v>
                </c:pt>
                <c:pt idx="33">
                  <c:v>-69.099999999999994</c:v>
                </c:pt>
                <c:pt idx="34">
                  <c:v>-65.400000000000006</c:v>
                </c:pt>
                <c:pt idx="35">
                  <c:v>-63.2</c:v>
                </c:pt>
                <c:pt idx="36">
                  <c:v>-66.099999999999994</c:v>
                </c:pt>
                <c:pt idx="37">
                  <c:v>-66.099999999999994</c:v>
                </c:pt>
                <c:pt idx="38">
                  <c:v>-69.8</c:v>
                </c:pt>
                <c:pt idx="39">
                  <c:v>-70.8</c:v>
                </c:pt>
                <c:pt idx="40">
                  <c:v>-72.599999999999994</c:v>
                </c:pt>
                <c:pt idx="41" formatCode="0">
                  <c:v>-70</c:v>
                </c:pt>
                <c:pt idx="42">
                  <c:v>-68.8</c:v>
                </c:pt>
                <c:pt idx="43">
                  <c:v>-66.900000000000006</c:v>
                </c:pt>
                <c:pt idx="44">
                  <c:v>-69.5</c:v>
                </c:pt>
                <c:pt idx="45">
                  <c:v>-73.400000000000006</c:v>
                </c:pt>
                <c:pt idx="46">
                  <c:v>-83.3</c:v>
                </c:pt>
                <c:pt idx="47">
                  <c:v>-80.599999999999994</c:v>
                </c:pt>
                <c:pt idx="48">
                  <c:v>-75.400000000000006</c:v>
                </c:pt>
                <c:pt idx="49">
                  <c:v>-74.3</c:v>
                </c:pt>
                <c:pt idx="50">
                  <c:v>-74.599999999999994</c:v>
                </c:pt>
                <c:pt idx="51">
                  <c:v>-76.2</c:v>
                </c:pt>
                <c:pt idx="52">
                  <c:v>-78.599999999999994</c:v>
                </c:pt>
                <c:pt idx="53">
                  <c:v>-82.6</c:v>
                </c:pt>
                <c:pt idx="54">
                  <c:v>-78.8</c:v>
                </c:pt>
                <c:pt idx="55" formatCode="0">
                  <c:v>-86</c:v>
                </c:pt>
                <c:pt idx="56">
                  <c:v>-72.900000000000006</c:v>
                </c:pt>
                <c:pt idx="57">
                  <c:v>-71.8</c:v>
                </c:pt>
                <c:pt idx="58">
                  <c:v>-69.5</c:v>
                </c:pt>
                <c:pt idx="59">
                  <c:v>-70.8</c:v>
                </c:pt>
                <c:pt idx="60">
                  <c:v>-66.3</c:v>
                </c:pt>
                <c:pt idx="61" formatCode="0">
                  <c:v>-62</c:v>
                </c:pt>
                <c:pt idx="62" formatCode="0">
                  <c:v>-55</c:v>
                </c:pt>
                <c:pt idx="63">
                  <c:v>-48.9</c:v>
                </c:pt>
                <c:pt idx="64">
                  <c:v>-46.4</c:v>
                </c:pt>
                <c:pt idx="65" formatCode="0">
                  <c:v>-37</c:v>
                </c:pt>
                <c:pt idx="66">
                  <c:v>-39.299999999999997</c:v>
                </c:pt>
                <c:pt idx="67">
                  <c:v>-32.1</c:v>
                </c:pt>
                <c:pt idx="68" formatCode="0">
                  <c:v>-33</c:v>
                </c:pt>
                <c:pt idx="69">
                  <c:v>-42.6</c:v>
                </c:pt>
                <c:pt idx="70">
                  <c:v>-36.700000000000003</c:v>
                </c:pt>
                <c:pt idx="71">
                  <c:v>-37.200000000000003</c:v>
                </c:pt>
                <c:pt idx="72">
                  <c:v>-42.1</c:v>
                </c:pt>
                <c:pt idx="73">
                  <c:v>-48.9</c:v>
                </c:pt>
                <c:pt idx="74">
                  <c:v>-44.2</c:v>
                </c:pt>
                <c:pt idx="75">
                  <c:v>-47.3</c:v>
                </c:pt>
                <c:pt idx="76">
                  <c:v>-50.8</c:v>
                </c:pt>
                <c:pt idx="77" formatCode="0">
                  <c:v>-57</c:v>
                </c:pt>
                <c:pt idx="78" formatCode="0">
                  <c:v>-58</c:v>
                </c:pt>
                <c:pt idx="79">
                  <c:v>-78.8</c:v>
                </c:pt>
                <c:pt idx="80">
                  <c:v>-84.4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65-4C3D-8912-E57C7E11E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74656"/>
        <c:axId val="11717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'Consumer spend'!$C$4</c15:sqref>
                        </c15:formulaRef>
                      </c:ext>
                    </c:extLst>
                    <c:strCache>
                      <c:ptCount val="1"/>
                      <c:pt idx="0">
                        <c:v>New Zealand</c:v>
                      </c:pt>
                    </c:strCache>
                  </c:strRef>
                </c:tx>
                <c:spPr>
                  <a:ln>
                    <a:solidFill>
                      <a:srgbClr val="FF0000"/>
                    </a:solidFill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'Consumer spend'!$A$7:$A$87</c15:sqref>
                        </c15:formulaRef>
                      </c:ext>
                    </c:extLst>
                    <c:numCache>
                      <c:formatCode>d\-mmm</c:formatCode>
                      <c:ptCount val="81"/>
                      <c:pt idx="0">
                        <c:v>43877</c:v>
                      </c:pt>
                      <c:pt idx="1">
                        <c:v>43884</c:v>
                      </c:pt>
                      <c:pt idx="2">
                        <c:v>43891</c:v>
                      </c:pt>
                      <c:pt idx="3">
                        <c:v>43898</c:v>
                      </c:pt>
                      <c:pt idx="4">
                        <c:v>43905</c:v>
                      </c:pt>
                      <c:pt idx="5">
                        <c:v>43912</c:v>
                      </c:pt>
                      <c:pt idx="6">
                        <c:v>43919</c:v>
                      </c:pt>
                      <c:pt idx="7">
                        <c:v>43926</c:v>
                      </c:pt>
                      <c:pt idx="8">
                        <c:v>43933</c:v>
                      </c:pt>
                      <c:pt idx="9">
                        <c:v>43940</c:v>
                      </c:pt>
                      <c:pt idx="10">
                        <c:v>43947</c:v>
                      </c:pt>
                      <c:pt idx="11">
                        <c:v>43954</c:v>
                      </c:pt>
                      <c:pt idx="12">
                        <c:v>43961</c:v>
                      </c:pt>
                      <c:pt idx="13">
                        <c:v>43968</c:v>
                      </c:pt>
                      <c:pt idx="14">
                        <c:v>43975</c:v>
                      </c:pt>
                      <c:pt idx="15">
                        <c:v>43982</c:v>
                      </c:pt>
                      <c:pt idx="16">
                        <c:v>43989</c:v>
                      </c:pt>
                      <c:pt idx="17">
                        <c:v>43996</c:v>
                      </c:pt>
                      <c:pt idx="18">
                        <c:v>44003</c:v>
                      </c:pt>
                      <c:pt idx="19">
                        <c:v>44010</c:v>
                      </c:pt>
                      <c:pt idx="20">
                        <c:v>44017</c:v>
                      </c:pt>
                      <c:pt idx="21">
                        <c:v>44024</c:v>
                      </c:pt>
                      <c:pt idx="22">
                        <c:v>44031</c:v>
                      </c:pt>
                      <c:pt idx="23">
                        <c:v>44038</c:v>
                      </c:pt>
                      <c:pt idx="24">
                        <c:v>44045</c:v>
                      </c:pt>
                      <c:pt idx="25">
                        <c:v>44052</c:v>
                      </c:pt>
                      <c:pt idx="26">
                        <c:v>44059</c:v>
                      </c:pt>
                      <c:pt idx="27">
                        <c:v>44066</c:v>
                      </c:pt>
                      <c:pt idx="28">
                        <c:v>44073</c:v>
                      </c:pt>
                      <c:pt idx="29">
                        <c:v>44080</c:v>
                      </c:pt>
                      <c:pt idx="30">
                        <c:v>44087</c:v>
                      </c:pt>
                      <c:pt idx="31">
                        <c:v>44094</c:v>
                      </c:pt>
                      <c:pt idx="32">
                        <c:v>44101</c:v>
                      </c:pt>
                      <c:pt idx="33">
                        <c:v>44108</c:v>
                      </c:pt>
                      <c:pt idx="34">
                        <c:v>44115</c:v>
                      </c:pt>
                      <c:pt idx="35">
                        <c:v>44122</c:v>
                      </c:pt>
                      <c:pt idx="36">
                        <c:v>44129</c:v>
                      </c:pt>
                      <c:pt idx="37">
                        <c:v>44136</c:v>
                      </c:pt>
                      <c:pt idx="38">
                        <c:v>44143</c:v>
                      </c:pt>
                      <c:pt idx="39">
                        <c:v>44150</c:v>
                      </c:pt>
                      <c:pt idx="40">
                        <c:v>44157</c:v>
                      </c:pt>
                      <c:pt idx="41">
                        <c:v>44164</c:v>
                      </c:pt>
                      <c:pt idx="42">
                        <c:v>44171</c:v>
                      </c:pt>
                      <c:pt idx="43">
                        <c:v>44178</c:v>
                      </c:pt>
                      <c:pt idx="44">
                        <c:v>44185</c:v>
                      </c:pt>
                      <c:pt idx="45">
                        <c:v>44192</c:v>
                      </c:pt>
                      <c:pt idx="46">
                        <c:v>44199</c:v>
                      </c:pt>
                      <c:pt idx="47">
                        <c:v>44206</c:v>
                      </c:pt>
                      <c:pt idx="48">
                        <c:v>44213</c:v>
                      </c:pt>
                      <c:pt idx="49">
                        <c:v>44220</c:v>
                      </c:pt>
                      <c:pt idx="50">
                        <c:v>44227</c:v>
                      </c:pt>
                      <c:pt idx="51">
                        <c:v>44234</c:v>
                      </c:pt>
                      <c:pt idx="52">
                        <c:v>44241</c:v>
                      </c:pt>
                      <c:pt idx="53">
                        <c:v>44248</c:v>
                      </c:pt>
                      <c:pt idx="54">
                        <c:v>44255</c:v>
                      </c:pt>
                      <c:pt idx="55">
                        <c:v>44262</c:v>
                      </c:pt>
                      <c:pt idx="56">
                        <c:v>44269</c:v>
                      </c:pt>
                      <c:pt idx="57">
                        <c:v>44276</c:v>
                      </c:pt>
                      <c:pt idx="58">
                        <c:v>44283</c:v>
                      </c:pt>
                      <c:pt idx="59">
                        <c:v>44290</c:v>
                      </c:pt>
                      <c:pt idx="60">
                        <c:v>44297</c:v>
                      </c:pt>
                      <c:pt idx="61">
                        <c:v>44304</c:v>
                      </c:pt>
                      <c:pt idx="62">
                        <c:v>44311</c:v>
                      </c:pt>
                      <c:pt idx="63">
                        <c:v>44318</c:v>
                      </c:pt>
                      <c:pt idx="64">
                        <c:v>44325</c:v>
                      </c:pt>
                      <c:pt idx="65">
                        <c:v>44332</c:v>
                      </c:pt>
                      <c:pt idx="66">
                        <c:v>44339</c:v>
                      </c:pt>
                      <c:pt idx="67">
                        <c:v>44346</c:v>
                      </c:pt>
                      <c:pt idx="68">
                        <c:v>44353</c:v>
                      </c:pt>
                      <c:pt idx="69">
                        <c:v>44360</c:v>
                      </c:pt>
                      <c:pt idx="70">
                        <c:v>44367</c:v>
                      </c:pt>
                      <c:pt idx="71">
                        <c:v>44374</c:v>
                      </c:pt>
                      <c:pt idx="72">
                        <c:v>44381</c:v>
                      </c:pt>
                      <c:pt idx="73">
                        <c:v>44388</c:v>
                      </c:pt>
                      <c:pt idx="74">
                        <c:v>44395</c:v>
                      </c:pt>
                      <c:pt idx="75">
                        <c:v>44402</c:v>
                      </c:pt>
                      <c:pt idx="76">
                        <c:v>44409</c:v>
                      </c:pt>
                      <c:pt idx="77">
                        <c:v>44416</c:v>
                      </c:pt>
                      <c:pt idx="78">
                        <c:v>44423</c:v>
                      </c:pt>
                      <c:pt idx="79">
                        <c:v>44430</c:v>
                      </c:pt>
                      <c:pt idx="80">
                        <c:v>44437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'Consumer spend'!$C$7:$C$87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6.2</c:v>
                      </c:pt>
                      <c:pt idx="1">
                        <c:v>4.2</c:v>
                      </c:pt>
                      <c:pt idx="2">
                        <c:v>5.7</c:v>
                      </c:pt>
                      <c:pt idx="3" formatCode="0">
                        <c:v>6</c:v>
                      </c:pt>
                      <c:pt idx="4">
                        <c:v>5.7</c:v>
                      </c:pt>
                      <c:pt idx="5" formatCode="0">
                        <c:v>14</c:v>
                      </c:pt>
                      <c:pt idx="6">
                        <c:v>-26.9</c:v>
                      </c:pt>
                      <c:pt idx="7">
                        <c:v>-46.9</c:v>
                      </c:pt>
                      <c:pt idx="8">
                        <c:v>-52.8</c:v>
                      </c:pt>
                      <c:pt idx="9">
                        <c:v>-53.8</c:v>
                      </c:pt>
                      <c:pt idx="10">
                        <c:v>-51.4</c:v>
                      </c:pt>
                      <c:pt idx="11">
                        <c:v>-38.200000000000003</c:v>
                      </c:pt>
                      <c:pt idx="12">
                        <c:v>-34.200000000000003</c:v>
                      </c:pt>
                      <c:pt idx="13">
                        <c:v>-8.5</c:v>
                      </c:pt>
                      <c:pt idx="14">
                        <c:v>5.7</c:v>
                      </c:pt>
                      <c:pt idx="15">
                        <c:v>6.7</c:v>
                      </c:pt>
                      <c:pt idx="16">
                        <c:v>4.4000000000000004</c:v>
                      </c:pt>
                      <c:pt idx="17">
                        <c:v>7.2</c:v>
                      </c:pt>
                      <c:pt idx="18">
                        <c:v>4.2</c:v>
                      </c:pt>
                      <c:pt idx="19">
                        <c:v>4.0999999999999996</c:v>
                      </c:pt>
                      <c:pt idx="20">
                        <c:v>4.5999999999999996</c:v>
                      </c:pt>
                      <c:pt idx="21">
                        <c:v>6.7</c:v>
                      </c:pt>
                      <c:pt idx="22">
                        <c:v>7.4</c:v>
                      </c:pt>
                      <c:pt idx="23">
                        <c:v>5.4</c:v>
                      </c:pt>
                      <c:pt idx="24">
                        <c:v>5.2</c:v>
                      </c:pt>
                      <c:pt idx="25">
                        <c:v>5.3</c:v>
                      </c:pt>
                      <c:pt idx="26" formatCode="0">
                        <c:v>0</c:v>
                      </c:pt>
                      <c:pt idx="27">
                        <c:v>-13.9</c:v>
                      </c:pt>
                      <c:pt idx="28" formatCode="0">
                        <c:v>-12</c:v>
                      </c:pt>
                      <c:pt idx="29">
                        <c:v>6.7</c:v>
                      </c:pt>
                      <c:pt idx="30">
                        <c:v>2.2999999999999998</c:v>
                      </c:pt>
                      <c:pt idx="31">
                        <c:v>1.8</c:v>
                      </c:pt>
                      <c:pt idx="32">
                        <c:v>1.3</c:v>
                      </c:pt>
                      <c:pt idx="33">
                        <c:v>1.4</c:v>
                      </c:pt>
                      <c:pt idx="34">
                        <c:v>2.8</c:v>
                      </c:pt>
                      <c:pt idx="35">
                        <c:v>-0.6</c:v>
                      </c:pt>
                      <c:pt idx="36">
                        <c:v>3.3</c:v>
                      </c:pt>
                      <c:pt idx="37">
                        <c:v>1.2</c:v>
                      </c:pt>
                      <c:pt idx="38">
                        <c:v>-0.1</c:v>
                      </c:pt>
                      <c:pt idx="39">
                        <c:v>-0.3</c:v>
                      </c:pt>
                      <c:pt idx="40">
                        <c:v>1.5</c:v>
                      </c:pt>
                      <c:pt idx="41">
                        <c:v>1.8</c:v>
                      </c:pt>
                      <c:pt idx="42">
                        <c:v>1.3</c:v>
                      </c:pt>
                      <c:pt idx="43">
                        <c:v>1.4</c:v>
                      </c:pt>
                      <c:pt idx="44">
                        <c:v>-1.2</c:v>
                      </c:pt>
                      <c:pt idx="45">
                        <c:v>4.9000000000000004</c:v>
                      </c:pt>
                      <c:pt idx="46">
                        <c:v>-0.8</c:v>
                      </c:pt>
                      <c:pt idx="47">
                        <c:v>1.3</c:v>
                      </c:pt>
                      <c:pt idx="48">
                        <c:v>2.2000000000000002</c:v>
                      </c:pt>
                      <c:pt idx="49">
                        <c:v>-0.6</c:v>
                      </c:pt>
                      <c:pt idx="50">
                        <c:v>0.4</c:v>
                      </c:pt>
                      <c:pt idx="51">
                        <c:v>-0.1</c:v>
                      </c:pt>
                      <c:pt idx="52">
                        <c:v>-3.4</c:v>
                      </c:pt>
                      <c:pt idx="53" formatCode="0">
                        <c:v>-9</c:v>
                      </c:pt>
                      <c:pt idx="54" formatCode="0">
                        <c:v>-4</c:v>
                      </c:pt>
                      <c:pt idx="55">
                        <c:v>-14.8</c:v>
                      </c:pt>
                      <c:pt idx="56">
                        <c:v>-0.1</c:v>
                      </c:pt>
                      <c:pt idx="57">
                        <c:v>1.6</c:v>
                      </c:pt>
                      <c:pt idx="58">
                        <c:v>1.4</c:v>
                      </c:pt>
                      <c:pt idx="59">
                        <c:v>-2.7</c:v>
                      </c:pt>
                      <c:pt idx="60">
                        <c:v>2.1</c:v>
                      </c:pt>
                      <c:pt idx="61">
                        <c:v>-10.8</c:v>
                      </c:pt>
                      <c:pt idx="62" formatCode="0">
                        <c:v>17</c:v>
                      </c:pt>
                      <c:pt idx="63">
                        <c:v>5.3</c:v>
                      </c:pt>
                      <c:pt idx="64">
                        <c:v>4.5</c:v>
                      </c:pt>
                      <c:pt idx="65">
                        <c:v>2.7</c:v>
                      </c:pt>
                      <c:pt idx="66">
                        <c:v>3.6</c:v>
                      </c:pt>
                      <c:pt idx="67">
                        <c:v>2.4</c:v>
                      </c:pt>
                      <c:pt idx="68">
                        <c:v>6.9</c:v>
                      </c:pt>
                      <c:pt idx="69">
                        <c:v>4.3</c:v>
                      </c:pt>
                      <c:pt idx="70">
                        <c:v>3.2</c:v>
                      </c:pt>
                      <c:pt idx="71">
                        <c:v>3.9</c:v>
                      </c:pt>
                      <c:pt idx="72">
                        <c:v>4.3</c:v>
                      </c:pt>
                      <c:pt idx="73">
                        <c:v>2.8</c:v>
                      </c:pt>
                      <c:pt idx="74">
                        <c:v>6.2</c:v>
                      </c:pt>
                      <c:pt idx="75">
                        <c:v>8.6999999999999993</c:v>
                      </c:pt>
                      <c:pt idx="76">
                        <c:v>3.5</c:v>
                      </c:pt>
                      <c:pt idx="77">
                        <c:v>2.9</c:v>
                      </c:pt>
                      <c:pt idx="78">
                        <c:v>4.7</c:v>
                      </c:pt>
                      <c:pt idx="79">
                        <c:v>-29.9</c:v>
                      </c:pt>
                      <c:pt idx="80">
                        <c:v>-46.2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D65-4C3D-8912-E57C7E11ED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spend'!$D$4</c15:sqref>
                        </c15:formulaRef>
                      </c:ext>
                    </c:extLst>
                    <c:strCache>
                      <c:ptCount val="1"/>
                      <c:pt idx="0">
                        <c:v>NZ Domestic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spend'!$A$7:$A$87</c15:sqref>
                        </c15:formulaRef>
                      </c:ext>
                    </c:extLst>
                    <c:numCache>
                      <c:formatCode>d\-mmm</c:formatCode>
                      <c:ptCount val="81"/>
                      <c:pt idx="0">
                        <c:v>43877</c:v>
                      </c:pt>
                      <c:pt idx="1">
                        <c:v>43884</c:v>
                      </c:pt>
                      <c:pt idx="2">
                        <c:v>43891</c:v>
                      </c:pt>
                      <c:pt idx="3">
                        <c:v>43898</c:v>
                      </c:pt>
                      <c:pt idx="4">
                        <c:v>43905</c:v>
                      </c:pt>
                      <c:pt idx="5">
                        <c:v>43912</c:v>
                      </c:pt>
                      <c:pt idx="6">
                        <c:v>43919</c:v>
                      </c:pt>
                      <c:pt idx="7">
                        <c:v>43926</c:v>
                      </c:pt>
                      <c:pt idx="8">
                        <c:v>43933</c:v>
                      </c:pt>
                      <c:pt idx="9">
                        <c:v>43940</c:v>
                      </c:pt>
                      <c:pt idx="10">
                        <c:v>43947</c:v>
                      </c:pt>
                      <c:pt idx="11">
                        <c:v>43954</c:v>
                      </c:pt>
                      <c:pt idx="12">
                        <c:v>43961</c:v>
                      </c:pt>
                      <c:pt idx="13">
                        <c:v>43968</c:v>
                      </c:pt>
                      <c:pt idx="14">
                        <c:v>43975</c:v>
                      </c:pt>
                      <c:pt idx="15">
                        <c:v>43982</c:v>
                      </c:pt>
                      <c:pt idx="16">
                        <c:v>43989</c:v>
                      </c:pt>
                      <c:pt idx="17">
                        <c:v>43996</c:v>
                      </c:pt>
                      <c:pt idx="18">
                        <c:v>44003</c:v>
                      </c:pt>
                      <c:pt idx="19">
                        <c:v>44010</c:v>
                      </c:pt>
                      <c:pt idx="20">
                        <c:v>44017</c:v>
                      </c:pt>
                      <c:pt idx="21">
                        <c:v>44024</c:v>
                      </c:pt>
                      <c:pt idx="22">
                        <c:v>44031</c:v>
                      </c:pt>
                      <c:pt idx="23">
                        <c:v>44038</c:v>
                      </c:pt>
                      <c:pt idx="24">
                        <c:v>44045</c:v>
                      </c:pt>
                      <c:pt idx="25">
                        <c:v>44052</c:v>
                      </c:pt>
                      <c:pt idx="26">
                        <c:v>44059</c:v>
                      </c:pt>
                      <c:pt idx="27">
                        <c:v>44066</c:v>
                      </c:pt>
                      <c:pt idx="28">
                        <c:v>44073</c:v>
                      </c:pt>
                      <c:pt idx="29">
                        <c:v>44080</c:v>
                      </c:pt>
                      <c:pt idx="30">
                        <c:v>44087</c:v>
                      </c:pt>
                      <c:pt idx="31">
                        <c:v>44094</c:v>
                      </c:pt>
                      <c:pt idx="32">
                        <c:v>44101</c:v>
                      </c:pt>
                      <c:pt idx="33">
                        <c:v>44108</c:v>
                      </c:pt>
                      <c:pt idx="34">
                        <c:v>44115</c:v>
                      </c:pt>
                      <c:pt idx="35">
                        <c:v>44122</c:v>
                      </c:pt>
                      <c:pt idx="36">
                        <c:v>44129</c:v>
                      </c:pt>
                      <c:pt idx="37">
                        <c:v>44136</c:v>
                      </c:pt>
                      <c:pt idx="38">
                        <c:v>44143</c:v>
                      </c:pt>
                      <c:pt idx="39">
                        <c:v>44150</c:v>
                      </c:pt>
                      <c:pt idx="40">
                        <c:v>44157</c:v>
                      </c:pt>
                      <c:pt idx="41">
                        <c:v>44164</c:v>
                      </c:pt>
                      <c:pt idx="42">
                        <c:v>44171</c:v>
                      </c:pt>
                      <c:pt idx="43">
                        <c:v>44178</c:v>
                      </c:pt>
                      <c:pt idx="44">
                        <c:v>44185</c:v>
                      </c:pt>
                      <c:pt idx="45">
                        <c:v>44192</c:v>
                      </c:pt>
                      <c:pt idx="46">
                        <c:v>44199</c:v>
                      </c:pt>
                      <c:pt idx="47">
                        <c:v>44206</c:v>
                      </c:pt>
                      <c:pt idx="48">
                        <c:v>44213</c:v>
                      </c:pt>
                      <c:pt idx="49">
                        <c:v>44220</c:v>
                      </c:pt>
                      <c:pt idx="50">
                        <c:v>44227</c:v>
                      </c:pt>
                      <c:pt idx="51">
                        <c:v>44234</c:v>
                      </c:pt>
                      <c:pt idx="52">
                        <c:v>44241</c:v>
                      </c:pt>
                      <c:pt idx="53">
                        <c:v>44248</c:v>
                      </c:pt>
                      <c:pt idx="54">
                        <c:v>44255</c:v>
                      </c:pt>
                      <c:pt idx="55">
                        <c:v>44262</c:v>
                      </c:pt>
                      <c:pt idx="56">
                        <c:v>44269</c:v>
                      </c:pt>
                      <c:pt idx="57">
                        <c:v>44276</c:v>
                      </c:pt>
                      <c:pt idx="58">
                        <c:v>44283</c:v>
                      </c:pt>
                      <c:pt idx="59">
                        <c:v>44290</c:v>
                      </c:pt>
                      <c:pt idx="60">
                        <c:v>44297</c:v>
                      </c:pt>
                      <c:pt idx="61">
                        <c:v>44304</c:v>
                      </c:pt>
                      <c:pt idx="62">
                        <c:v>44311</c:v>
                      </c:pt>
                      <c:pt idx="63">
                        <c:v>44318</c:v>
                      </c:pt>
                      <c:pt idx="64">
                        <c:v>44325</c:v>
                      </c:pt>
                      <c:pt idx="65">
                        <c:v>44332</c:v>
                      </c:pt>
                      <c:pt idx="66">
                        <c:v>44339</c:v>
                      </c:pt>
                      <c:pt idx="67">
                        <c:v>44346</c:v>
                      </c:pt>
                      <c:pt idx="68">
                        <c:v>44353</c:v>
                      </c:pt>
                      <c:pt idx="69">
                        <c:v>44360</c:v>
                      </c:pt>
                      <c:pt idx="70">
                        <c:v>44367</c:v>
                      </c:pt>
                      <c:pt idx="71">
                        <c:v>44374</c:v>
                      </c:pt>
                      <c:pt idx="72">
                        <c:v>44381</c:v>
                      </c:pt>
                      <c:pt idx="73">
                        <c:v>44388</c:v>
                      </c:pt>
                      <c:pt idx="74">
                        <c:v>44395</c:v>
                      </c:pt>
                      <c:pt idx="75">
                        <c:v>44402</c:v>
                      </c:pt>
                      <c:pt idx="76">
                        <c:v>44409</c:v>
                      </c:pt>
                      <c:pt idx="77">
                        <c:v>44416</c:v>
                      </c:pt>
                      <c:pt idx="78">
                        <c:v>44423</c:v>
                      </c:pt>
                      <c:pt idx="79">
                        <c:v>44430</c:v>
                      </c:pt>
                      <c:pt idx="80">
                        <c:v>44437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spend'!$D$7:$D$87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6.5</c:v>
                      </c:pt>
                      <c:pt idx="1">
                        <c:v>4.7</c:v>
                      </c:pt>
                      <c:pt idx="2">
                        <c:v>6.1</c:v>
                      </c:pt>
                      <c:pt idx="3" formatCode="0">
                        <c:v>6</c:v>
                      </c:pt>
                      <c:pt idx="4">
                        <c:v>5.9</c:v>
                      </c:pt>
                      <c:pt idx="5">
                        <c:v>15.5</c:v>
                      </c:pt>
                      <c:pt idx="6">
                        <c:v>-24.9</c:v>
                      </c:pt>
                      <c:pt idx="7">
                        <c:v>-44.8</c:v>
                      </c:pt>
                      <c:pt idx="8">
                        <c:v>-51.2</c:v>
                      </c:pt>
                      <c:pt idx="9">
                        <c:v>-52.4</c:v>
                      </c:pt>
                      <c:pt idx="10">
                        <c:v>-50.1</c:v>
                      </c:pt>
                      <c:pt idx="11">
                        <c:v>-36.700000000000003</c:v>
                      </c:pt>
                      <c:pt idx="12">
                        <c:v>-32.700000000000003</c:v>
                      </c:pt>
                      <c:pt idx="13">
                        <c:v>-6.9</c:v>
                      </c:pt>
                      <c:pt idx="14">
                        <c:v>7.2</c:v>
                      </c:pt>
                      <c:pt idx="15" formatCode="0">
                        <c:v>8</c:v>
                      </c:pt>
                      <c:pt idx="16">
                        <c:v>5.6</c:v>
                      </c:pt>
                      <c:pt idx="17">
                        <c:v>8.6</c:v>
                      </c:pt>
                      <c:pt idx="18">
                        <c:v>5.5</c:v>
                      </c:pt>
                      <c:pt idx="19">
                        <c:v>5.6</c:v>
                      </c:pt>
                      <c:pt idx="20">
                        <c:v>6.5</c:v>
                      </c:pt>
                      <c:pt idx="21">
                        <c:v>9.1</c:v>
                      </c:pt>
                      <c:pt idx="22">
                        <c:v>9.5</c:v>
                      </c:pt>
                      <c:pt idx="23">
                        <c:v>7.4</c:v>
                      </c:pt>
                      <c:pt idx="24">
                        <c:v>7.3</c:v>
                      </c:pt>
                      <c:pt idx="25">
                        <c:v>7.7</c:v>
                      </c:pt>
                      <c:pt idx="26">
                        <c:v>2.5</c:v>
                      </c:pt>
                      <c:pt idx="27">
                        <c:v>-11.9</c:v>
                      </c:pt>
                      <c:pt idx="28">
                        <c:v>-10.1</c:v>
                      </c:pt>
                      <c:pt idx="29">
                        <c:v>8.6</c:v>
                      </c:pt>
                      <c:pt idx="30">
                        <c:v>4.2</c:v>
                      </c:pt>
                      <c:pt idx="31">
                        <c:v>3.7</c:v>
                      </c:pt>
                      <c:pt idx="32">
                        <c:v>3.7</c:v>
                      </c:pt>
                      <c:pt idx="33">
                        <c:v>4.4000000000000004</c:v>
                      </c:pt>
                      <c:pt idx="34">
                        <c:v>5.5</c:v>
                      </c:pt>
                      <c:pt idx="35">
                        <c:v>1.8</c:v>
                      </c:pt>
                      <c:pt idx="36">
                        <c:v>5.9</c:v>
                      </c:pt>
                      <c:pt idx="37" formatCode="0">
                        <c:v>4</c:v>
                      </c:pt>
                      <c:pt idx="38">
                        <c:v>3.4</c:v>
                      </c:pt>
                      <c:pt idx="39">
                        <c:v>3.7</c:v>
                      </c:pt>
                      <c:pt idx="40">
                        <c:v>5.9</c:v>
                      </c:pt>
                      <c:pt idx="41" formatCode="0">
                        <c:v>6</c:v>
                      </c:pt>
                      <c:pt idx="42">
                        <c:v>5.0999999999999996</c:v>
                      </c:pt>
                      <c:pt idx="43">
                        <c:v>4.9000000000000004</c:v>
                      </c:pt>
                      <c:pt idx="44">
                        <c:v>2.4</c:v>
                      </c:pt>
                      <c:pt idx="45">
                        <c:v>10.6</c:v>
                      </c:pt>
                      <c:pt idx="46">
                        <c:v>7.6</c:v>
                      </c:pt>
                      <c:pt idx="47">
                        <c:v>8.5</c:v>
                      </c:pt>
                      <c:pt idx="48">
                        <c:v>7.9</c:v>
                      </c:pt>
                      <c:pt idx="49">
                        <c:v>4.4000000000000004</c:v>
                      </c:pt>
                      <c:pt idx="50">
                        <c:v>5.5</c:v>
                      </c:pt>
                      <c:pt idx="51">
                        <c:v>5.7</c:v>
                      </c:pt>
                      <c:pt idx="52">
                        <c:v>3.1</c:v>
                      </c:pt>
                      <c:pt idx="53">
                        <c:v>-3.1</c:v>
                      </c:pt>
                      <c:pt idx="54">
                        <c:v>1.7</c:v>
                      </c:pt>
                      <c:pt idx="55" formatCode="0">
                        <c:v>-10</c:v>
                      </c:pt>
                      <c:pt idx="56">
                        <c:v>5.2</c:v>
                      </c:pt>
                      <c:pt idx="57">
                        <c:v>6.5</c:v>
                      </c:pt>
                      <c:pt idx="58">
                        <c:v>5.6</c:v>
                      </c:pt>
                      <c:pt idx="59">
                        <c:v>0.7</c:v>
                      </c:pt>
                      <c:pt idx="60">
                        <c:v>5.5</c:v>
                      </c:pt>
                      <c:pt idx="61">
                        <c:v>-7.9</c:v>
                      </c:pt>
                      <c:pt idx="62">
                        <c:v>21.7</c:v>
                      </c:pt>
                      <c:pt idx="63">
                        <c:v>7.7</c:v>
                      </c:pt>
                      <c:pt idx="64">
                        <c:v>6.3</c:v>
                      </c:pt>
                      <c:pt idx="65" formatCode="0">
                        <c:v>4</c:v>
                      </c:pt>
                      <c:pt idx="66">
                        <c:v>4.8</c:v>
                      </c:pt>
                      <c:pt idx="67">
                        <c:v>3.4</c:v>
                      </c:pt>
                      <c:pt idx="68" formatCode="0">
                        <c:v>8</c:v>
                      </c:pt>
                      <c:pt idx="69">
                        <c:v>5.5</c:v>
                      </c:pt>
                      <c:pt idx="70">
                        <c:v>4.0999999999999996</c:v>
                      </c:pt>
                      <c:pt idx="71" formatCode="0">
                        <c:v>5</c:v>
                      </c:pt>
                      <c:pt idx="72">
                        <c:v>5.9</c:v>
                      </c:pt>
                      <c:pt idx="73">
                        <c:v>4.8</c:v>
                      </c:pt>
                      <c:pt idx="74">
                        <c:v>8.1</c:v>
                      </c:pt>
                      <c:pt idx="75">
                        <c:v>10.4</c:v>
                      </c:pt>
                      <c:pt idx="76">
                        <c:v>5.4</c:v>
                      </c:pt>
                      <c:pt idx="77">
                        <c:v>5.2</c:v>
                      </c:pt>
                      <c:pt idx="78">
                        <c:v>7.4</c:v>
                      </c:pt>
                      <c:pt idx="79">
                        <c:v>-28.2</c:v>
                      </c:pt>
                      <c:pt idx="80">
                        <c:v>-44.9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65-4C3D-8912-E57C7E11ED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spend'!$E$4</c15:sqref>
                        </c15:formulaRef>
                      </c:ext>
                    </c:extLst>
                    <c:strCache>
                      <c:ptCount val="1"/>
                      <c:pt idx="0">
                        <c:v>NZ International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spend'!$A$7:$A$87</c15:sqref>
                        </c15:formulaRef>
                      </c:ext>
                    </c:extLst>
                    <c:numCache>
                      <c:formatCode>d\-mmm</c:formatCode>
                      <c:ptCount val="81"/>
                      <c:pt idx="0">
                        <c:v>43877</c:v>
                      </c:pt>
                      <c:pt idx="1">
                        <c:v>43884</c:v>
                      </c:pt>
                      <c:pt idx="2">
                        <c:v>43891</c:v>
                      </c:pt>
                      <c:pt idx="3">
                        <c:v>43898</c:v>
                      </c:pt>
                      <c:pt idx="4">
                        <c:v>43905</c:v>
                      </c:pt>
                      <c:pt idx="5">
                        <c:v>43912</c:v>
                      </c:pt>
                      <c:pt idx="6">
                        <c:v>43919</c:v>
                      </c:pt>
                      <c:pt idx="7">
                        <c:v>43926</c:v>
                      </c:pt>
                      <c:pt idx="8">
                        <c:v>43933</c:v>
                      </c:pt>
                      <c:pt idx="9">
                        <c:v>43940</c:v>
                      </c:pt>
                      <c:pt idx="10">
                        <c:v>43947</c:v>
                      </c:pt>
                      <c:pt idx="11">
                        <c:v>43954</c:v>
                      </c:pt>
                      <c:pt idx="12">
                        <c:v>43961</c:v>
                      </c:pt>
                      <c:pt idx="13">
                        <c:v>43968</c:v>
                      </c:pt>
                      <c:pt idx="14">
                        <c:v>43975</c:v>
                      </c:pt>
                      <c:pt idx="15">
                        <c:v>43982</c:v>
                      </c:pt>
                      <c:pt idx="16">
                        <c:v>43989</c:v>
                      </c:pt>
                      <c:pt idx="17">
                        <c:v>43996</c:v>
                      </c:pt>
                      <c:pt idx="18">
                        <c:v>44003</c:v>
                      </c:pt>
                      <c:pt idx="19">
                        <c:v>44010</c:v>
                      </c:pt>
                      <c:pt idx="20">
                        <c:v>44017</c:v>
                      </c:pt>
                      <c:pt idx="21">
                        <c:v>44024</c:v>
                      </c:pt>
                      <c:pt idx="22">
                        <c:v>44031</c:v>
                      </c:pt>
                      <c:pt idx="23">
                        <c:v>44038</c:v>
                      </c:pt>
                      <c:pt idx="24">
                        <c:v>44045</c:v>
                      </c:pt>
                      <c:pt idx="25">
                        <c:v>44052</c:v>
                      </c:pt>
                      <c:pt idx="26">
                        <c:v>44059</c:v>
                      </c:pt>
                      <c:pt idx="27">
                        <c:v>44066</c:v>
                      </c:pt>
                      <c:pt idx="28">
                        <c:v>44073</c:v>
                      </c:pt>
                      <c:pt idx="29">
                        <c:v>44080</c:v>
                      </c:pt>
                      <c:pt idx="30">
                        <c:v>44087</c:v>
                      </c:pt>
                      <c:pt idx="31">
                        <c:v>44094</c:v>
                      </c:pt>
                      <c:pt idx="32">
                        <c:v>44101</c:v>
                      </c:pt>
                      <c:pt idx="33">
                        <c:v>44108</c:v>
                      </c:pt>
                      <c:pt idx="34">
                        <c:v>44115</c:v>
                      </c:pt>
                      <c:pt idx="35">
                        <c:v>44122</c:v>
                      </c:pt>
                      <c:pt idx="36">
                        <c:v>44129</c:v>
                      </c:pt>
                      <c:pt idx="37">
                        <c:v>44136</c:v>
                      </c:pt>
                      <c:pt idx="38">
                        <c:v>44143</c:v>
                      </c:pt>
                      <c:pt idx="39">
                        <c:v>44150</c:v>
                      </c:pt>
                      <c:pt idx="40">
                        <c:v>44157</c:v>
                      </c:pt>
                      <c:pt idx="41">
                        <c:v>44164</c:v>
                      </c:pt>
                      <c:pt idx="42">
                        <c:v>44171</c:v>
                      </c:pt>
                      <c:pt idx="43">
                        <c:v>44178</c:v>
                      </c:pt>
                      <c:pt idx="44">
                        <c:v>44185</c:v>
                      </c:pt>
                      <c:pt idx="45">
                        <c:v>44192</c:v>
                      </c:pt>
                      <c:pt idx="46">
                        <c:v>44199</c:v>
                      </c:pt>
                      <c:pt idx="47">
                        <c:v>44206</c:v>
                      </c:pt>
                      <c:pt idx="48">
                        <c:v>44213</c:v>
                      </c:pt>
                      <c:pt idx="49">
                        <c:v>44220</c:v>
                      </c:pt>
                      <c:pt idx="50">
                        <c:v>44227</c:v>
                      </c:pt>
                      <c:pt idx="51">
                        <c:v>44234</c:v>
                      </c:pt>
                      <c:pt idx="52">
                        <c:v>44241</c:v>
                      </c:pt>
                      <c:pt idx="53">
                        <c:v>44248</c:v>
                      </c:pt>
                      <c:pt idx="54">
                        <c:v>44255</c:v>
                      </c:pt>
                      <c:pt idx="55">
                        <c:v>44262</c:v>
                      </c:pt>
                      <c:pt idx="56">
                        <c:v>44269</c:v>
                      </c:pt>
                      <c:pt idx="57">
                        <c:v>44276</c:v>
                      </c:pt>
                      <c:pt idx="58">
                        <c:v>44283</c:v>
                      </c:pt>
                      <c:pt idx="59">
                        <c:v>44290</c:v>
                      </c:pt>
                      <c:pt idx="60">
                        <c:v>44297</c:v>
                      </c:pt>
                      <c:pt idx="61">
                        <c:v>44304</c:v>
                      </c:pt>
                      <c:pt idx="62">
                        <c:v>44311</c:v>
                      </c:pt>
                      <c:pt idx="63">
                        <c:v>44318</c:v>
                      </c:pt>
                      <c:pt idx="64">
                        <c:v>44325</c:v>
                      </c:pt>
                      <c:pt idx="65">
                        <c:v>44332</c:v>
                      </c:pt>
                      <c:pt idx="66">
                        <c:v>44339</c:v>
                      </c:pt>
                      <c:pt idx="67">
                        <c:v>44346</c:v>
                      </c:pt>
                      <c:pt idx="68">
                        <c:v>44353</c:v>
                      </c:pt>
                      <c:pt idx="69">
                        <c:v>44360</c:v>
                      </c:pt>
                      <c:pt idx="70">
                        <c:v>44367</c:v>
                      </c:pt>
                      <c:pt idx="71">
                        <c:v>44374</c:v>
                      </c:pt>
                      <c:pt idx="72">
                        <c:v>44381</c:v>
                      </c:pt>
                      <c:pt idx="73">
                        <c:v>44388</c:v>
                      </c:pt>
                      <c:pt idx="74">
                        <c:v>44395</c:v>
                      </c:pt>
                      <c:pt idx="75">
                        <c:v>44402</c:v>
                      </c:pt>
                      <c:pt idx="76">
                        <c:v>44409</c:v>
                      </c:pt>
                      <c:pt idx="77">
                        <c:v>44416</c:v>
                      </c:pt>
                      <c:pt idx="78">
                        <c:v>44423</c:v>
                      </c:pt>
                      <c:pt idx="79">
                        <c:v>44430</c:v>
                      </c:pt>
                      <c:pt idx="80">
                        <c:v>44437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spend'!$E$7:$E$87</c15:sqref>
                        </c15:formulaRef>
                      </c:ext>
                    </c:extLst>
                    <c:numCache>
                      <c:formatCode>0</c:formatCode>
                      <c:ptCount val="81"/>
                      <c:pt idx="0" formatCode="General">
                        <c:v>2.8</c:v>
                      </c:pt>
                      <c:pt idx="1">
                        <c:v>-2</c:v>
                      </c:pt>
                      <c:pt idx="2" formatCode="General">
                        <c:v>-0.1</c:v>
                      </c:pt>
                      <c:pt idx="3" formatCode="General">
                        <c:v>6.7</c:v>
                      </c:pt>
                      <c:pt idx="4">
                        <c:v>3</c:v>
                      </c:pt>
                      <c:pt idx="5" formatCode="General">
                        <c:v>-12.9</c:v>
                      </c:pt>
                      <c:pt idx="6" formatCode="General">
                        <c:v>-65.2</c:v>
                      </c:pt>
                      <c:pt idx="7" formatCode="General">
                        <c:v>-84.1</c:v>
                      </c:pt>
                      <c:pt idx="8" formatCode="General">
                        <c:v>-85.2</c:v>
                      </c:pt>
                      <c:pt idx="9" formatCode="General">
                        <c:v>-86.7</c:v>
                      </c:pt>
                      <c:pt idx="10" formatCode="General">
                        <c:v>-86.4</c:v>
                      </c:pt>
                      <c:pt idx="11" formatCode="General">
                        <c:v>-80.400000000000006</c:v>
                      </c:pt>
                      <c:pt idx="12" formatCode="General">
                        <c:v>-77.8</c:v>
                      </c:pt>
                      <c:pt idx="13" formatCode="General">
                        <c:v>-62.8</c:v>
                      </c:pt>
                      <c:pt idx="14" formatCode="General">
                        <c:v>-50.6</c:v>
                      </c:pt>
                      <c:pt idx="15" formatCode="General">
                        <c:v>-46.8</c:v>
                      </c:pt>
                      <c:pt idx="16" formatCode="General">
                        <c:v>-45.7</c:v>
                      </c:pt>
                      <c:pt idx="17" formatCode="General">
                        <c:v>-48.9</c:v>
                      </c:pt>
                      <c:pt idx="18" formatCode="General">
                        <c:v>-49.5</c:v>
                      </c:pt>
                      <c:pt idx="19" formatCode="General">
                        <c:v>-54.7</c:v>
                      </c:pt>
                      <c:pt idx="20">
                        <c:v>-58</c:v>
                      </c:pt>
                      <c:pt idx="21" formatCode="General">
                        <c:v>-63.4</c:v>
                      </c:pt>
                      <c:pt idx="22" formatCode="General">
                        <c:v>-58.1</c:v>
                      </c:pt>
                      <c:pt idx="23">
                        <c:v>-61</c:v>
                      </c:pt>
                      <c:pt idx="24" formatCode="General">
                        <c:v>-61.8</c:v>
                      </c:pt>
                      <c:pt idx="25" formatCode="General">
                        <c:v>-65.099999999999994</c:v>
                      </c:pt>
                      <c:pt idx="26">
                        <c:v>-71</c:v>
                      </c:pt>
                      <c:pt idx="27" formatCode="General">
                        <c:v>-75.2</c:v>
                      </c:pt>
                      <c:pt idx="28" formatCode="General">
                        <c:v>-72.3</c:v>
                      </c:pt>
                      <c:pt idx="29" formatCode="General">
                        <c:v>-60.4</c:v>
                      </c:pt>
                      <c:pt idx="30" formatCode="General">
                        <c:v>-62.1</c:v>
                      </c:pt>
                      <c:pt idx="31" formatCode="General">
                        <c:v>-63.4</c:v>
                      </c:pt>
                      <c:pt idx="32" formatCode="General">
                        <c:v>-68.7</c:v>
                      </c:pt>
                      <c:pt idx="33" formatCode="General">
                        <c:v>-72.400000000000006</c:v>
                      </c:pt>
                      <c:pt idx="34" formatCode="General">
                        <c:v>-69.900000000000006</c:v>
                      </c:pt>
                      <c:pt idx="35">
                        <c:v>-69</c:v>
                      </c:pt>
                      <c:pt idx="36" formatCode="General">
                        <c:v>-69.8</c:v>
                      </c:pt>
                      <c:pt idx="37" formatCode="General">
                        <c:v>-71.400000000000006</c:v>
                      </c:pt>
                      <c:pt idx="38" formatCode="General">
                        <c:v>-76.5</c:v>
                      </c:pt>
                      <c:pt idx="39" formatCode="General">
                        <c:v>-78.8</c:v>
                      </c:pt>
                      <c:pt idx="40" formatCode="General">
                        <c:v>-79.099999999999994</c:v>
                      </c:pt>
                      <c:pt idx="41" formatCode="General">
                        <c:v>-77.599999999999994</c:v>
                      </c:pt>
                      <c:pt idx="42" formatCode="General">
                        <c:v>-76.900000000000006</c:v>
                      </c:pt>
                      <c:pt idx="43" formatCode="General">
                        <c:v>-75.2</c:v>
                      </c:pt>
                      <c:pt idx="44" formatCode="General">
                        <c:v>-76.900000000000006</c:v>
                      </c:pt>
                      <c:pt idx="45" formatCode="General">
                        <c:v>-81.5</c:v>
                      </c:pt>
                      <c:pt idx="46" formatCode="General">
                        <c:v>-86.7</c:v>
                      </c:pt>
                      <c:pt idx="47">
                        <c:v>-85</c:v>
                      </c:pt>
                      <c:pt idx="48" formatCode="General">
                        <c:v>-82.2</c:v>
                      </c:pt>
                      <c:pt idx="49" formatCode="General">
                        <c:v>-81.400000000000006</c:v>
                      </c:pt>
                      <c:pt idx="50" formatCode="General">
                        <c:v>-81.2</c:v>
                      </c:pt>
                      <c:pt idx="51">
                        <c:v>-83</c:v>
                      </c:pt>
                      <c:pt idx="52" formatCode="General">
                        <c:v>-85.1</c:v>
                      </c:pt>
                      <c:pt idx="53" formatCode="General">
                        <c:v>-86.2</c:v>
                      </c:pt>
                      <c:pt idx="54" formatCode="General">
                        <c:v>-84.4</c:v>
                      </c:pt>
                      <c:pt idx="55" formatCode="General">
                        <c:v>-86.5</c:v>
                      </c:pt>
                      <c:pt idx="56" formatCode="General">
                        <c:v>-82.2</c:v>
                      </c:pt>
                      <c:pt idx="57" formatCode="General">
                        <c:v>-80.8</c:v>
                      </c:pt>
                      <c:pt idx="58" formatCode="General">
                        <c:v>-78.400000000000006</c:v>
                      </c:pt>
                      <c:pt idx="59" formatCode="General">
                        <c:v>-76.3</c:v>
                      </c:pt>
                      <c:pt idx="60" formatCode="General">
                        <c:v>-73.599999999999994</c:v>
                      </c:pt>
                      <c:pt idx="61" formatCode="General">
                        <c:v>-75.2</c:v>
                      </c:pt>
                      <c:pt idx="62" formatCode="General">
                        <c:v>-68.599999999999994</c:v>
                      </c:pt>
                      <c:pt idx="63" formatCode="General">
                        <c:v>-55.6</c:v>
                      </c:pt>
                      <c:pt idx="64" formatCode="General">
                        <c:v>-46.6</c:v>
                      </c:pt>
                      <c:pt idx="65" formatCode="General">
                        <c:v>-41.4</c:v>
                      </c:pt>
                      <c:pt idx="66" formatCode="General">
                        <c:v>-37.5</c:v>
                      </c:pt>
                      <c:pt idx="67" formatCode="General">
                        <c:v>-32.4</c:v>
                      </c:pt>
                      <c:pt idx="68" formatCode="General">
                        <c:v>-32.9</c:v>
                      </c:pt>
                      <c:pt idx="69" formatCode="General">
                        <c:v>-38.9</c:v>
                      </c:pt>
                      <c:pt idx="70" formatCode="General">
                        <c:v>-32.200000000000003</c:v>
                      </c:pt>
                      <c:pt idx="71" formatCode="General">
                        <c:v>-33.4</c:v>
                      </c:pt>
                      <c:pt idx="72" formatCode="General">
                        <c:v>-45.3</c:v>
                      </c:pt>
                      <c:pt idx="73" formatCode="General">
                        <c:v>-54.5</c:v>
                      </c:pt>
                      <c:pt idx="74" formatCode="General">
                        <c:v>-49.2</c:v>
                      </c:pt>
                      <c:pt idx="75" formatCode="General">
                        <c:v>-44.5</c:v>
                      </c:pt>
                      <c:pt idx="76" formatCode="General">
                        <c:v>-55.1</c:v>
                      </c:pt>
                      <c:pt idx="77" formatCode="General">
                        <c:v>-62.3</c:v>
                      </c:pt>
                      <c:pt idx="78" formatCode="General">
                        <c:v>-65.3</c:v>
                      </c:pt>
                      <c:pt idx="79">
                        <c:v>-80</c:v>
                      </c:pt>
                      <c:pt idx="80" formatCode="General">
                        <c:v>-86.1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65-4C3D-8912-E57C7E11ED53}"/>
                  </c:ext>
                </c:extLst>
              </c15:ser>
            </c15:filteredLineSeries>
          </c:ext>
        </c:extLst>
      </c:lineChart>
      <c:catAx>
        <c:axId val="1171746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ln w="25400"/>
        </c:spPr>
        <c:crossAx val="117176192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7176192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% change weekly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total 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 vs 2 years ago 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crossAx val="117174656"/>
        <c:crosses val="autoZero"/>
        <c:crossBetween val="midCat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house prices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921084864391951"/>
          <c:y val="0.19480351414406533"/>
          <c:w val="0.7100321522309716"/>
          <c:h val="0.57110491396908891"/>
        </c:manualLayout>
      </c:layout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HousePrices!$A$97:$A$241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HousePrices!$B$97:$B$241</c:f>
              <c:numCache>
                <c:formatCode>[$-1010409]"$"#,##0;\("$"#,##0\)</c:formatCode>
                <c:ptCount val="145"/>
                <c:pt idx="0">
                  <c:v>546074.68988656078</c:v>
                </c:pt>
                <c:pt idx="1">
                  <c:v>560800.29950147925</c:v>
                </c:pt>
                <c:pt idx="2">
                  <c:v>557264.58462756104</c:v>
                </c:pt>
                <c:pt idx="3">
                  <c:v>554841.69512918033</c:v>
                </c:pt>
                <c:pt idx="4">
                  <c:v>575436.25586541637</c:v>
                </c:pt>
                <c:pt idx="5">
                  <c:v>576489.20394439215</c:v>
                </c:pt>
                <c:pt idx="6">
                  <c:v>546147.66689468734</c:v>
                </c:pt>
                <c:pt idx="7">
                  <c:v>558284.28171456931</c:v>
                </c:pt>
                <c:pt idx="8">
                  <c:v>576805.61871262325</c:v>
                </c:pt>
                <c:pt idx="9">
                  <c:v>568340.96602711314</c:v>
                </c:pt>
                <c:pt idx="10">
                  <c:v>556248.6050478128</c:v>
                </c:pt>
                <c:pt idx="11">
                  <c:v>540751.89808031521</c:v>
                </c:pt>
                <c:pt idx="12">
                  <c:v>543165.96905388811</c:v>
                </c:pt>
                <c:pt idx="13">
                  <c:v>539544.86259352881</c:v>
                </c:pt>
                <c:pt idx="14">
                  <c:v>537299.19004183076</c:v>
                </c:pt>
                <c:pt idx="15">
                  <c:v>555209.16304322507</c:v>
                </c:pt>
                <c:pt idx="16">
                  <c:v>573119.13604461949</c:v>
                </c:pt>
                <c:pt idx="17">
                  <c:v>534346.22340711777</c:v>
                </c:pt>
                <c:pt idx="18">
                  <c:v>525012.66491965728</c:v>
                </c:pt>
                <c:pt idx="19">
                  <c:v>543160.60270371335</c:v>
                </c:pt>
                <c:pt idx="20">
                  <c:v>550406.60220470629</c:v>
                </c:pt>
                <c:pt idx="21">
                  <c:v>555615.4974937099</c:v>
                </c:pt>
                <c:pt idx="22">
                  <c:v>540567.57776992186</c:v>
                </c:pt>
                <c:pt idx="23">
                  <c:v>531988.63251528773</c:v>
                </c:pt>
                <c:pt idx="24">
                  <c:v>535428.21419103304</c:v>
                </c:pt>
                <c:pt idx="25">
                  <c:v>524536.20555117272</c:v>
                </c:pt>
                <c:pt idx="26">
                  <c:v>547965.02590432484</c:v>
                </c:pt>
                <c:pt idx="27">
                  <c:v>536549.08786465146</c:v>
                </c:pt>
                <c:pt idx="28">
                  <c:v>559380.96394399833</c:v>
                </c:pt>
                <c:pt idx="29">
                  <c:v>559251.22856713657</c:v>
                </c:pt>
                <c:pt idx="30">
                  <c:v>538402.45273771847</c:v>
                </c:pt>
                <c:pt idx="31">
                  <c:v>538402.45273771847</c:v>
                </c:pt>
                <c:pt idx="32">
                  <c:v>568676.51861307409</c:v>
                </c:pt>
                <c:pt idx="33">
                  <c:v>565257.62170758471</c:v>
                </c:pt>
                <c:pt idx="34">
                  <c:v>575514.31242405297</c:v>
                </c:pt>
                <c:pt idx="35">
                  <c:v>576382.69707572134</c:v>
                </c:pt>
                <c:pt idx="36">
                  <c:v>573543.37344480644</c:v>
                </c:pt>
                <c:pt idx="37">
                  <c:v>584900.66796846595</c:v>
                </c:pt>
                <c:pt idx="38">
                  <c:v>589066.30250090326</c:v>
                </c:pt>
                <c:pt idx="39">
                  <c:v>600394.5006259206</c:v>
                </c:pt>
                <c:pt idx="40">
                  <c:v>617386.79781344673</c:v>
                </c:pt>
                <c:pt idx="41">
                  <c:v>615606.16762991436</c:v>
                </c:pt>
                <c:pt idx="42">
                  <c:v>578726.53546775365</c:v>
                </c:pt>
                <c:pt idx="43">
                  <c:v>618443.06241161912</c:v>
                </c:pt>
                <c:pt idx="44">
                  <c:v>638407.6493109999</c:v>
                </c:pt>
                <c:pt idx="45">
                  <c:v>632758.02409585821</c:v>
                </c:pt>
                <c:pt idx="46">
                  <c:v>641797.42444008484</c:v>
                </c:pt>
                <c:pt idx="47">
                  <c:v>631681.90459216712</c:v>
                </c:pt>
                <c:pt idx="48">
                  <c:v>628297.89438899478</c:v>
                </c:pt>
                <c:pt idx="49">
                  <c:v>642961.93860274157</c:v>
                </c:pt>
                <c:pt idx="50">
                  <c:v>648179.07348077279</c:v>
                </c:pt>
                <c:pt idx="51">
                  <c:v>659354.57474768267</c:v>
                </c:pt>
                <c:pt idx="52">
                  <c:v>700145.15437190363</c:v>
                </c:pt>
                <c:pt idx="53">
                  <c:v>680015.14138895564</c:v>
                </c:pt>
                <c:pt idx="54">
                  <c:v>636467.3737138008</c:v>
                </c:pt>
                <c:pt idx="55">
                  <c:v>681131.75081652368</c:v>
                </c:pt>
                <c:pt idx="56">
                  <c:v>717796.25817127328</c:v>
                </c:pt>
                <c:pt idx="57">
                  <c:v>689974.69777703797</c:v>
                </c:pt>
                <c:pt idx="58">
                  <c:v>701103.32193473214</c:v>
                </c:pt>
                <c:pt idx="59">
                  <c:v>671591.51447912306</c:v>
                </c:pt>
                <c:pt idx="60">
                  <c:v>688242.54376372951</c:v>
                </c:pt>
                <c:pt idx="61">
                  <c:v>689130.59865890851</c:v>
                </c:pt>
                <c:pt idx="62">
                  <c:v>685946.48839049274</c:v>
                </c:pt>
                <c:pt idx="63">
                  <c:v>719137.44750616164</c:v>
                </c:pt>
                <c:pt idx="64">
                  <c:v>747902.94540640817</c:v>
                </c:pt>
                <c:pt idx="65">
                  <c:v>759126.49968375964</c:v>
                </c:pt>
                <c:pt idx="66">
                  <c:v>748044.36100224487</c:v>
                </c:pt>
                <c:pt idx="67">
                  <c:v>761342.9274200626</c:v>
                </c:pt>
                <c:pt idx="68">
                  <c:v>810350.0918508427</c:v>
                </c:pt>
                <c:pt idx="69">
                  <c:v>807019.88599392143</c:v>
                </c:pt>
                <c:pt idx="70">
                  <c:v>843652.15042005549</c:v>
                </c:pt>
                <c:pt idx="71">
                  <c:v>851191.36682839296</c:v>
                </c:pt>
                <c:pt idx="72">
                  <c:v>829082.50015752565</c:v>
                </c:pt>
                <c:pt idx="73">
                  <c:v>829082.50015752565</c:v>
                </c:pt>
                <c:pt idx="74">
                  <c:v>860482.9667130867</c:v>
                </c:pt>
                <c:pt idx="75">
                  <c:v>837345.78066830465</c:v>
                </c:pt>
                <c:pt idx="76">
                  <c:v>864890.04976923566</c:v>
                </c:pt>
                <c:pt idx="77">
                  <c:v>861470.69766720163</c:v>
                </c:pt>
                <c:pt idx="78">
                  <c:v>824930.16678928689</c:v>
                </c:pt>
                <c:pt idx="79">
                  <c:v>852612.38715134352</c:v>
                </c:pt>
                <c:pt idx="80">
                  <c:v>923045.18350871187</c:v>
                </c:pt>
                <c:pt idx="81">
                  <c:v>917517.96684099501</c:v>
                </c:pt>
                <c:pt idx="82">
                  <c:v>910885.3068397349</c:v>
                </c:pt>
                <c:pt idx="83">
                  <c:v>913710.83781333908</c:v>
                </c:pt>
                <c:pt idx="84">
                  <c:v>924719.40212434321</c:v>
                </c:pt>
                <c:pt idx="85">
                  <c:v>935727.96643534722</c:v>
                </c:pt>
                <c:pt idx="86">
                  <c:v>927146.02183666429</c:v>
                </c:pt>
                <c:pt idx="87">
                  <c:v>963902.69844202313</c:v>
                </c:pt>
                <c:pt idx="88">
                  <c:v>960062.44864743343</c:v>
                </c:pt>
                <c:pt idx="89">
                  <c:v>934254.41494718508</c:v>
                </c:pt>
                <c:pt idx="90">
                  <c:v>906937.03439317388</c:v>
                </c:pt>
                <c:pt idx="91">
                  <c:v>903658.94872669247</c:v>
                </c:pt>
                <c:pt idx="92">
                  <c:v>973800.00000000012</c:v>
                </c:pt>
                <c:pt idx="93">
                  <c:v>925110.00000000012</c:v>
                </c:pt>
                <c:pt idx="94">
                  <c:v>933549.60000000009</c:v>
                </c:pt>
                <c:pt idx="95">
                  <c:v>926192.00000000012</c:v>
                </c:pt>
                <c:pt idx="96">
                  <c:v>904552.00000000012</c:v>
                </c:pt>
                <c:pt idx="97">
                  <c:v>908880.00000000012</c:v>
                </c:pt>
                <c:pt idx="98">
                  <c:v>915220.94165947242</c:v>
                </c:pt>
                <c:pt idx="99">
                  <c:v>915220.94165947242</c:v>
                </c:pt>
                <c:pt idx="100">
                  <c:v>947522.85724745377</c:v>
                </c:pt>
                <c:pt idx="101">
                  <c:v>924970.17892644147</c:v>
                </c:pt>
                <c:pt idx="102">
                  <c:v>881948.31013916503</c:v>
                </c:pt>
                <c:pt idx="103">
                  <c:v>919592.4453280319</c:v>
                </c:pt>
                <c:pt idx="104">
                  <c:v>941800.1978239367</c:v>
                </c:pt>
                <c:pt idx="105">
                  <c:v>909693.37289812067</c:v>
                </c:pt>
                <c:pt idx="106">
                  <c:v>909693.37289812067</c:v>
                </c:pt>
                <c:pt idx="107">
                  <c:v>906108.37438423641</c:v>
                </c:pt>
                <c:pt idx="108">
                  <c:v>884788.17733990145</c:v>
                </c:pt>
                <c:pt idx="109">
                  <c:v>906108.37438423641</c:v>
                </c:pt>
                <c:pt idx="110">
                  <c:v>893917.96875</c:v>
                </c:pt>
                <c:pt idx="111">
                  <c:v>909767.578125</c:v>
                </c:pt>
                <c:pt idx="112">
                  <c:v>908710.9375</c:v>
                </c:pt>
                <c:pt idx="113">
                  <c:v>907824.39024390245</c:v>
                </c:pt>
                <c:pt idx="114">
                  <c:v>849765.85365853668</c:v>
                </c:pt>
                <c:pt idx="115">
                  <c:v>898323.90243902442</c:v>
                </c:pt>
                <c:pt idx="116">
                  <c:v>901666.66666666663</c:v>
                </c:pt>
                <c:pt idx="117">
                  <c:v>893230.01949317742</c:v>
                </c:pt>
                <c:pt idx="118">
                  <c:v>896393.76218323584</c:v>
                </c:pt>
                <c:pt idx="119">
                  <c:v>891182.17054263572</c:v>
                </c:pt>
                <c:pt idx="120">
                  <c:v>864970.93023255817</c:v>
                </c:pt>
                <c:pt idx="121">
                  <c:v>858680.2325581396</c:v>
                </c:pt>
                <c:pt idx="122">
                  <c:v>883095.28392685275</c:v>
                </c:pt>
                <c:pt idx="123">
                  <c:v>898716.07314725698</c:v>
                </c:pt>
                <c:pt idx="124">
                  <c:v>921626.56400384987</c:v>
                </c:pt>
                <c:pt idx="125">
                  <c:v>918249.04214559391</c:v>
                </c:pt>
                <c:pt idx="126">
                  <c:v>901666.66666666674</c:v>
                </c:pt>
                <c:pt idx="127">
                  <c:v>917212.64367816097</c:v>
                </c:pt>
                <c:pt idx="128">
                  <c:v>971948.66920152085</c:v>
                </c:pt>
                <c:pt idx="129">
                  <c:v>951378.32699619769</c:v>
                </c:pt>
                <c:pt idx="130">
                  <c:v>930807.98479087453</c:v>
                </c:pt>
                <c:pt idx="131">
                  <c:v>950754.53677172877</c:v>
                </c:pt>
                <c:pt idx="132">
                  <c:v>948687.67908309458</c:v>
                </c:pt>
                <c:pt idx="133">
                  <c:v>981240.68767908309</c:v>
                </c:pt>
                <c:pt idx="134">
                  <c:v>980370.01897533215</c:v>
                </c:pt>
                <c:pt idx="135">
                  <c:v>1026565.4648956357</c:v>
                </c:pt>
                <c:pt idx="136">
                  <c:v>1057362.4288425047</c:v>
                </c:pt>
                <c:pt idx="137">
                  <c:v>1047261.567516525</c:v>
                </c:pt>
                <c:pt idx="138">
                  <c:v>1016610.0094428706</c:v>
                </c:pt>
                <c:pt idx="139">
                  <c:v>1123890.462700661</c:v>
                </c:pt>
                <c:pt idx="140">
                  <c:v>1134681.6479400748</c:v>
                </c:pt>
                <c:pt idx="141">
                  <c:v>1134681.6479400748</c:v>
                </c:pt>
                <c:pt idx="142">
                  <c:v>1163048.6891385766</c:v>
                </c:pt>
                <c:pt idx="143">
                  <c:v>1150000</c:v>
                </c:pt>
                <c:pt idx="144">
                  <c:v>1175000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218-A666-A5FAAB1A7504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HousePrices!$A$97:$A$241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HousePrices!$C$97:$C$241</c:f>
              <c:numCache>
                <c:formatCode>[$-1010409]"$"#,##0;\("$"#,##0\)</c:formatCode>
                <c:ptCount val="145"/>
                <c:pt idx="0">
                  <c:v>365072.40503652091</c:v>
                </c:pt>
                <c:pt idx="1">
                  <c:v>362004.56970007956</c:v>
                </c:pt>
                <c:pt idx="2">
                  <c:v>369490.64850305679</c:v>
                </c:pt>
                <c:pt idx="3">
                  <c:v>380393.65124576993</c:v>
                </c:pt>
                <c:pt idx="4">
                  <c:v>375547.87224900856</c:v>
                </c:pt>
                <c:pt idx="5">
                  <c:v>376235.0594163402</c:v>
                </c:pt>
                <c:pt idx="6">
                  <c:v>376841.89015733427</c:v>
                </c:pt>
                <c:pt idx="7">
                  <c:v>376174.37634224078</c:v>
                </c:pt>
                <c:pt idx="8">
                  <c:v>374863.19035830861</c:v>
                </c:pt>
                <c:pt idx="9">
                  <c:v>374863.19035830861</c:v>
                </c:pt>
                <c:pt idx="10">
                  <c:v>362770.82937900833</c:v>
                </c:pt>
                <c:pt idx="11">
                  <c:v>374181.00090378954</c:v>
                </c:pt>
                <c:pt idx="12">
                  <c:v>368145.82346985745</c:v>
                </c:pt>
                <c:pt idx="13">
                  <c:v>368145.82346985745</c:v>
                </c:pt>
                <c:pt idx="14">
                  <c:v>358199.46002788714</c:v>
                </c:pt>
                <c:pt idx="15">
                  <c:v>370139.44202881673</c:v>
                </c:pt>
                <c:pt idx="16">
                  <c:v>365363.44922844489</c:v>
                </c:pt>
                <c:pt idx="17">
                  <c:v>358175.30695629952</c:v>
                </c:pt>
                <c:pt idx="18">
                  <c:v>348841.74846883892</c:v>
                </c:pt>
                <c:pt idx="19">
                  <c:v>352341.83290163666</c:v>
                </c:pt>
                <c:pt idx="20">
                  <c:v>347259.68593356869</c:v>
                </c:pt>
                <c:pt idx="21">
                  <c:v>355941.17808190786</c:v>
                </c:pt>
                <c:pt idx="22">
                  <c:v>346102.15364712343</c:v>
                </c:pt>
                <c:pt idx="23">
                  <c:v>343958.16757453943</c:v>
                </c:pt>
                <c:pt idx="24">
                  <c:v>338225.53144829714</c:v>
                </c:pt>
                <c:pt idx="25">
                  <c:v>348544.27647553332</c:v>
                </c:pt>
                <c:pt idx="26">
                  <c:v>340194.95358226832</c:v>
                </c:pt>
                <c:pt idx="27">
                  <c:v>353894.07922987646</c:v>
                </c:pt>
                <c:pt idx="28">
                  <c:v>353894.07922987646</c:v>
                </c:pt>
                <c:pt idx="29">
                  <c:v>355116.51138019731</c:v>
                </c:pt>
                <c:pt idx="30">
                  <c:v>349388.82571277476</c:v>
                </c:pt>
                <c:pt idx="31">
                  <c:v>355231.06509354577</c:v>
                </c:pt>
                <c:pt idx="32">
                  <c:v>355565.27817090001</c:v>
                </c:pt>
                <c:pt idx="33">
                  <c:v>353286.01356724044</c:v>
                </c:pt>
                <c:pt idx="34">
                  <c:v>353286.01356724044</c:v>
                </c:pt>
                <c:pt idx="35">
                  <c:v>352076.13023344555</c:v>
                </c:pt>
                <c:pt idx="36">
                  <c:v>340718.83570978598</c:v>
                </c:pt>
                <c:pt idx="37">
                  <c:v>348668.9418763477</c:v>
                </c:pt>
                <c:pt idx="38">
                  <c:v>351174.14187553845</c:v>
                </c:pt>
                <c:pt idx="39">
                  <c:v>351174.14187553845</c:v>
                </c:pt>
                <c:pt idx="40">
                  <c:v>362502.34000055585</c:v>
                </c:pt>
                <c:pt idx="41">
                  <c:v>363122.53205819835</c:v>
                </c:pt>
                <c:pt idx="42">
                  <c:v>357448.74249478901</c:v>
                </c:pt>
                <c:pt idx="43">
                  <c:v>371633.2164033124</c:v>
                </c:pt>
                <c:pt idx="44">
                  <c:v>366095.71394117514</c:v>
                </c:pt>
                <c:pt idx="45">
                  <c:v>361576.01376906189</c:v>
                </c:pt>
                <c:pt idx="46">
                  <c:v>362140.97629057604</c:v>
                </c:pt>
                <c:pt idx="47">
                  <c:v>366601.10534366843</c:v>
                </c:pt>
                <c:pt idx="48">
                  <c:v>355321.07133309403</c:v>
                </c:pt>
                <c:pt idx="49">
                  <c:v>360961.0883383812</c:v>
                </c:pt>
                <c:pt idx="50">
                  <c:v>357616.04054111603</c:v>
                </c:pt>
                <c:pt idx="51">
                  <c:v>368791.54180802585</c:v>
                </c:pt>
                <c:pt idx="52">
                  <c:v>379967.04307493573</c:v>
                </c:pt>
                <c:pt idx="53">
                  <c:v>390813.29964882508</c:v>
                </c:pt>
                <c:pt idx="54">
                  <c:v>374064.158235304</c:v>
                </c:pt>
                <c:pt idx="55">
                  <c:v>388716.30714385223</c:v>
                </c:pt>
                <c:pt idx="56">
                  <c:v>385050.39585621795</c:v>
                </c:pt>
                <c:pt idx="57">
                  <c:v>387832.55189564149</c:v>
                </c:pt>
                <c:pt idx="58">
                  <c:v>378373.22136160143</c:v>
                </c:pt>
                <c:pt idx="59">
                  <c:v>374648.15890364308</c:v>
                </c:pt>
                <c:pt idx="60">
                  <c:v>369652.85011826112</c:v>
                </c:pt>
                <c:pt idx="61">
                  <c:v>377423.33045107743</c:v>
                </c:pt>
                <c:pt idx="62">
                  <c:v>371738.74209549284</c:v>
                </c:pt>
                <c:pt idx="63">
                  <c:v>379704.57228325336</c:v>
                </c:pt>
                <c:pt idx="64">
                  <c:v>392759.68286874983</c:v>
                </c:pt>
                <c:pt idx="65">
                  <c:v>391199.4954574703</c:v>
                </c:pt>
                <c:pt idx="66">
                  <c:v>379009.14290780411</c:v>
                </c:pt>
                <c:pt idx="67">
                  <c:v>387874.85385301587</c:v>
                </c:pt>
                <c:pt idx="68">
                  <c:v>388524.01664081501</c:v>
                </c:pt>
                <c:pt idx="69">
                  <c:v>394074.35973568383</c:v>
                </c:pt>
                <c:pt idx="70">
                  <c:v>386303.87940286752</c:v>
                </c:pt>
                <c:pt idx="71">
                  <c:v>375850.73340474494</c:v>
                </c:pt>
                <c:pt idx="72">
                  <c:v>389116.0534072654</c:v>
                </c:pt>
                <c:pt idx="73">
                  <c:v>384694.28007309191</c:v>
                </c:pt>
                <c:pt idx="74">
                  <c:v>402146.32887359365</c:v>
                </c:pt>
                <c:pt idx="75">
                  <c:v>407655.18269377988</c:v>
                </c:pt>
                <c:pt idx="76">
                  <c:v>413164.0365139661</c:v>
                </c:pt>
                <c:pt idx="77">
                  <c:v>420769.74950326048</c:v>
                </c:pt>
                <c:pt idx="78">
                  <c:v>404160.41728602647</c:v>
                </c:pt>
                <c:pt idx="79">
                  <c:v>426306.19357567176</c:v>
                </c:pt>
                <c:pt idx="80">
                  <c:v>425595.68341419648</c:v>
                </c:pt>
                <c:pt idx="81">
                  <c:v>422832.07508033811</c:v>
                </c:pt>
                <c:pt idx="82">
                  <c:v>427253.84841451154</c:v>
                </c:pt>
                <c:pt idx="83">
                  <c:v>426031.43883585808</c:v>
                </c:pt>
                <c:pt idx="84">
                  <c:v>431535.72099136014</c:v>
                </c:pt>
                <c:pt idx="85">
                  <c:v>424930.58240475768</c:v>
                </c:pt>
                <c:pt idx="86">
                  <c:v>444371.76194538345</c:v>
                </c:pt>
                <c:pt idx="87">
                  <c:v>444920.36905889626</c:v>
                </c:pt>
                <c:pt idx="88">
                  <c:v>455343.90421563986</c:v>
                </c:pt>
                <c:pt idx="89">
                  <c:v>461117.38375171006</c:v>
                </c:pt>
                <c:pt idx="90">
                  <c:v>434892.69841985928</c:v>
                </c:pt>
                <c:pt idx="91">
                  <c:v>453468.51719658694</c:v>
                </c:pt>
                <c:pt idx="92">
                  <c:v>468506.00000000006</c:v>
                </c:pt>
                <c:pt idx="93">
                  <c:v>470670.00000000006</c:v>
                </c:pt>
                <c:pt idx="94">
                  <c:v>465260.00000000006</c:v>
                </c:pt>
                <c:pt idx="95">
                  <c:v>465260.00000000006</c:v>
                </c:pt>
                <c:pt idx="96">
                  <c:v>453358.00000000006</c:v>
                </c:pt>
                <c:pt idx="97">
                  <c:v>463637.00000000006</c:v>
                </c:pt>
                <c:pt idx="98">
                  <c:v>462994.12342773308</c:v>
                </c:pt>
                <c:pt idx="99">
                  <c:v>473761.42862372688</c:v>
                </c:pt>
                <c:pt idx="100">
                  <c:v>484528.73381972068</c:v>
                </c:pt>
                <c:pt idx="101">
                  <c:v>485071.57057654078</c:v>
                </c:pt>
                <c:pt idx="102">
                  <c:v>462485.08946322073</c:v>
                </c:pt>
                <c:pt idx="103">
                  <c:v>483996.0238568589</c:v>
                </c:pt>
                <c:pt idx="104">
                  <c:v>492304.64886251237</c:v>
                </c:pt>
                <c:pt idx="105">
                  <c:v>492304.64886251237</c:v>
                </c:pt>
                <c:pt idx="106">
                  <c:v>486953.51137487637</c:v>
                </c:pt>
                <c:pt idx="107">
                  <c:v>490364.53201970441</c:v>
                </c:pt>
                <c:pt idx="108">
                  <c:v>487166.50246305414</c:v>
                </c:pt>
                <c:pt idx="109">
                  <c:v>485034.48275862064</c:v>
                </c:pt>
                <c:pt idx="110">
                  <c:v>494507.8125</c:v>
                </c:pt>
                <c:pt idx="111">
                  <c:v>506130.859375</c:v>
                </c:pt>
                <c:pt idx="112">
                  <c:v>512470.703125</c:v>
                </c:pt>
                <c:pt idx="113">
                  <c:v>506692.68292682926</c:v>
                </c:pt>
                <c:pt idx="114">
                  <c:v>496136.58536585368</c:v>
                </c:pt>
                <c:pt idx="115">
                  <c:v>519360</c:v>
                </c:pt>
                <c:pt idx="116">
                  <c:v>516744.63937621831</c:v>
                </c:pt>
                <c:pt idx="117">
                  <c:v>514635.47758284601</c:v>
                </c:pt>
                <c:pt idx="118">
                  <c:v>515690.05847953213</c:v>
                </c:pt>
                <c:pt idx="119">
                  <c:v>508498.06201550394</c:v>
                </c:pt>
                <c:pt idx="120">
                  <c:v>508498.06201550394</c:v>
                </c:pt>
                <c:pt idx="121">
                  <c:v>523176.35658914736</c:v>
                </c:pt>
                <c:pt idx="122">
                  <c:v>520692.97401347448</c:v>
                </c:pt>
                <c:pt idx="123">
                  <c:v>541520.69297401351</c:v>
                </c:pt>
                <c:pt idx="124">
                  <c:v>557141.48219441774</c:v>
                </c:pt>
                <c:pt idx="125">
                  <c:v>554473.18007662834</c:v>
                </c:pt>
                <c:pt idx="126">
                  <c:v>544109.19540229894</c:v>
                </c:pt>
                <c:pt idx="127">
                  <c:v>570019.15708812268</c:v>
                </c:pt>
                <c:pt idx="128">
                  <c:v>565684.41064638784</c:v>
                </c:pt>
                <c:pt idx="129">
                  <c:v>531743.3460076045</c:v>
                </c:pt>
                <c:pt idx="130">
                  <c:v>545114.06844106456</c:v>
                </c:pt>
                <c:pt idx="131">
                  <c:v>558051.57593123207</c:v>
                </c:pt>
                <c:pt idx="132">
                  <c:v>576136.58070678124</c:v>
                </c:pt>
                <c:pt idx="133">
                  <c:v>589054.44126074493</c:v>
                </c:pt>
                <c:pt idx="134">
                  <c:v>600540.79696394689</c:v>
                </c:pt>
                <c:pt idx="135">
                  <c:v>615940.30550284637</c:v>
                </c:pt>
                <c:pt idx="136">
                  <c:v>630927.13472485775</c:v>
                </c:pt>
                <c:pt idx="137">
                  <c:v>643682.71954674216</c:v>
                </c:pt>
                <c:pt idx="138">
                  <c:v>615074.59867799806</c:v>
                </c:pt>
                <c:pt idx="139">
                  <c:v>665138.81019830029</c:v>
                </c:pt>
                <c:pt idx="140">
                  <c:v>688913.85767790256</c:v>
                </c:pt>
                <c:pt idx="141">
                  <c:v>694992.50936329586</c:v>
                </c:pt>
                <c:pt idx="142">
                  <c:v>687394.19475655421</c:v>
                </c:pt>
                <c:pt idx="143">
                  <c:v>680000</c:v>
                </c:pt>
                <c:pt idx="144">
                  <c:v>687500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218-A666-A5FAAB1A7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3280"/>
        <c:axId val="128674816"/>
      </c:lineChart>
      <c:catAx>
        <c:axId val="1286732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6748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8674816"/>
        <c:scaling>
          <c:orientation val="minMax"/>
          <c:max val="12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$2021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8673280"/>
        <c:crosses val="autoZero"/>
        <c:crossBetween val="midCat"/>
        <c:majorUnit val="100000"/>
      </c:valAx>
    </c:plotArea>
    <c:legend>
      <c:legendPos val="b"/>
      <c:layout>
        <c:manualLayout>
          <c:xMode val="edge"/>
          <c:yMode val="edge"/>
          <c:x val="0.27506386701662355"/>
          <c:y val="0.88387540099154271"/>
          <c:w val="0.46098337707786857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HousePrices!$A$97:$A$241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HousePrices!$B$97:$B$241</c:f>
              <c:numCache>
                <c:formatCode>[$-1010409]"$"#,##0;\("$"#,##0\)</c:formatCode>
                <c:ptCount val="145"/>
                <c:pt idx="0">
                  <c:v>546074.68988656078</c:v>
                </c:pt>
                <c:pt idx="1">
                  <c:v>560800.29950147925</c:v>
                </c:pt>
                <c:pt idx="2">
                  <c:v>557264.58462756104</c:v>
                </c:pt>
                <c:pt idx="3">
                  <c:v>554841.69512918033</c:v>
                </c:pt>
                <c:pt idx="4">
                  <c:v>575436.25586541637</c:v>
                </c:pt>
                <c:pt idx="5">
                  <c:v>576489.20394439215</c:v>
                </c:pt>
                <c:pt idx="6">
                  <c:v>546147.66689468734</c:v>
                </c:pt>
                <c:pt idx="7">
                  <c:v>558284.28171456931</c:v>
                </c:pt>
                <c:pt idx="8">
                  <c:v>576805.61871262325</c:v>
                </c:pt>
                <c:pt idx="9">
                  <c:v>568340.96602711314</c:v>
                </c:pt>
                <c:pt idx="10">
                  <c:v>556248.6050478128</c:v>
                </c:pt>
                <c:pt idx="11">
                  <c:v>540751.89808031521</c:v>
                </c:pt>
                <c:pt idx="12">
                  <c:v>543165.96905388811</c:v>
                </c:pt>
                <c:pt idx="13">
                  <c:v>539544.86259352881</c:v>
                </c:pt>
                <c:pt idx="14">
                  <c:v>537299.19004183076</c:v>
                </c:pt>
                <c:pt idx="15">
                  <c:v>555209.16304322507</c:v>
                </c:pt>
                <c:pt idx="16">
                  <c:v>573119.13604461949</c:v>
                </c:pt>
                <c:pt idx="17">
                  <c:v>534346.22340711777</c:v>
                </c:pt>
                <c:pt idx="18">
                  <c:v>525012.66491965728</c:v>
                </c:pt>
                <c:pt idx="19">
                  <c:v>543160.60270371335</c:v>
                </c:pt>
                <c:pt idx="20">
                  <c:v>550406.60220470629</c:v>
                </c:pt>
                <c:pt idx="21">
                  <c:v>555615.4974937099</c:v>
                </c:pt>
                <c:pt idx="22">
                  <c:v>540567.57776992186</c:v>
                </c:pt>
                <c:pt idx="23">
                  <c:v>531988.63251528773</c:v>
                </c:pt>
                <c:pt idx="24">
                  <c:v>535428.21419103304</c:v>
                </c:pt>
                <c:pt idx="25">
                  <c:v>524536.20555117272</c:v>
                </c:pt>
                <c:pt idx="26">
                  <c:v>547965.02590432484</c:v>
                </c:pt>
                <c:pt idx="27">
                  <c:v>536549.08786465146</c:v>
                </c:pt>
                <c:pt idx="28">
                  <c:v>559380.96394399833</c:v>
                </c:pt>
                <c:pt idx="29">
                  <c:v>559251.22856713657</c:v>
                </c:pt>
                <c:pt idx="30">
                  <c:v>538402.45273771847</c:v>
                </c:pt>
                <c:pt idx="31">
                  <c:v>538402.45273771847</c:v>
                </c:pt>
                <c:pt idx="32">
                  <c:v>568676.51861307409</c:v>
                </c:pt>
                <c:pt idx="33">
                  <c:v>565257.62170758471</c:v>
                </c:pt>
                <c:pt idx="34">
                  <c:v>575514.31242405297</c:v>
                </c:pt>
                <c:pt idx="35">
                  <c:v>576382.69707572134</c:v>
                </c:pt>
                <c:pt idx="36">
                  <c:v>573543.37344480644</c:v>
                </c:pt>
                <c:pt idx="37">
                  <c:v>584900.66796846595</c:v>
                </c:pt>
                <c:pt idx="38">
                  <c:v>589066.30250090326</c:v>
                </c:pt>
                <c:pt idx="39">
                  <c:v>600394.5006259206</c:v>
                </c:pt>
                <c:pt idx="40">
                  <c:v>617386.79781344673</c:v>
                </c:pt>
                <c:pt idx="41">
                  <c:v>615606.16762991436</c:v>
                </c:pt>
                <c:pt idx="42">
                  <c:v>578726.53546775365</c:v>
                </c:pt>
                <c:pt idx="43">
                  <c:v>618443.06241161912</c:v>
                </c:pt>
                <c:pt idx="44">
                  <c:v>638407.6493109999</c:v>
                </c:pt>
                <c:pt idx="45">
                  <c:v>632758.02409585821</c:v>
                </c:pt>
                <c:pt idx="46">
                  <c:v>641797.42444008484</c:v>
                </c:pt>
                <c:pt idx="47">
                  <c:v>631681.90459216712</c:v>
                </c:pt>
                <c:pt idx="48">
                  <c:v>628297.89438899478</c:v>
                </c:pt>
                <c:pt idx="49">
                  <c:v>642961.93860274157</c:v>
                </c:pt>
                <c:pt idx="50">
                  <c:v>648179.07348077279</c:v>
                </c:pt>
                <c:pt idx="51">
                  <c:v>659354.57474768267</c:v>
                </c:pt>
                <c:pt idx="52">
                  <c:v>700145.15437190363</c:v>
                </c:pt>
                <c:pt idx="53">
                  <c:v>680015.14138895564</c:v>
                </c:pt>
                <c:pt idx="54">
                  <c:v>636467.3737138008</c:v>
                </c:pt>
                <c:pt idx="55">
                  <c:v>681131.75081652368</c:v>
                </c:pt>
                <c:pt idx="56">
                  <c:v>717796.25817127328</c:v>
                </c:pt>
                <c:pt idx="57">
                  <c:v>689974.69777703797</c:v>
                </c:pt>
                <c:pt idx="58">
                  <c:v>701103.32193473214</c:v>
                </c:pt>
                <c:pt idx="59">
                  <c:v>671591.51447912306</c:v>
                </c:pt>
                <c:pt idx="60">
                  <c:v>688242.54376372951</c:v>
                </c:pt>
                <c:pt idx="61">
                  <c:v>689130.59865890851</c:v>
                </c:pt>
                <c:pt idx="62">
                  <c:v>685946.48839049274</c:v>
                </c:pt>
                <c:pt idx="63">
                  <c:v>719137.44750616164</c:v>
                </c:pt>
                <c:pt idx="64">
                  <c:v>747902.94540640817</c:v>
                </c:pt>
                <c:pt idx="65">
                  <c:v>759126.49968375964</c:v>
                </c:pt>
                <c:pt idx="66">
                  <c:v>748044.36100224487</c:v>
                </c:pt>
                <c:pt idx="67">
                  <c:v>761342.9274200626</c:v>
                </c:pt>
                <c:pt idx="68">
                  <c:v>810350.0918508427</c:v>
                </c:pt>
                <c:pt idx="69">
                  <c:v>807019.88599392143</c:v>
                </c:pt>
                <c:pt idx="70">
                  <c:v>843652.15042005549</c:v>
                </c:pt>
                <c:pt idx="71">
                  <c:v>851191.36682839296</c:v>
                </c:pt>
                <c:pt idx="72">
                  <c:v>829082.50015752565</c:v>
                </c:pt>
                <c:pt idx="73">
                  <c:v>829082.50015752565</c:v>
                </c:pt>
                <c:pt idx="74">
                  <c:v>860482.9667130867</c:v>
                </c:pt>
                <c:pt idx="75">
                  <c:v>837345.78066830465</c:v>
                </c:pt>
                <c:pt idx="76">
                  <c:v>864890.04976923566</c:v>
                </c:pt>
                <c:pt idx="77">
                  <c:v>861470.69766720163</c:v>
                </c:pt>
                <c:pt idx="78">
                  <c:v>824930.16678928689</c:v>
                </c:pt>
                <c:pt idx="79">
                  <c:v>852612.38715134352</c:v>
                </c:pt>
                <c:pt idx="80">
                  <c:v>923045.18350871187</c:v>
                </c:pt>
                <c:pt idx="81">
                  <c:v>917517.96684099501</c:v>
                </c:pt>
                <c:pt idx="82">
                  <c:v>910885.3068397349</c:v>
                </c:pt>
                <c:pt idx="83">
                  <c:v>913710.83781333908</c:v>
                </c:pt>
                <c:pt idx="84">
                  <c:v>924719.40212434321</c:v>
                </c:pt>
                <c:pt idx="85">
                  <c:v>935727.96643534722</c:v>
                </c:pt>
                <c:pt idx="86">
                  <c:v>927146.02183666429</c:v>
                </c:pt>
                <c:pt idx="87">
                  <c:v>963902.69844202313</c:v>
                </c:pt>
                <c:pt idx="88">
                  <c:v>960062.44864743343</c:v>
                </c:pt>
                <c:pt idx="89">
                  <c:v>934254.41494718508</c:v>
                </c:pt>
                <c:pt idx="90">
                  <c:v>906937.03439317388</c:v>
                </c:pt>
                <c:pt idx="91">
                  <c:v>903658.94872669247</c:v>
                </c:pt>
                <c:pt idx="92">
                  <c:v>973800.00000000012</c:v>
                </c:pt>
                <c:pt idx="93">
                  <c:v>925110.00000000012</c:v>
                </c:pt>
                <c:pt idx="94">
                  <c:v>933549.60000000009</c:v>
                </c:pt>
                <c:pt idx="95">
                  <c:v>926192.00000000012</c:v>
                </c:pt>
                <c:pt idx="96">
                  <c:v>904552.00000000012</c:v>
                </c:pt>
                <c:pt idx="97">
                  <c:v>908880.00000000012</c:v>
                </c:pt>
                <c:pt idx="98">
                  <c:v>915220.94165947242</c:v>
                </c:pt>
                <c:pt idx="99">
                  <c:v>915220.94165947242</c:v>
                </c:pt>
                <c:pt idx="100">
                  <c:v>947522.85724745377</c:v>
                </c:pt>
                <c:pt idx="101">
                  <c:v>924970.17892644147</c:v>
                </c:pt>
                <c:pt idx="102">
                  <c:v>881948.31013916503</c:v>
                </c:pt>
                <c:pt idx="103">
                  <c:v>919592.4453280319</c:v>
                </c:pt>
                <c:pt idx="104">
                  <c:v>941800.1978239367</c:v>
                </c:pt>
                <c:pt idx="105">
                  <c:v>909693.37289812067</c:v>
                </c:pt>
                <c:pt idx="106">
                  <c:v>909693.37289812067</c:v>
                </c:pt>
                <c:pt idx="107">
                  <c:v>906108.37438423641</c:v>
                </c:pt>
                <c:pt idx="108">
                  <c:v>884788.17733990145</c:v>
                </c:pt>
                <c:pt idx="109">
                  <c:v>906108.37438423641</c:v>
                </c:pt>
                <c:pt idx="110">
                  <c:v>893917.96875</c:v>
                </c:pt>
                <c:pt idx="111">
                  <c:v>909767.578125</c:v>
                </c:pt>
                <c:pt idx="112">
                  <c:v>908710.9375</c:v>
                </c:pt>
                <c:pt idx="113">
                  <c:v>907824.39024390245</c:v>
                </c:pt>
                <c:pt idx="114">
                  <c:v>849765.85365853668</c:v>
                </c:pt>
                <c:pt idx="115">
                  <c:v>898323.90243902442</c:v>
                </c:pt>
                <c:pt idx="116">
                  <c:v>901666.66666666663</c:v>
                </c:pt>
                <c:pt idx="117">
                  <c:v>893230.01949317742</c:v>
                </c:pt>
                <c:pt idx="118">
                  <c:v>896393.76218323584</c:v>
                </c:pt>
                <c:pt idx="119">
                  <c:v>891182.17054263572</c:v>
                </c:pt>
                <c:pt idx="120">
                  <c:v>864970.93023255817</c:v>
                </c:pt>
                <c:pt idx="121">
                  <c:v>858680.2325581396</c:v>
                </c:pt>
                <c:pt idx="122">
                  <c:v>883095.28392685275</c:v>
                </c:pt>
                <c:pt idx="123">
                  <c:v>898716.07314725698</c:v>
                </c:pt>
                <c:pt idx="124">
                  <c:v>921626.56400384987</c:v>
                </c:pt>
                <c:pt idx="125">
                  <c:v>918249.04214559391</c:v>
                </c:pt>
                <c:pt idx="126">
                  <c:v>901666.66666666674</c:v>
                </c:pt>
                <c:pt idx="127">
                  <c:v>917212.64367816097</c:v>
                </c:pt>
                <c:pt idx="128">
                  <c:v>971948.66920152085</c:v>
                </c:pt>
                <c:pt idx="129">
                  <c:v>951378.32699619769</c:v>
                </c:pt>
                <c:pt idx="130">
                  <c:v>930807.98479087453</c:v>
                </c:pt>
                <c:pt idx="131">
                  <c:v>950754.53677172877</c:v>
                </c:pt>
                <c:pt idx="132">
                  <c:v>948687.67908309458</c:v>
                </c:pt>
                <c:pt idx="133">
                  <c:v>981240.68767908309</c:v>
                </c:pt>
                <c:pt idx="134">
                  <c:v>980370.01897533215</c:v>
                </c:pt>
                <c:pt idx="135">
                  <c:v>1026565.4648956357</c:v>
                </c:pt>
                <c:pt idx="136">
                  <c:v>1057362.4288425047</c:v>
                </c:pt>
                <c:pt idx="137">
                  <c:v>1047261.567516525</c:v>
                </c:pt>
                <c:pt idx="138">
                  <c:v>1016610.0094428706</c:v>
                </c:pt>
                <c:pt idx="139">
                  <c:v>1123890.462700661</c:v>
                </c:pt>
                <c:pt idx="140">
                  <c:v>1134681.6479400748</c:v>
                </c:pt>
                <c:pt idx="141">
                  <c:v>1134681.6479400748</c:v>
                </c:pt>
                <c:pt idx="142">
                  <c:v>1163048.6891385766</c:v>
                </c:pt>
                <c:pt idx="143">
                  <c:v>1150000</c:v>
                </c:pt>
                <c:pt idx="144">
                  <c:v>1175000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A-4B10-A900-7BF30810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10528"/>
        <c:axId val="12871206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HousePrices!$A$97:$A$241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HouseSales!$B$97:$B$241</c:f>
              <c:numCache>
                <c:formatCode>#,##0</c:formatCode>
                <c:ptCount val="145"/>
                <c:pt idx="0">
                  <c:v>19448</c:v>
                </c:pt>
                <c:pt idx="1">
                  <c:v>20212</c:v>
                </c:pt>
                <c:pt idx="2">
                  <c:v>21042</c:v>
                </c:pt>
                <c:pt idx="3">
                  <c:v>21751</c:v>
                </c:pt>
                <c:pt idx="4">
                  <c:v>22471</c:v>
                </c:pt>
                <c:pt idx="5">
                  <c:v>22866</c:v>
                </c:pt>
                <c:pt idx="6">
                  <c:v>22982</c:v>
                </c:pt>
                <c:pt idx="7">
                  <c:v>22971</c:v>
                </c:pt>
                <c:pt idx="8">
                  <c:v>22937</c:v>
                </c:pt>
                <c:pt idx="9">
                  <c:v>22588</c:v>
                </c:pt>
                <c:pt idx="10">
                  <c:v>22361</c:v>
                </c:pt>
                <c:pt idx="11">
                  <c:v>21939</c:v>
                </c:pt>
                <c:pt idx="12">
                  <c:v>21472</c:v>
                </c:pt>
                <c:pt idx="13">
                  <c:v>20898</c:v>
                </c:pt>
                <c:pt idx="14">
                  <c:v>20303</c:v>
                </c:pt>
                <c:pt idx="15">
                  <c:v>19612</c:v>
                </c:pt>
                <c:pt idx="16">
                  <c:v>19226</c:v>
                </c:pt>
                <c:pt idx="17">
                  <c:v>18970</c:v>
                </c:pt>
                <c:pt idx="18">
                  <c:v>18877</c:v>
                </c:pt>
                <c:pt idx="19">
                  <c:v>18922</c:v>
                </c:pt>
                <c:pt idx="20">
                  <c:v>19197</c:v>
                </c:pt>
                <c:pt idx="21">
                  <c:v>19296</c:v>
                </c:pt>
                <c:pt idx="22">
                  <c:v>19630</c:v>
                </c:pt>
                <c:pt idx="23">
                  <c:v>20072</c:v>
                </c:pt>
                <c:pt idx="24">
                  <c:v>20314</c:v>
                </c:pt>
                <c:pt idx="25">
                  <c:v>20739</c:v>
                </c:pt>
                <c:pt idx="26">
                  <c:v>21019</c:v>
                </c:pt>
                <c:pt idx="27">
                  <c:v>21448</c:v>
                </c:pt>
                <c:pt idx="28">
                  <c:v>21938</c:v>
                </c:pt>
                <c:pt idx="29">
                  <c:v>22351</c:v>
                </c:pt>
                <c:pt idx="30">
                  <c:v>22634</c:v>
                </c:pt>
                <c:pt idx="31">
                  <c:v>23102</c:v>
                </c:pt>
                <c:pt idx="32">
                  <c:v>23566</c:v>
                </c:pt>
                <c:pt idx="33">
                  <c:v>23883</c:v>
                </c:pt>
                <c:pt idx="34">
                  <c:v>24475</c:v>
                </c:pt>
                <c:pt idx="35">
                  <c:v>24774</c:v>
                </c:pt>
                <c:pt idx="36">
                  <c:v>25277</c:v>
                </c:pt>
                <c:pt idx="37">
                  <c:v>25707</c:v>
                </c:pt>
                <c:pt idx="38">
                  <c:v>26038</c:v>
                </c:pt>
                <c:pt idx="39">
                  <c:v>26883</c:v>
                </c:pt>
                <c:pt idx="40">
                  <c:v>27527</c:v>
                </c:pt>
                <c:pt idx="41">
                  <c:v>27929</c:v>
                </c:pt>
                <c:pt idx="42">
                  <c:v>28221</c:v>
                </c:pt>
                <c:pt idx="43">
                  <c:v>28532</c:v>
                </c:pt>
                <c:pt idx="44">
                  <c:v>28939</c:v>
                </c:pt>
                <c:pt idx="45">
                  <c:v>29579</c:v>
                </c:pt>
                <c:pt idx="46">
                  <c:v>29804</c:v>
                </c:pt>
                <c:pt idx="47">
                  <c:v>29912</c:v>
                </c:pt>
                <c:pt idx="48">
                  <c:v>30378</c:v>
                </c:pt>
                <c:pt idx="49">
                  <c:v>30656</c:v>
                </c:pt>
                <c:pt idx="50">
                  <c:v>31124</c:v>
                </c:pt>
                <c:pt idx="51">
                  <c:v>31098</c:v>
                </c:pt>
                <c:pt idx="52">
                  <c:v>30893</c:v>
                </c:pt>
                <c:pt idx="53">
                  <c:v>30811</c:v>
                </c:pt>
                <c:pt idx="54">
                  <c:v>30832</c:v>
                </c:pt>
                <c:pt idx="55">
                  <c:v>30546</c:v>
                </c:pt>
                <c:pt idx="56">
                  <c:v>30211</c:v>
                </c:pt>
                <c:pt idx="57">
                  <c:v>29588</c:v>
                </c:pt>
                <c:pt idx="58">
                  <c:v>29081</c:v>
                </c:pt>
                <c:pt idx="59">
                  <c:v>28900</c:v>
                </c:pt>
                <c:pt idx="60">
                  <c:v>28362</c:v>
                </c:pt>
                <c:pt idx="61">
                  <c:v>27839</c:v>
                </c:pt>
                <c:pt idx="62">
                  <c:v>27406</c:v>
                </c:pt>
                <c:pt idx="63">
                  <c:v>27194</c:v>
                </c:pt>
                <c:pt idx="64">
                  <c:v>27422</c:v>
                </c:pt>
                <c:pt idx="65">
                  <c:v>28000</c:v>
                </c:pt>
                <c:pt idx="66">
                  <c:v>27966</c:v>
                </c:pt>
                <c:pt idx="67">
                  <c:v>28172</c:v>
                </c:pt>
                <c:pt idx="68">
                  <c:v>28822</c:v>
                </c:pt>
                <c:pt idx="69">
                  <c:v>29373</c:v>
                </c:pt>
                <c:pt idx="70">
                  <c:v>29949</c:v>
                </c:pt>
                <c:pt idx="71">
                  <c:v>30393</c:v>
                </c:pt>
                <c:pt idx="72">
                  <c:v>31238</c:v>
                </c:pt>
                <c:pt idx="73">
                  <c:v>32077</c:v>
                </c:pt>
                <c:pt idx="74">
                  <c:v>32894</c:v>
                </c:pt>
                <c:pt idx="75">
                  <c:v>32880</c:v>
                </c:pt>
                <c:pt idx="76">
                  <c:v>32360</c:v>
                </c:pt>
                <c:pt idx="77">
                  <c:v>31738</c:v>
                </c:pt>
                <c:pt idx="78">
                  <c:v>31517</c:v>
                </c:pt>
                <c:pt idx="79">
                  <c:v>31097</c:v>
                </c:pt>
                <c:pt idx="80">
                  <c:v>30631</c:v>
                </c:pt>
                <c:pt idx="81">
                  <c:v>30612</c:v>
                </c:pt>
                <c:pt idx="82">
                  <c:v>30630</c:v>
                </c:pt>
                <c:pt idx="83">
                  <c:v>30579</c:v>
                </c:pt>
                <c:pt idx="84">
                  <c:v>29953</c:v>
                </c:pt>
                <c:pt idx="85">
                  <c:v>29339</c:v>
                </c:pt>
                <c:pt idx="86">
                  <c:v>28564</c:v>
                </c:pt>
                <c:pt idx="87">
                  <c:v>28239</c:v>
                </c:pt>
                <c:pt idx="88">
                  <c:v>28166</c:v>
                </c:pt>
                <c:pt idx="89">
                  <c:v>27896</c:v>
                </c:pt>
                <c:pt idx="90">
                  <c:v>27612</c:v>
                </c:pt>
                <c:pt idx="91">
                  <c:v>27357</c:v>
                </c:pt>
                <c:pt idx="92">
                  <c:v>26951</c:v>
                </c:pt>
                <c:pt idx="93">
                  <c:v>26095</c:v>
                </c:pt>
                <c:pt idx="94">
                  <c:v>25234</c:v>
                </c:pt>
                <c:pt idx="95">
                  <c:v>24407</c:v>
                </c:pt>
                <c:pt idx="96">
                  <c:v>23685</c:v>
                </c:pt>
                <c:pt idx="97">
                  <c:v>23218</c:v>
                </c:pt>
                <c:pt idx="98">
                  <c:v>22585</c:v>
                </c:pt>
                <c:pt idx="99">
                  <c:v>22221</c:v>
                </c:pt>
                <c:pt idx="100">
                  <c:v>21897</c:v>
                </c:pt>
                <c:pt idx="101">
                  <c:v>21854</c:v>
                </c:pt>
                <c:pt idx="102">
                  <c:v>21892</c:v>
                </c:pt>
                <c:pt idx="103">
                  <c:v>21978</c:v>
                </c:pt>
                <c:pt idx="104">
                  <c:v>21717</c:v>
                </c:pt>
                <c:pt idx="105">
                  <c:v>21828</c:v>
                </c:pt>
                <c:pt idx="106">
                  <c:v>22079</c:v>
                </c:pt>
                <c:pt idx="107">
                  <c:v>22136</c:v>
                </c:pt>
                <c:pt idx="108">
                  <c:v>22236</c:v>
                </c:pt>
                <c:pt idx="109">
                  <c:v>22236</c:v>
                </c:pt>
                <c:pt idx="110">
                  <c:v>22300</c:v>
                </c:pt>
                <c:pt idx="111">
                  <c:v>22637</c:v>
                </c:pt>
                <c:pt idx="112">
                  <c:v>22822</c:v>
                </c:pt>
                <c:pt idx="113">
                  <c:v>22469</c:v>
                </c:pt>
                <c:pt idx="114">
                  <c:v>22464</c:v>
                </c:pt>
                <c:pt idx="115">
                  <c:v>22200</c:v>
                </c:pt>
                <c:pt idx="116">
                  <c:v>21832</c:v>
                </c:pt>
                <c:pt idx="117">
                  <c:v>21636</c:v>
                </c:pt>
                <c:pt idx="118">
                  <c:v>21187</c:v>
                </c:pt>
                <c:pt idx="119">
                  <c:v>21186</c:v>
                </c:pt>
                <c:pt idx="120">
                  <c:v>21401</c:v>
                </c:pt>
                <c:pt idx="121">
                  <c:v>21376</c:v>
                </c:pt>
                <c:pt idx="122">
                  <c:v>21528</c:v>
                </c:pt>
                <c:pt idx="123">
                  <c:v>21581</c:v>
                </c:pt>
                <c:pt idx="124">
                  <c:v>21855</c:v>
                </c:pt>
                <c:pt idx="125">
                  <c:v>22382</c:v>
                </c:pt>
                <c:pt idx="126">
                  <c:v>22561</c:v>
                </c:pt>
                <c:pt idx="127">
                  <c:v>23232</c:v>
                </c:pt>
                <c:pt idx="128">
                  <c:v>23732</c:v>
                </c:pt>
                <c:pt idx="129">
                  <c:v>22576</c:v>
                </c:pt>
                <c:pt idx="130">
                  <c:v>21748</c:v>
                </c:pt>
                <c:pt idx="131">
                  <c:v>22014</c:v>
                </c:pt>
                <c:pt idx="132">
                  <c:v>22730</c:v>
                </c:pt>
                <c:pt idx="133">
                  <c:v>23583</c:v>
                </c:pt>
                <c:pt idx="134">
                  <c:v>24691</c:v>
                </c:pt>
                <c:pt idx="135">
                  <c:v>25820</c:v>
                </c:pt>
                <c:pt idx="136">
                  <c:v>27219</c:v>
                </c:pt>
                <c:pt idx="137">
                  <c:v>28499</c:v>
                </c:pt>
                <c:pt idx="138">
                  <c:v>29069</c:v>
                </c:pt>
                <c:pt idx="139">
                  <c:v>29882</c:v>
                </c:pt>
                <c:pt idx="140">
                  <c:v>31269</c:v>
                </c:pt>
                <c:pt idx="141">
                  <c:v>33367</c:v>
                </c:pt>
                <c:pt idx="142">
                  <c:v>35016</c:v>
                </c:pt>
                <c:pt idx="143">
                  <c:v>35700</c:v>
                </c:pt>
                <c:pt idx="144">
                  <c:v>35683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A-4B10-A900-7BF30810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94624"/>
        <c:axId val="128783872"/>
      </c:lineChart>
      <c:catAx>
        <c:axId val="1287105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71206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8712064"/>
        <c:scaling>
          <c:orientation val="minMax"/>
          <c:max val="12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- monthly median $2021 [*]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28710528"/>
        <c:crosses val="autoZero"/>
        <c:crossBetween val="midCat"/>
        <c:majorUnit val="100000"/>
      </c:valAx>
      <c:valAx>
        <c:axId val="128783872"/>
        <c:scaling>
          <c:orientation val="minMax"/>
          <c:max val="5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sold - 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28794624"/>
        <c:crosses val="max"/>
        <c:crossBetween val="between"/>
        <c:dispUnits>
          <c:builtInUnit val="thousands"/>
        </c:dispUnits>
      </c:valAx>
      <c:dateAx>
        <c:axId val="1287946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878387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21084864391951"/>
          <c:y val="0.19480351414406533"/>
          <c:w val="0.7100321522309716"/>
          <c:h val="0.47388269174686903"/>
        </c:manualLayout>
      </c:layout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HousePrices!$A$13:$A$241</c:f>
              <c:numCache>
                <c:formatCode>mmm\-yy</c:formatCode>
                <c:ptCount val="229"/>
                <c:pt idx="0">
                  <c:v>37438</c:v>
                </c:pt>
                <c:pt idx="1">
                  <c:v>37469</c:v>
                </c:pt>
                <c:pt idx="2">
                  <c:v>37500</c:v>
                </c:pt>
                <c:pt idx="3">
                  <c:v>37530</c:v>
                </c:pt>
                <c:pt idx="4">
                  <c:v>37561</c:v>
                </c:pt>
                <c:pt idx="5">
                  <c:v>37591</c:v>
                </c:pt>
                <c:pt idx="6">
                  <c:v>37622</c:v>
                </c:pt>
                <c:pt idx="7">
                  <c:v>37653</c:v>
                </c:pt>
                <c:pt idx="8">
                  <c:v>37681</c:v>
                </c:pt>
                <c:pt idx="9">
                  <c:v>37712</c:v>
                </c:pt>
                <c:pt idx="10">
                  <c:v>37742</c:v>
                </c:pt>
                <c:pt idx="11">
                  <c:v>37773</c:v>
                </c:pt>
                <c:pt idx="12">
                  <c:v>37803</c:v>
                </c:pt>
                <c:pt idx="13">
                  <c:v>37834</c:v>
                </c:pt>
                <c:pt idx="14">
                  <c:v>37865</c:v>
                </c:pt>
                <c:pt idx="15">
                  <c:v>37895</c:v>
                </c:pt>
                <c:pt idx="16">
                  <c:v>37926</c:v>
                </c:pt>
                <c:pt idx="17">
                  <c:v>37956</c:v>
                </c:pt>
                <c:pt idx="18">
                  <c:v>37987</c:v>
                </c:pt>
                <c:pt idx="19">
                  <c:v>38018</c:v>
                </c:pt>
                <c:pt idx="20">
                  <c:v>38047</c:v>
                </c:pt>
                <c:pt idx="21">
                  <c:v>38078</c:v>
                </c:pt>
                <c:pt idx="22">
                  <c:v>38108</c:v>
                </c:pt>
                <c:pt idx="23">
                  <c:v>38139</c:v>
                </c:pt>
                <c:pt idx="24">
                  <c:v>38169</c:v>
                </c:pt>
                <c:pt idx="25">
                  <c:v>38200</c:v>
                </c:pt>
                <c:pt idx="26">
                  <c:v>38231</c:v>
                </c:pt>
                <c:pt idx="27">
                  <c:v>38261</c:v>
                </c:pt>
                <c:pt idx="28">
                  <c:v>38292</c:v>
                </c:pt>
                <c:pt idx="29">
                  <c:v>38322</c:v>
                </c:pt>
                <c:pt idx="30">
                  <c:v>38353</c:v>
                </c:pt>
                <c:pt idx="31">
                  <c:v>38384</c:v>
                </c:pt>
                <c:pt idx="32">
                  <c:v>38412</c:v>
                </c:pt>
                <c:pt idx="33">
                  <c:v>38443</c:v>
                </c:pt>
                <c:pt idx="34">
                  <c:v>38473</c:v>
                </c:pt>
                <c:pt idx="35">
                  <c:v>38504</c:v>
                </c:pt>
                <c:pt idx="36">
                  <c:v>38534</c:v>
                </c:pt>
                <c:pt idx="37">
                  <c:v>38565</c:v>
                </c:pt>
                <c:pt idx="38">
                  <c:v>38596</c:v>
                </c:pt>
                <c:pt idx="39">
                  <c:v>38626</c:v>
                </c:pt>
                <c:pt idx="40">
                  <c:v>38657</c:v>
                </c:pt>
                <c:pt idx="41">
                  <c:v>38687</c:v>
                </c:pt>
                <c:pt idx="42">
                  <c:v>38718</c:v>
                </c:pt>
                <c:pt idx="43">
                  <c:v>38749</c:v>
                </c:pt>
                <c:pt idx="44">
                  <c:v>38777</c:v>
                </c:pt>
                <c:pt idx="45">
                  <c:v>38808</c:v>
                </c:pt>
                <c:pt idx="46">
                  <c:v>38838</c:v>
                </c:pt>
                <c:pt idx="47">
                  <c:v>38869</c:v>
                </c:pt>
                <c:pt idx="48">
                  <c:v>38899</c:v>
                </c:pt>
                <c:pt idx="49">
                  <c:v>38930</c:v>
                </c:pt>
                <c:pt idx="50">
                  <c:v>38961</c:v>
                </c:pt>
                <c:pt idx="51">
                  <c:v>38991</c:v>
                </c:pt>
                <c:pt idx="52">
                  <c:v>39022</c:v>
                </c:pt>
                <c:pt idx="53">
                  <c:v>39052</c:v>
                </c:pt>
                <c:pt idx="54">
                  <c:v>39083</c:v>
                </c:pt>
                <c:pt idx="55">
                  <c:v>39114</c:v>
                </c:pt>
                <c:pt idx="56">
                  <c:v>39142</c:v>
                </c:pt>
                <c:pt idx="57">
                  <c:v>39173</c:v>
                </c:pt>
                <c:pt idx="58">
                  <c:v>39203</c:v>
                </c:pt>
                <c:pt idx="59">
                  <c:v>39234</c:v>
                </c:pt>
                <c:pt idx="60">
                  <c:v>39264</c:v>
                </c:pt>
                <c:pt idx="61">
                  <c:v>39295</c:v>
                </c:pt>
                <c:pt idx="62">
                  <c:v>39326</c:v>
                </c:pt>
                <c:pt idx="63">
                  <c:v>39356</c:v>
                </c:pt>
                <c:pt idx="64">
                  <c:v>39387</c:v>
                </c:pt>
                <c:pt idx="65">
                  <c:v>39417</c:v>
                </c:pt>
                <c:pt idx="66">
                  <c:v>39448</c:v>
                </c:pt>
                <c:pt idx="67">
                  <c:v>39479</c:v>
                </c:pt>
                <c:pt idx="68">
                  <c:v>39508</c:v>
                </c:pt>
                <c:pt idx="69">
                  <c:v>39539</c:v>
                </c:pt>
                <c:pt idx="70">
                  <c:v>39569</c:v>
                </c:pt>
                <c:pt idx="71">
                  <c:v>39600</c:v>
                </c:pt>
                <c:pt idx="72">
                  <c:v>39630</c:v>
                </c:pt>
                <c:pt idx="73">
                  <c:v>39661</c:v>
                </c:pt>
                <c:pt idx="74">
                  <c:v>39692</c:v>
                </c:pt>
                <c:pt idx="75">
                  <c:v>39722</c:v>
                </c:pt>
                <c:pt idx="76">
                  <c:v>39753</c:v>
                </c:pt>
                <c:pt idx="77">
                  <c:v>39783</c:v>
                </c:pt>
                <c:pt idx="78">
                  <c:v>39814</c:v>
                </c:pt>
                <c:pt idx="79">
                  <c:v>39845</c:v>
                </c:pt>
                <c:pt idx="80">
                  <c:v>39873</c:v>
                </c:pt>
                <c:pt idx="81">
                  <c:v>39904</c:v>
                </c:pt>
                <c:pt idx="82">
                  <c:v>39934</c:v>
                </c:pt>
                <c:pt idx="83">
                  <c:v>39965</c:v>
                </c:pt>
                <c:pt idx="84">
                  <c:v>39995</c:v>
                </c:pt>
                <c:pt idx="85">
                  <c:v>40026</c:v>
                </c:pt>
                <c:pt idx="86">
                  <c:v>40057</c:v>
                </c:pt>
                <c:pt idx="87">
                  <c:v>40087</c:v>
                </c:pt>
                <c:pt idx="88">
                  <c:v>40118</c:v>
                </c:pt>
                <c:pt idx="89">
                  <c:v>40148</c:v>
                </c:pt>
                <c:pt idx="90">
                  <c:v>40179</c:v>
                </c:pt>
                <c:pt idx="91">
                  <c:v>40210</c:v>
                </c:pt>
                <c:pt idx="92">
                  <c:v>40238</c:v>
                </c:pt>
                <c:pt idx="93">
                  <c:v>40269</c:v>
                </c:pt>
                <c:pt idx="94">
                  <c:v>40299</c:v>
                </c:pt>
                <c:pt idx="95">
                  <c:v>40330</c:v>
                </c:pt>
                <c:pt idx="96">
                  <c:v>40360</c:v>
                </c:pt>
                <c:pt idx="97">
                  <c:v>40391</c:v>
                </c:pt>
                <c:pt idx="98">
                  <c:v>40422</c:v>
                </c:pt>
                <c:pt idx="99">
                  <c:v>40452</c:v>
                </c:pt>
                <c:pt idx="100">
                  <c:v>40483</c:v>
                </c:pt>
                <c:pt idx="101">
                  <c:v>40513</c:v>
                </c:pt>
                <c:pt idx="102">
                  <c:v>40544</c:v>
                </c:pt>
                <c:pt idx="103">
                  <c:v>40575</c:v>
                </c:pt>
                <c:pt idx="104">
                  <c:v>40603</c:v>
                </c:pt>
                <c:pt idx="105">
                  <c:v>40634</c:v>
                </c:pt>
                <c:pt idx="106">
                  <c:v>40664</c:v>
                </c:pt>
                <c:pt idx="107">
                  <c:v>40695</c:v>
                </c:pt>
                <c:pt idx="108">
                  <c:v>40725</c:v>
                </c:pt>
                <c:pt idx="109">
                  <c:v>40756</c:v>
                </c:pt>
                <c:pt idx="110">
                  <c:v>40787</c:v>
                </c:pt>
                <c:pt idx="111">
                  <c:v>40817</c:v>
                </c:pt>
                <c:pt idx="112">
                  <c:v>40848</c:v>
                </c:pt>
                <c:pt idx="113">
                  <c:v>40878</c:v>
                </c:pt>
                <c:pt idx="114">
                  <c:v>40909</c:v>
                </c:pt>
                <c:pt idx="115">
                  <c:v>40940</c:v>
                </c:pt>
                <c:pt idx="116">
                  <c:v>40969</c:v>
                </c:pt>
                <c:pt idx="117">
                  <c:v>41000</c:v>
                </c:pt>
                <c:pt idx="118">
                  <c:v>41030</c:v>
                </c:pt>
                <c:pt idx="119">
                  <c:v>41061</c:v>
                </c:pt>
                <c:pt idx="120">
                  <c:v>41091</c:v>
                </c:pt>
                <c:pt idx="121">
                  <c:v>41122</c:v>
                </c:pt>
                <c:pt idx="122">
                  <c:v>41153</c:v>
                </c:pt>
                <c:pt idx="123">
                  <c:v>41183</c:v>
                </c:pt>
                <c:pt idx="124">
                  <c:v>41214</c:v>
                </c:pt>
                <c:pt idx="125">
                  <c:v>41244</c:v>
                </c:pt>
                <c:pt idx="126">
                  <c:v>41275</c:v>
                </c:pt>
                <c:pt idx="127">
                  <c:v>41306</c:v>
                </c:pt>
                <c:pt idx="128">
                  <c:v>41334</c:v>
                </c:pt>
                <c:pt idx="129">
                  <c:v>41365</c:v>
                </c:pt>
                <c:pt idx="130">
                  <c:v>41395</c:v>
                </c:pt>
                <c:pt idx="131">
                  <c:v>41426</c:v>
                </c:pt>
                <c:pt idx="132">
                  <c:v>41456</c:v>
                </c:pt>
                <c:pt idx="133">
                  <c:v>41487</c:v>
                </c:pt>
                <c:pt idx="134">
                  <c:v>41518</c:v>
                </c:pt>
                <c:pt idx="135">
                  <c:v>41548</c:v>
                </c:pt>
                <c:pt idx="136">
                  <c:v>41579</c:v>
                </c:pt>
                <c:pt idx="137">
                  <c:v>41609</c:v>
                </c:pt>
                <c:pt idx="138">
                  <c:v>41640</c:v>
                </c:pt>
                <c:pt idx="139">
                  <c:v>41671</c:v>
                </c:pt>
                <c:pt idx="140">
                  <c:v>41699</c:v>
                </c:pt>
                <c:pt idx="141">
                  <c:v>41730</c:v>
                </c:pt>
                <c:pt idx="142">
                  <c:v>41760</c:v>
                </c:pt>
                <c:pt idx="143">
                  <c:v>41791</c:v>
                </c:pt>
                <c:pt idx="144">
                  <c:v>41821</c:v>
                </c:pt>
                <c:pt idx="145">
                  <c:v>41852</c:v>
                </c:pt>
                <c:pt idx="146">
                  <c:v>41883</c:v>
                </c:pt>
                <c:pt idx="147">
                  <c:v>41913</c:v>
                </c:pt>
                <c:pt idx="148">
                  <c:v>41944</c:v>
                </c:pt>
                <c:pt idx="149">
                  <c:v>41974</c:v>
                </c:pt>
                <c:pt idx="150">
                  <c:v>42005</c:v>
                </c:pt>
                <c:pt idx="151">
                  <c:v>42036</c:v>
                </c:pt>
                <c:pt idx="152">
                  <c:v>42064</c:v>
                </c:pt>
                <c:pt idx="153">
                  <c:v>42095</c:v>
                </c:pt>
                <c:pt idx="154">
                  <c:v>42125</c:v>
                </c:pt>
                <c:pt idx="155">
                  <c:v>42156</c:v>
                </c:pt>
                <c:pt idx="156">
                  <c:v>42186</c:v>
                </c:pt>
                <c:pt idx="157">
                  <c:v>42217</c:v>
                </c:pt>
                <c:pt idx="158">
                  <c:v>42248</c:v>
                </c:pt>
                <c:pt idx="159">
                  <c:v>42278</c:v>
                </c:pt>
                <c:pt idx="160">
                  <c:v>42309</c:v>
                </c:pt>
                <c:pt idx="161">
                  <c:v>42339</c:v>
                </c:pt>
                <c:pt idx="162">
                  <c:v>42370</c:v>
                </c:pt>
                <c:pt idx="163">
                  <c:v>42401</c:v>
                </c:pt>
                <c:pt idx="164">
                  <c:v>42430</c:v>
                </c:pt>
                <c:pt idx="165">
                  <c:v>42461</c:v>
                </c:pt>
                <c:pt idx="166">
                  <c:v>42491</c:v>
                </c:pt>
                <c:pt idx="167">
                  <c:v>42522</c:v>
                </c:pt>
                <c:pt idx="168">
                  <c:v>42552</c:v>
                </c:pt>
                <c:pt idx="169">
                  <c:v>42583</c:v>
                </c:pt>
                <c:pt idx="170">
                  <c:v>42614</c:v>
                </c:pt>
                <c:pt idx="171">
                  <c:v>42644</c:v>
                </c:pt>
                <c:pt idx="172">
                  <c:v>42675</c:v>
                </c:pt>
                <c:pt idx="173">
                  <c:v>42705</c:v>
                </c:pt>
                <c:pt idx="174">
                  <c:v>42736</c:v>
                </c:pt>
                <c:pt idx="175">
                  <c:v>42767</c:v>
                </c:pt>
                <c:pt idx="176">
                  <c:v>42795</c:v>
                </c:pt>
                <c:pt idx="177">
                  <c:v>42826</c:v>
                </c:pt>
                <c:pt idx="178">
                  <c:v>42856</c:v>
                </c:pt>
                <c:pt idx="179">
                  <c:v>42887</c:v>
                </c:pt>
                <c:pt idx="180">
                  <c:v>42917</c:v>
                </c:pt>
                <c:pt idx="181">
                  <c:v>42948</c:v>
                </c:pt>
                <c:pt idx="182">
                  <c:v>42979</c:v>
                </c:pt>
                <c:pt idx="183">
                  <c:v>43009</c:v>
                </c:pt>
                <c:pt idx="184">
                  <c:v>43040</c:v>
                </c:pt>
                <c:pt idx="185">
                  <c:v>43070</c:v>
                </c:pt>
                <c:pt idx="186">
                  <c:v>43101</c:v>
                </c:pt>
                <c:pt idx="187">
                  <c:v>43132</c:v>
                </c:pt>
                <c:pt idx="188">
                  <c:v>43160</c:v>
                </c:pt>
                <c:pt idx="189">
                  <c:v>43191</c:v>
                </c:pt>
                <c:pt idx="190">
                  <c:v>43221</c:v>
                </c:pt>
                <c:pt idx="191">
                  <c:v>43252</c:v>
                </c:pt>
                <c:pt idx="192">
                  <c:v>43282</c:v>
                </c:pt>
                <c:pt idx="193">
                  <c:v>43313</c:v>
                </c:pt>
                <c:pt idx="194">
                  <c:v>43344</c:v>
                </c:pt>
                <c:pt idx="195">
                  <c:v>43374</c:v>
                </c:pt>
                <c:pt idx="196">
                  <c:v>43405</c:v>
                </c:pt>
                <c:pt idx="197">
                  <c:v>43435</c:v>
                </c:pt>
                <c:pt idx="198">
                  <c:v>43466</c:v>
                </c:pt>
                <c:pt idx="199">
                  <c:v>43497</c:v>
                </c:pt>
                <c:pt idx="200">
                  <c:v>43525</c:v>
                </c:pt>
                <c:pt idx="201">
                  <c:v>43556</c:v>
                </c:pt>
                <c:pt idx="202">
                  <c:v>43586</c:v>
                </c:pt>
                <c:pt idx="203">
                  <c:v>43617</c:v>
                </c:pt>
                <c:pt idx="204">
                  <c:v>43647</c:v>
                </c:pt>
                <c:pt idx="205">
                  <c:v>43678</c:v>
                </c:pt>
                <c:pt idx="206">
                  <c:v>43709</c:v>
                </c:pt>
                <c:pt idx="207">
                  <c:v>43739</c:v>
                </c:pt>
                <c:pt idx="208">
                  <c:v>43770</c:v>
                </c:pt>
                <c:pt idx="209">
                  <c:v>43800</c:v>
                </c:pt>
                <c:pt idx="210">
                  <c:v>43831</c:v>
                </c:pt>
                <c:pt idx="211">
                  <c:v>43862</c:v>
                </c:pt>
                <c:pt idx="212">
                  <c:v>43891</c:v>
                </c:pt>
                <c:pt idx="213">
                  <c:v>43922</c:v>
                </c:pt>
                <c:pt idx="214">
                  <c:v>43952</c:v>
                </c:pt>
                <c:pt idx="215">
                  <c:v>43983</c:v>
                </c:pt>
                <c:pt idx="216">
                  <c:v>44013</c:v>
                </c:pt>
                <c:pt idx="217">
                  <c:v>44044</c:v>
                </c:pt>
                <c:pt idx="218">
                  <c:v>44075</c:v>
                </c:pt>
                <c:pt idx="219">
                  <c:v>44105</c:v>
                </c:pt>
                <c:pt idx="220">
                  <c:v>44136</c:v>
                </c:pt>
                <c:pt idx="221">
                  <c:v>44166</c:v>
                </c:pt>
                <c:pt idx="222">
                  <c:v>44197</c:v>
                </c:pt>
                <c:pt idx="223">
                  <c:v>44228</c:v>
                </c:pt>
                <c:pt idx="224">
                  <c:v>44256</c:v>
                </c:pt>
                <c:pt idx="225">
                  <c:v>44287</c:v>
                </c:pt>
                <c:pt idx="226">
                  <c:v>44317</c:v>
                </c:pt>
                <c:pt idx="227">
                  <c:v>44348</c:v>
                </c:pt>
                <c:pt idx="228">
                  <c:v>44378</c:v>
                </c:pt>
              </c:numCache>
            </c:numRef>
          </c:cat>
          <c:val>
            <c:numRef>
              <c:f>HousePrices!$B$13:$B$241</c:f>
              <c:numCache>
                <c:formatCode>[$-1010409]"$"#,##0;\("$"#,##0\)</c:formatCode>
                <c:ptCount val="229"/>
                <c:pt idx="0">
                  <c:v>383149.51994342415</c:v>
                </c:pt>
                <c:pt idx="1">
                  <c:v>390517.7799423362</c:v>
                </c:pt>
                <c:pt idx="2">
                  <c:v>403390.20489002613</c:v>
                </c:pt>
                <c:pt idx="3">
                  <c:v>410724.57225166296</c:v>
                </c:pt>
                <c:pt idx="4">
                  <c:v>415858.62940480874</c:v>
                </c:pt>
                <c:pt idx="5">
                  <c:v>393521.65931480227</c:v>
                </c:pt>
                <c:pt idx="6">
                  <c:v>397894.12219607783</c:v>
                </c:pt>
                <c:pt idx="7">
                  <c:v>411011.5108399046</c:v>
                </c:pt>
                <c:pt idx="8">
                  <c:v>409223.76556594251</c:v>
                </c:pt>
                <c:pt idx="9">
                  <c:v>421131.62531626446</c:v>
                </c:pt>
                <c:pt idx="10">
                  <c:v>428392.51540792419</c:v>
                </c:pt>
                <c:pt idx="11">
                  <c:v>421131.62531626446</c:v>
                </c:pt>
                <c:pt idx="12">
                  <c:v>435726.01440050051</c:v>
                </c:pt>
                <c:pt idx="13">
                  <c:v>463244.78784789087</c:v>
                </c:pt>
                <c:pt idx="14">
                  <c:v>466204.44006270863</c:v>
                </c:pt>
                <c:pt idx="15">
                  <c:v>477046.40378509724</c:v>
                </c:pt>
                <c:pt idx="16">
                  <c:v>469818.4279701715</c:v>
                </c:pt>
                <c:pt idx="17">
                  <c:v>466435.39703617012</c:v>
                </c:pt>
                <c:pt idx="18">
                  <c:v>450648.35282879201</c:v>
                </c:pt>
                <c:pt idx="19">
                  <c:v>452083.53866582637</c:v>
                </c:pt>
                <c:pt idx="20">
                  <c:v>456896.8816836396</c:v>
                </c:pt>
                <c:pt idx="21">
                  <c:v>477632.42091497849</c:v>
                </c:pt>
                <c:pt idx="22">
                  <c:v>486212.64404518768</c:v>
                </c:pt>
                <c:pt idx="23">
                  <c:v>451376.63720138028</c:v>
                </c:pt>
                <c:pt idx="24">
                  <c:v>475133.30231724237</c:v>
                </c:pt>
                <c:pt idx="25">
                  <c:v>471639.67509432149</c:v>
                </c:pt>
                <c:pt idx="26">
                  <c:v>477924.49757652654</c:v>
                </c:pt>
                <c:pt idx="27">
                  <c:v>483563.72468657402</c:v>
                </c:pt>
                <c:pt idx="28">
                  <c:v>497661.79246169282</c:v>
                </c:pt>
                <c:pt idx="29">
                  <c:v>489107.81120892597</c:v>
                </c:pt>
                <c:pt idx="30">
                  <c:v>475133.30231724237</c:v>
                </c:pt>
                <c:pt idx="31">
                  <c:v>493300.16387643106</c:v>
                </c:pt>
                <c:pt idx="32">
                  <c:v>521757.67771887884</c:v>
                </c:pt>
                <c:pt idx="33">
                  <c:v>513409.55487537675</c:v>
                </c:pt>
                <c:pt idx="34">
                  <c:v>514800.90868262708</c:v>
                </c:pt>
                <c:pt idx="35">
                  <c:v>503451.02464241005</c:v>
                </c:pt>
                <c:pt idx="36">
                  <c:v>508968.2961453406</c:v>
                </c:pt>
                <c:pt idx="37">
                  <c:v>513106.24977253849</c:v>
                </c:pt>
                <c:pt idx="38">
                  <c:v>518312.02459012624</c:v>
                </c:pt>
                <c:pt idx="39">
                  <c:v>518312.02459012624</c:v>
                </c:pt>
                <c:pt idx="40">
                  <c:v>534679.77273507765</c:v>
                </c:pt>
                <c:pt idx="41">
                  <c:v>521562.62817728374</c:v>
                </c:pt>
                <c:pt idx="42">
                  <c:v>513434.37942646892</c:v>
                </c:pt>
                <c:pt idx="43">
                  <c:v>521562.62817728374</c:v>
                </c:pt>
                <c:pt idx="44">
                  <c:v>522519.16249190428</c:v>
                </c:pt>
                <c:pt idx="45">
                  <c:v>525212.56023670791</c:v>
                </c:pt>
                <c:pt idx="46">
                  <c:v>538679.54896072613</c:v>
                </c:pt>
                <c:pt idx="47">
                  <c:v>531939.33210106846</c:v>
                </c:pt>
                <c:pt idx="48">
                  <c:v>520663.81009892613</c:v>
                </c:pt>
                <c:pt idx="49">
                  <c:v>523980.14009955624</c:v>
                </c:pt>
                <c:pt idx="50">
                  <c:v>526924.32966075919</c:v>
                </c:pt>
                <c:pt idx="51">
                  <c:v>546683.99202303763</c:v>
                </c:pt>
                <c:pt idx="52">
                  <c:v>559857.10026455671</c:v>
                </c:pt>
                <c:pt idx="53">
                  <c:v>560971.24349418993</c:v>
                </c:pt>
                <c:pt idx="54">
                  <c:v>553711.61563720624</c:v>
                </c:pt>
                <c:pt idx="55">
                  <c:v>574170.56687052373</c:v>
                </c:pt>
                <c:pt idx="56">
                  <c:v>579208.5267372611</c:v>
                </c:pt>
                <c:pt idx="57">
                  <c:v>593655.90495519724</c:v>
                </c:pt>
                <c:pt idx="58">
                  <c:v>589715.7108957601</c:v>
                </c:pt>
                <c:pt idx="59">
                  <c:v>585234.70578251884</c:v>
                </c:pt>
                <c:pt idx="60">
                  <c:v>582633.66264570761</c:v>
                </c:pt>
                <c:pt idx="61">
                  <c:v>585234.70578251884</c:v>
                </c:pt>
                <c:pt idx="62">
                  <c:v>570732.30458401446</c:v>
                </c:pt>
                <c:pt idx="63">
                  <c:v>577203.19239108951</c:v>
                </c:pt>
                <c:pt idx="64">
                  <c:v>582379.90263674944</c:v>
                </c:pt>
                <c:pt idx="65">
                  <c:v>594828.71710658993</c:v>
                </c:pt>
                <c:pt idx="66">
                  <c:v>550056.66313082515</c:v>
                </c:pt>
                <c:pt idx="67">
                  <c:v>550056.66313082515</c:v>
                </c:pt>
                <c:pt idx="68">
                  <c:v>559074.78947017016</c:v>
                </c:pt>
                <c:pt idx="69">
                  <c:v>578134.15729301691</c:v>
                </c:pt>
                <c:pt idx="70">
                  <c:v>571781.03468540125</c:v>
                </c:pt>
                <c:pt idx="71">
                  <c:v>537614.28837574727</c:v>
                </c:pt>
                <c:pt idx="72">
                  <c:v>525111.63050654391</c:v>
                </c:pt>
                <c:pt idx="73">
                  <c:v>535113.75680190662</c:v>
                </c:pt>
                <c:pt idx="74">
                  <c:v>522853.14200885047</c:v>
                </c:pt>
                <c:pt idx="75">
                  <c:v>535785.90523875132</c:v>
                </c:pt>
                <c:pt idx="76">
                  <c:v>529627.44655784615</c:v>
                </c:pt>
                <c:pt idx="77">
                  <c:v>544472.08985494915</c:v>
                </c:pt>
                <c:pt idx="78">
                  <c:v>524673.10476931464</c:v>
                </c:pt>
                <c:pt idx="79">
                  <c:v>530612.80029500497</c:v>
                </c:pt>
                <c:pt idx="80">
                  <c:v>542952.63227428892</c:v>
                </c:pt>
                <c:pt idx="81">
                  <c:v>541718.64901912014</c:v>
                </c:pt>
                <c:pt idx="82">
                  <c:v>555292.46482597734</c:v>
                </c:pt>
                <c:pt idx="83">
                  <c:v>538711.88507910154</c:v>
                </c:pt>
                <c:pt idx="84">
                  <c:v>546074.68988656078</c:v>
                </c:pt>
                <c:pt idx="85">
                  <c:v>560800.29950147925</c:v>
                </c:pt>
                <c:pt idx="86">
                  <c:v>557264.58462756104</c:v>
                </c:pt>
                <c:pt idx="87">
                  <c:v>554841.69512918033</c:v>
                </c:pt>
                <c:pt idx="88">
                  <c:v>575436.25586541637</c:v>
                </c:pt>
                <c:pt idx="89">
                  <c:v>576489.20394439215</c:v>
                </c:pt>
                <c:pt idx="90">
                  <c:v>546147.66689468734</c:v>
                </c:pt>
                <c:pt idx="91">
                  <c:v>558284.28171456931</c:v>
                </c:pt>
                <c:pt idx="92">
                  <c:v>576805.61871262325</c:v>
                </c:pt>
                <c:pt idx="93">
                  <c:v>568340.96602711314</c:v>
                </c:pt>
                <c:pt idx="94">
                  <c:v>556248.6050478128</c:v>
                </c:pt>
                <c:pt idx="95">
                  <c:v>540751.89808031521</c:v>
                </c:pt>
                <c:pt idx="96">
                  <c:v>543165.96905388811</c:v>
                </c:pt>
                <c:pt idx="97">
                  <c:v>539544.86259352881</c:v>
                </c:pt>
                <c:pt idx="98">
                  <c:v>537299.19004183076</c:v>
                </c:pt>
                <c:pt idx="99">
                  <c:v>555209.16304322507</c:v>
                </c:pt>
                <c:pt idx="100">
                  <c:v>573119.13604461949</c:v>
                </c:pt>
                <c:pt idx="101">
                  <c:v>534346.22340711777</c:v>
                </c:pt>
                <c:pt idx="102">
                  <c:v>525012.66491965728</c:v>
                </c:pt>
                <c:pt idx="103">
                  <c:v>543160.60270371335</c:v>
                </c:pt>
                <c:pt idx="104">
                  <c:v>550406.60220470629</c:v>
                </c:pt>
                <c:pt idx="105">
                  <c:v>555615.4974937099</c:v>
                </c:pt>
                <c:pt idx="106">
                  <c:v>540567.57776992186</c:v>
                </c:pt>
                <c:pt idx="107">
                  <c:v>531988.63251528773</c:v>
                </c:pt>
                <c:pt idx="108">
                  <c:v>535428.21419103304</c:v>
                </c:pt>
                <c:pt idx="109">
                  <c:v>524536.20555117272</c:v>
                </c:pt>
                <c:pt idx="110">
                  <c:v>547965.02590432484</c:v>
                </c:pt>
                <c:pt idx="111">
                  <c:v>536549.08786465146</c:v>
                </c:pt>
                <c:pt idx="112">
                  <c:v>559380.96394399833</c:v>
                </c:pt>
                <c:pt idx="113">
                  <c:v>559251.22856713657</c:v>
                </c:pt>
                <c:pt idx="114">
                  <c:v>538402.45273771847</c:v>
                </c:pt>
                <c:pt idx="115">
                  <c:v>538402.45273771847</c:v>
                </c:pt>
                <c:pt idx="116">
                  <c:v>568676.51861307409</c:v>
                </c:pt>
                <c:pt idx="117">
                  <c:v>565257.62170758471</c:v>
                </c:pt>
                <c:pt idx="118">
                  <c:v>575514.31242405297</c:v>
                </c:pt>
                <c:pt idx="119">
                  <c:v>576382.69707572134</c:v>
                </c:pt>
                <c:pt idx="120">
                  <c:v>573543.37344480644</c:v>
                </c:pt>
                <c:pt idx="121">
                  <c:v>584900.66796846595</c:v>
                </c:pt>
                <c:pt idx="122">
                  <c:v>589066.30250090326</c:v>
                </c:pt>
                <c:pt idx="123">
                  <c:v>600394.5006259206</c:v>
                </c:pt>
                <c:pt idx="124">
                  <c:v>617386.79781344673</c:v>
                </c:pt>
                <c:pt idx="125">
                  <c:v>615606.16762991436</c:v>
                </c:pt>
                <c:pt idx="126">
                  <c:v>578726.53546775365</c:v>
                </c:pt>
                <c:pt idx="127">
                  <c:v>618443.06241161912</c:v>
                </c:pt>
                <c:pt idx="128">
                  <c:v>638407.6493109999</c:v>
                </c:pt>
                <c:pt idx="129">
                  <c:v>632758.02409585821</c:v>
                </c:pt>
                <c:pt idx="130">
                  <c:v>641797.42444008484</c:v>
                </c:pt>
                <c:pt idx="131">
                  <c:v>631681.90459216712</c:v>
                </c:pt>
                <c:pt idx="132">
                  <c:v>628297.89438899478</c:v>
                </c:pt>
                <c:pt idx="133">
                  <c:v>642961.93860274157</c:v>
                </c:pt>
                <c:pt idx="134">
                  <c:v>648179.07348077279</c:v>
                </c:pt>
                <c:pt idx="135">
                  <c:v>659354.57474768267</c:v>
                </c:pt>
                <c:pt idx="136">
                  <c:v>700145.15437190363</c:v>
                </c:pt>
                <c:pt idx="137">
                  <c:v>680015.14138895564</c:v>
                </c:pt>
                <c:pt idx="138">
                  <c:v>636467.3737138008</c:v>
                </c:pt>
                <c:pt idx="139">
                  <c:v>681131.75081652368</c:v>
                </c:pt>
                <c:pt idx="140">
                  <c:v>717796.25817127328</c:v>
                </c:pt>
                <c:pt idx="141">
                  <c:v>689974.69777703797</c:v>
                </c:pt>
                <c:pt idx="142">
                  <c:v>701103.32193473214</c:v>
                </c:pt>
                <c:pt idx="143">
                  <c:v>671591.51447912306</c:v>
                </c:pt>
                <c:pt idx="144">
                  <c:v>688242.54376372951</c:v>
                </c:pt>
                <c:pt idx="145">
                  <c:v>689130.59865890851</c:v>
                </c:pt>
                <c:pt idx="146">
                  <c:v>685946.48839049274</c:v>
                </c:pt>
                <c:pt idx="147">
                  <c:v>719137.44750616164</c:v>
                </c:pt>
                <c:pt idx="148">
                  <c:v>747902.94540640817</c:v>
                </c:pt>
                <c:pt idx="149">
                  <c:v>759126.49968375964</c:v>
                </c:pt>
                <c:pt idx="150">
                  <c:v>748044.36100224487</c:v>
                </c:pt>
                <c:pt idx="151">
                  <c:v>761342.9274200626</c:v>
                </c:pt>
                <c:pt idx="152">
                  <c:v>810350.0918508427</c:v>
                </c:pt>
                <c:pt idx="153">
                  <c:v>807019.88599392143</c:v>
                </c:pt>
                <c:pt idx="154">
                  <c:v>843652.15042005549</c:v>
                </c:pt>
                <c:pt idx="155">
                  <c:v>851191.36682839296</c:v>
                </c:pt>
                <c:pt idx="156">
                  <c:v>829082.50015752565</c:v>
                </c:pt>
                <c:pt idx="157">
                  <c:v>829082.50015752565</c:v>
                </c:pt>
                <c:pt idx="158">
                  <c:v>860482.9667130867</c:v>
                </c:pt>
                <c:pt idx="159">
                  <c:v>837345.78066830465</c:v>
                </c:pt>
                <c:pt idx="160">
                  <c:v>864890.04976923566</c:v>
                </c:pt>
                <c:pt idx="161">
                  <c:v>861470.69766720163</c:v>
                </c:pt>
                <c:pt idx="162">
                  <c:v>824930.16678928689</c:v>
                </c:pt>
                <c:pt idx="163">
                  <c:v>852612.38715134352</c:v>
                </c:pt>
                <c:pt idx="164">
                  <c:v>923045.18350871187</c:v>
                </c:pt>
                <c:pt idx="165">
                  <c:v>917517.96684099501</c:v>
                </c:pt>
                <c:pt idx="166">
                  <c:v>910885.3068397349</c:v>
                </c:pt>
                <c:pt idx="167">
                  <c:v>913710.83781333908</c:v>
                </c:pt>
                <c:pt idx="168">
                  <c:v>924719.40212434321</c:v>
                </c:pt>
                <c:pt idx="169">
                  <c:v>935727.96643534722</c:v>
                </c:pt>
                <c:pt idx="170">
                  <c:v>927146.02183666429</c:v>
                </c:pt>
                <c:pt idx="171">
                  <c:v>963902.69844202313</c:v>
                </c:pt>
                <c:pt idx="172">
                  <c:v>960062.44864743343</c:v>
                </c:pt>
                <c:pt idx="173">
                  <c:v>934254.41494718508</c:v>
                </c:pt>
                <c:pt idx="174">
                  <c:v>906937.03439317388</c:v>
                </c:pt>
                <c:pt idx="175">
                  <c:v>903658.94872669247</c:v>
                </c:pt>
                <c:pt idx="176">
                  <c:v>973800.00000000012</c:v>
                </c:pt>
                <c:pt idx="177">
                  <c:v>925110.00000000012</c:v>
                </c:pt>
                <c:pt idx="178">
                  <c:v>933549.60000000009</c:v>
                </c:pt>
                <c:pt idx="179">
                  <c:v>926192.00000000012</c:v>
                </c:pt>
                <c:pt idx="180">
                  <c:v>904552.00000000012</c:v>
                </c:pt>
                <c:pt idx="181">
                  <c:v>908880.00000000012</c:v>
                </c:pt>
                <c:pt idx="182">
                  <c:v>915220.94165947242</c:v>
                </c:pt>
                <c:pt idx="183">
                  <c:v>915220.94165947242</c:v>
                </c:pt>
                <c:pt idx="184">
                  <c:v>947522.85724745377</c:v>
                </c:pt>
                <c:pt idx="185">
                  <c:v>924970.17892644147</c:v>
                </c:pt>
                <c:pt idx="186">
                  <c:v>881948.31013916503</c:v>
                </c:pt>
                <c:pt idx="187">
                  <c:v>919592.4453280319</c:v>
                </c:pt>
                <c:pt idx="188">
                  <c:v>941800.1978239367</c:v>
                </c:pt>
                <c:pt idx="189">
                  <c:v>909693.37289812067</c:v>
                </c:pt>
                <c:pt idx="190">
                  <c:v>909693.37289812067</c:v>
                </c:pt>
                <c:pt idx="191">
                  <c:v>906108.37438423641</c:v>
                </c:pt>
                <c:pt idx="192">
                  <c:v>884788.17733990145</c:v>
                </c:pt>
                <c:pt idx="193">
                  <c:v>906108.37438423641</c:v>
                </c:pt>
                <c:pt idx="194">
                  <c:v>893917.96875</c:v>
                </c:pt>
                <c:pt idx="195">
                  <c:v>909767.578125</c:v>
                </c:pt>
                <c:pt idx="196">
                  <c:v>908710.9375</c:v>
                </c:pt>
                <c:pt idx="197">
                  <c:v>907824.39024390245</c:v>
                </c:pt>
                <c:pt idx="198">
                  <c:v>849765.85365853668</c:v>
                </c:pt>
                <c:pt idx="199">
                  <c:v>898323.90243902442</c:v>
                </c:pt>
                <c:pt idx="200">
                  <c:v>901666.66666666663</c:v>
                </c:pt>
                <c:pt idx="201">
                  <c:v>893230.01949317742</c:v>
                </c:pt>
                <c:pt idx="202">
                  <c:v>896393.76218323584</c:v>
                </c:pt>
                <c:pt idx="203">
                  <c:v>891182.17054263572</c:v>
                </c:pt>
                <c:pt idx="204">
                  <c:v>864970.93023255817</c:v>
                </c:pt>
                <c:pt idx="205">
                  <c:v>858680.2325581396</c:v>
                </c:pt>
                <c:pt idx="206">
                  <c:v>883095.28392685275</c:v>
                </c:pt>
                <c:pt idx="207">
                  <c:v>898716.07314725698</c:v>
                </c:pt>
                <c:pt idx="208">
                  <c:v>921626.56400384987</c:v>
                </c:pt>
                <c:pt idx="209">
                  <c:v>918249.04214559391</c:v>
                </c:pt>
                <c:pt idx="210">
                  <c:v>901666.66666666674</c:v>
                </c:pt>
                <c:pt idx="211">
                  <c:v>917212.64367816097</c:v>
                </c:pt>
                <c:pt idx="212">
                  <c:v>971948.66920152085</c:v>
                </c:pt>
                <c:pt idx="213">
                  <c:v>951378.32699619769</c:v>
                </c:pt>
                <c:pt idx="214">
                  <c:v>930807.98479087453</c:v>
                </c:pt>
                <c:pt idx="215">
                  <c:v>950754.53677172877</c:v>
                </c:pt>
                <c:pt idx="216">
                  <c:v>948687.67908309458</c:v>
                </c:pt>
                <c:pt idx="217">
                  <c:v>981240.68767908309</c:v>
                </c:pt>
                <c:pt idx="218">
                  <c:v>980370.01897533215</c:v>
                </c:pt>
                <c:pt idx="219">
                  <c:v>1026565.4648956357</c:v>
                </c:pt>
                <c:pt idx="220">
                  <c:v>1057362.4288425047</c:v>
                </c:pt>
                <c:pt idx="221">
                  <c:v>1047261.567516525</c:v>
                </c:pt>
                <c:pt idx="222">
                  <c:v>1016610.0094428706</c:v>
                </c:pt>
                <c:pt idx="223">
                  <c:v>1123890.462700661</c:v>
                </c:pt>
                <c:pt idx="224">
                  <c:v>1134681.6479400748</c:v>
                </c:pt>
                <c:pt idx="225">
                  <c:v>1134681.6479400748</c:v>
                </c:pt>
                <c:pt idx="226">
                  <c:v>1163048.6891385766</c:v>
                </c:pt>
                <c:pt idx="227">
                  <c:v>1150000</c:v>
                </c:pt>
                <c:pt idx="228">
                  <c:v>1175000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0-42D8-ABA9-3CB4D1A6FC0C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HousePrices!$A$13:$A$241</c:f>
              <c:numCache>
                <c:formatCode>mmm\-yy</c:formatCode>
                <c:ptCount val="229"/>
                <c:pt idx="0">
                  <c:v>37438</c:v>
                </c:pt>
                <c:pt idx="1">
                  <c:v>37469</c:v>
                </c:pt>
                <c:pt idx="2">
                  <c:v>37500</c:v>
                </c:pt>
                <c:pt idx="3">
                  <c:v>37530</c:v>
                </c:pt>
                <c:pt idx="4">
                  <c:v>37561</c:v>
                </c:pt>
                <c:pt idx="5">
                  <c:v>37591</c:v>
                </c:pt>
                <c:pt idx="6">
                  <c:v>37622</c:v>
                </c:pt>
                <c:pt idx="7">
                  <c:v>37653</c:v>
                </c:pt>
                <c:pt idx="8">
                  <c:v>37681</c:v>
                </c:pt>
                <c:pt idx="9">
                  <c:v>37712</c:v>
                </c:pt>
                <c:pt idx="10">
                  <c:v>37742</c:v>
                </c:pt>
                <c:pt idx="11">
                  <c:v>37773</c:v>
                </c:pt>
                <c:pt idx="12">
                  <c:v>37803</c:v>
                </c:pt>
                <c:pt idx="13">
                  <c:v>37834</c:v>
                </c:pt>
                <c:pt idx="14">
                  <c:v>37865</c:v>
                </c:pt>
                <c:pt idx="15">
                  <c:v>37895</c:v>
                </c:pt>
                <c:pt idx="16">
                  <c:v>37926</c:v>
                </c:pt>
                <c:pt idx="17">
                  <c:v>37956</c:v>
                </c:pt>
                <c:pt idx="18">
                  <c:v>37987</c:v>
                </c:pt>
                <c:pt idx="19">
                  <c:v>38018</c:v>
                </c:pt>
                <c:pt idx="20">
                  <c:v>38047</c:v>
                </c:pt>
                <c:pt idx="21">
                  <c:v>38078</c:v>
                </c:pt>
                <c:pt idx="22">
                  <c:v>38108</c:v>
                </c:pt>
                <c:pt idx="23">
                  <c:v>38139</c:v>
                </c:pt>
                <c:pt idx="24">
                  <c:v>38169</c:v>
                </c:pt>
                <c:pt idx="25">
                  <c:v>38200</c:v>
                </c:pt>
                <c:pt idx="26">
                  <c:v>38231</c:v>
                </c:pt>
                <c:pt idx="27">
                  <c:v>38261</c:v>
                </c:pt>
                <c:pt idx="28">
                  <c:v>38292</c:v>
                </c:pt>
                <c:pt idx="29">
                  <c:v>38322</c:v>
                </c:pt>
                <c:pt idx="30">
                  <c:v>38353</c:v>
                </c:pt>
                <c:pt idx="31">
                  <c:v>38384</c:v>
                </c:pt>
                <c:pt idx="32">
                  <c:v>38412</c:v>
                </c:pt>
                <c:pt idx="33">
                  <c:v>38443</c:v>
                </c:pt>
                <c:pt idx="34">
                  <c:v>38473</c:v>
                </c:pt>
                <c:pt idx="35">
                  <c:v>38504</c:v>
                </c:pt>
                <c:pt idx="36">
                  <c:v>38534</c:v>
                </c:pt>
                <c:pt idx="37">
                  <c:v>38565</c:v>
                </c:pt>
                <c:pt idx="38">
                  <c:v>38596</c:v>
                </c:pt>
                <c:pt idx="39">
                  <c:v>38626</c:v>
                </c:pt>
                <c:pt idx="40">
                  <c:v>38657</c:v>
                </c:pt>
                <c:pt idx="41">
                  <c:v>38687</c:v>
                </c:pt>
                <c:pt idx="42">
                  <c:v>38718</c:v>
                </c:pt>
                <c:pt idx="43">
                  <c:v>38749</c:v>
                </c:pt>
                <c:pt idx="44">
                  <c:v>38777</c:v>
                </c:pt>
                <c:pt idx="45">
                  <c:v>38808</c:v>
                </c:pt>
                <c:pt idx="46">
                  <c:v>38838</c:v>
                </c:pt>
                <c:pt idx="47">
                  <c:v>38869</c:v>
                </c:pt>
                <c:pt idx="48">
                  <c:v>38899</c:v>
                </c:pt>
                <c:pt idx="49">
                  <c:v>38930</c:v>
                </c:pt>
                <c:pt idx="50">
                  <c:v>38961</c:v>
                </c:pt>
                <c:pt idx="51">
                  <c:v>38991</c:v>
                </c:pt>
                <c:pt idx="52">
                  <c:v>39022</c:v>
                </c:pt>
                <c:pt idx="53">
                  <c:v>39052</c:v>
                </c:pt>
                <c:pt idx="54">
                  <c:v>39083</c:v>
                </c:pt>
                <c:pt idx="55">
                  <c:v>39114</c:v>
                </c:pt>
                <c:pt idx="56">
                  <c:v>39142</c:v>
                </c:pt>
                <c:pt idx="57">
                  <c:v>39173</c:v>
                </c:pt>
                <c:pt idx="58">
                  <c:v>39203</c:v>
                </c:pt>
                <c:pt idx="59">
                  <c:v>39234</c:v>
                </c:pt>
                <c:pt idx="60">
                  <c:v>39264</c:v>
                </c:pt>
                <c:pt idx="61">
                  <c:v>39295</c:v>
                </c:pt>
                <c:pt idx="62">
                  <c:v>39326</c:v>
                </c:pt>
                <c:pt idx="63">
                  <c:v>39356</c:v>
                </c:pt>
                <c:pt idx="64">
                  <c:v>39387</c:v>
                </c:pt>
                <c:pt idx="65">
                  <c:v>39417</c:v>
                </c:pt>
                <c:pt idx="66">
                  <c:v>39448</c:v>
                </c:pt>
                <c:pt idx="67">
                  <c:v>39479</c:v>
                </c:pt>
                <c:pt idx="68">
                  <c:v>39508</c:v>
                </c:pt>
                <c:pt idx="69">
                  <c:v>39539</c:v>
                </c:pt>
                <c:pt idx="70">
                  <c:v>39569</c:v>
                </c:pt>
                <c:pt idx="71">
                  <c:v>39600</c:v>
                </c:pt>
                <c:pt idx="72">
                  <c:v>39630</c:v>
                </c:pt>
                <c:pt idx="73">
                  <c:v>39661</c:v>
                </c:pt>
                <c:pt idx="74">
                  <c:v>39692</c:v>
                </c:pt>
                <c:pt idx="75">
                  <c:v>39722</c:v>
                </c:pt>
                <c:pt idx="76">
                  <c:v>39753</c:v>
                </c:pt>
                <c:pt idx="77">
                  <c:v>39783</c:v>
                </c:pt>
                <c:pt idx="78">
                  <c:v>39814</c:v>
                </c:pt>
                <c:pt idx="79">
                  <c:v>39845</c:v>
                </c:pt>
                <c:pt idx="80">
                  <c:v>39873</c:v>
                </c:pt>
                <c:pt idx="81">
                  <c:v>39904</c:v>
                </c:pt>
                <c:pt idx="82">
                  <c:v>39934</c:v>
                </c:pt>
                <c:pt idx="83">
                  <c:v>39965</c:v>
                </c:pt>
                <c:pt idx="84">
                  <c:v>39995</c:v>
                </c:pt>
                <c:pt idx="85">
                  <c:v>40026</c:v>
                </c:pt>
                <c:pt idx="86">
                  <c:v>40057</c:v>
                </c:pt>
                <c:pt idx="87">
                  <c:v>40087</c:v>
                </c:pt>
                <c:pt idx="88">
                  <c:v>40118</c:v>
                </c:pt>
                <c:pt idx="89">
                  <c:v>40148</c:v>
                </c:pt>
                <c:pt idx="90">
                  <c:v>40179</c:v>
                </c:pt>
                <c:pt idx="91">
                  <c:v>40210</c:v>
                </c:pt>
                <c:pt idx="92">
                  <c:v>40238</c:v>
                </c:pt>
                <c:pt idx="93">
                  <c:v>40269</c:v>
                </c:pt>
                <c:pt idx="94">
                  <c:v>40299</c:v>
                </c:pt>
                <c:pt idx="95">
                  <c:v>40330</c:v>
                </c:pt>
                <c:pt idx="96">
                  <c:v>40360</c:v>
                </c:pt>
                <c:pt idx="97">
                  <c:v>40391</c:v>
                </c:pt>
                <c:pt idx="98">
                  <c:v>40422</c:v>
                </c:pt>
                <c:pt idx="99">
                  <c:v>40452</c:v>
                </c:pt>
                <c:pt idx="100">
                  <c:v>40483</c:v>
                </c:pt>
                <c:pt idx="101">
                  <c:v>40513</c:v>
                </c:pt>
                <c:pt idx="102">
                  <c:v>40544</c:v>
                </c:pt>
                <c:pt idx="103">
                  <c:v>40575</c:v>
                </c:pt>
                <c:pt idx="104">
                  <c:v>40603</c:v>
                </c:pt>
                <c:pt idx="105">
                  <c:v>40634</c:v>
                </c:pt>
                <c:pt idx="106">
                  <c:v>40664</c:v>
                </c:pt>
                <c:pt idx="107">
                  <c:v>40695</c:v>
                </c:pt>
                <c:pt idx="108">
                  <c:v>40725</c:v>
                </c:pt>
                <c:pt idx="109">
                  <c:v>40756</c:v>
                </c:pt>
                <c:pt idx="110">
                  <c:v>40787</c:v>
                </c:pt>
                <c:pt idx="111">
                  <c:v>40817</c:v>
                </c:pt>
                <c:pt idx="112">
                  <c:v>40848</c:v>
                </c:pt>
                <c:pt idx="113">
                  <c:v>40878</c:v>
                </c:pt>
                <c:pt idx="114">
                  <c:v>40909</c:v>
                </c:pt>
                <c:pt idx="115">
                  <c:v>40940</c:v>
                </c:pt>
                <c:pt idx="116">
                  <c:v>40969</c:v>
                </c:pt>
                <c:pt idx="117">
                  <c:v>41000</c:v>
                </c:pt>
                <c:pt idx="118">
                  <c:v>41030</c:v>
                </c:pt>
                <c:pt idx="119">
                  <c:v>41061</c:v>
                </c:pt>
                <c:pt idx="120">
                  <c:v>41091</c:v>
                </c:pt>
                <c:pt idx="121">
                  <c:v>41122</c:v>
                </c:pt>
                <c:pt idx="122">
                  <c:v>41153</c:v>
                </c:pt>
                <c:pt idx="123">
                  <c:v>41183</c:v>
                </c:pt>
                <c:pt idx="124">
                  <c:v>41214</c:v>
                </c:pt>
                <c:pt idx="125">
                  <c:v>41244</c:v>
                </c:pt>
                <c:pt idx="126">
                  <c:v>41275</c:v>
                </c:pt>
                <c:pt idx="127">
                  <c:v>41306</c:v>
                </c:pt>
                <c:pt idx="128">
                  <c:v>41334</c:v>
                </c:pt>
                <c:pt idx="129">
                  <c:v>41365</c:v>
                </c:pt>
                <c:pt idx="130">
                  <c:v>41395</c:v>
                </c:pt>
                <c:pt idx="131">
                  <c:v>41426</c:v>
                </c:pt>
                <c:pt idx="132">
                  <c:v>41456</c:v>
                </c:pt>
                <c:pt idx="133">
                  <c:v>41487</c:v>
                </c:pt>
                <c:pt idx="134">
                  <c:v>41518</c:v>
                </c:pt>
                <c:pt idx="135">
                  <c:v>41548</c:v>
                </c:pt>
                <c:pt idx="136">
                  <c:v>41579</c:v>
                </c:pt>
                <c:pt idx="137">
                  <c:v>41609</c:v>
                </c:pt>
                <c:pt idx="138">
                  <c:v>41640</c:v>
                </c:pt>
                <c:pt idx="139">
                  <c:v>41671</c:v>
                </c:pt>
                <c:pt idx="140">
                  <c:v>41699</c:v>
                </c:pt>
                <c:pt idx="141">
                  <c:v>41730</c:v>
                </c:pt>
                <c:pt idx="142">
                  <c:v>41760</c:v>
                </c:pt>
                <c:pt idx="143">
                  <c:v>41791</c:v>
                </c:pt>
                <c:pt idx="144">
                  <c:v>41821</c:v>
                </c:pt>
                <c:pt idx="145">
                  <c:v>41852</c:v>
                </c:pt>
                <c:pt idx="146">
                  <c:v>41883</c:v>
                </c:pt>
                <c:pt idx="147">
                  <c:v>41913</c:v>
                </c:pt>
                <c:pt idx="148">
                  <c:v>41944</c:v>
                </c:pt>
                <c:pt idx="149">
                  <c:v>41974</c:v>
                </c:pt>
                <c:pt idx="150">
                  <c:v>42005</c:v>
                </c:pt>
                <c:pt idx="151">
                  <c:v>42036</c:v>
                </c:pt>
                <c:pt idx="152">
                  <c:v>42064</c:v>
                </c:pt>
                <c:pt idx="153">
                  <c:v>42095</c:v>
                </c:pt>
                <c:pt idx="154">
                  <c:v>42125</c:v>
                </c:pt>
                <c:pt idx="155">
                  <c:v>42156</c:v>
                </c:pt>
                <c:pt idx="156">
                  <c:v>42186</c:v>
                </c:pt>
                <c:pt idx="157">
                  <c:v>42217</c:v>
                </c:pt>
                <c:pt idx="158">
                  <c:v>42248</c:v>
                </c:pt>
                <c:pt idx="159">
                  <c:v>42278</c:v>
                </c:pt>
                <c:pt idx="160">
                  <c:v>42309</c:v>
                </c:pt>
                <c:pt idx="161">
                  <c:v>42339</c:v>
                </c:pt>
                <c:pt idx="162">
                  <c:v>42370</c:v>
                </c:pt>
                <c:pt idx="163">
                  <c:v>42401</c:v>
                </c:pt>
                <c:pt idx="164">
                  <c:v>42430</c:v>
                </c:pt>
                <c:pt idx="165">
                  <c:v>42461</c:v>
                </c:pt>
                <c:pt idx="166">
                  <c:v>42491</c:v>
                </c:pt>
                <c:pt idx="167">
                  <c:v>42522</c:v>
                </c:pt>
                <c:pt idx="168">
                  <c:v>42552</c:v>
                </c:pt>
                <c:pt idx="169">
                  <c:v>42583</c:v>
                </c:pt>
                <c:pt idx="170">
                  <c:v>42614</c:v>
                </c:pt>
                <c:pt idx="171">
                  <c:v>42644</c:v>
                </c:pt>
                <c:pt idx="172">
                  <c:v>42675</c:v>
                </c:pt>
                <c:pt idx="173">
                  <c:v>42705</c:v>
                </c:pt>
                <c:pt idx="174">
                  <c:v>42736</c:v>
                </c:pt>
                <c:pt idx="175">
                  <c:v>42767</c:v>
                </c:pt>
                <c:pt idx="176">
                  <c:v>42795</c:v>
                </c:pt>
                <c:pt idx="177">
                  <c:v>42826</c:v>
                </c:pt>
                <c:pt idx="178">
                  <c:v>42856</c:v>
                </c:pt>
                <c:pt idx="179">
                  <c:v>42887</c:v>
                </c:pt>
                <c:pt idx="180">
                  <c:v>42917</c:v>
                </c:pt>
                <c:pt idx="181">
                  <c:v>42948</c:v>
                </c:pt>
                <c:pt idx="182">
                  <c:v>42979</c:v>
                </c:pt>
                <c:pt idx="183">
                  <c:v>43009</c:v>
                </c:pt>
                <c:pt idx="184">
                  <c:v>43040</c:v>
                </c:pt>
                <c:pt idx="185">
                  <c:v>43070</c:v>
                </c:pt>
                <c:pt idx="186">
                  <c:v>43101</c:v>
                </c:pt>
                <c:pt idx="187">
                  <c:v>43132</c:v>
                </c:pt>
                <c:pt idx="188">
                  <c:v>43160</c:v>
                </c:pt>
                <c:pt idx="189">
                  <c:v>43191</c:v>
                </c:pt>
                <c:pt idx="190">
                  <c:v>43221</c:v>
                </c:pt>
                <c:pt idx="191">
                  <c:v>43252</c:v>
                </c:pt>
                <c:pt idx="192">
                  <c:v>43282</c:v>
                </c:pt>
                <c:pt idx="193">
                  <c:v>43313</c:v>
                </c:pt>
                <c:pt idx="194">
                  <c:v>43344</c:v>
                </c:pt>
                <c:pt idx="195">
                  <c:v>43374</c:v>
                </c:pt>
                <c:pt idx="196">
                  <c:v>43405</c:v>
                </c:pt>
                <c:pt idx="197">
                  <c:v>43435</c:v>
                </c:pt>
                <c:pt idx="198">
                  <c:v>43466</c:v>
                </c:pt>
                <c:pt idx="199">
                  <c:v>43497</c:v>
                </c:pt>
                <c:pt idx="200">
                  <c:v>43525</c:v>
                </c:pt>
                <c:pt idx="201">
                  <c:v>43556</c:v>
                </c:pt>
                <c:pt idx="202">
                  <c:v>43586</c:v>
                </c:pt>
                <c:pt idx="203">
                  <c:v>43617</c:v>
                </c:pt>
                <c:pt idx="204">
                  <c:v>43647</c:v>
                </c:pt>
                <c:pt idx="205">
                  <c:v>43678</c:v>
                </c:pt>
                <c:pt idx="206">
                  <c:v>43709</c:v>
                </c:pt>
                <c:pt idx="207">
                  <c:v>43739</c:v>
                </c:pt>
                <c:pt idx="208">
                  <c:v>43770</c:v>
                </c:pt>
                <c:pt idx="209">
                  <c:v>43800</c:v>
                </c:pt>
                <c:pt idx="210">
                  <c:v>43831</c:v>
                </c:pt>
                <c:pt idx="211">
                  <c:v>43862</c:v>
                </c:pt>
                <c:pt idx="212">
                  <c:v>43891</c:v>
                </c:pt>
                <c:pt idx="213">
                  <c:v>43922</c:v>
                </c:pt>
                <c:pt idx="214">
                  <c:v>43952</c:v>
                </c:pt>
                <c:pt idx="215">
                  <c:v>43983</c:v>
                </c:pt>
                <c:pt idx="216">
                  <c:v>44013</c:v>
                </c:pt>
                <c:pt idx="217">
                  <c:v>44044</c:v>
                </c:pt>
                <c:pt idx="218">
                  <c:v>44075</c:v>
                </c:pt>
                <c:pt idx="219">
                  <c:v>44105</c:v>
                </c:pt>
                <c:pt idx="220">
                  <c:v>44136</c:v>
                </c:pt>
                <c:pt idx="221">
                  <c:v>44166</c:v>
                </c:pt>
                <c:pt idx="222">
                  <c:v>44197</c:v>
                </c:pt>
                <c:pt idx="223">
                  <c:v>44228</c:v>
                </c:pt>
                <c:pt idx="224">
                  <c:v>44256</c:v>
                </c:pt>
                <c:pt idx="225">
                  <c:v>44287</c:v>
                </c:pt>
                <c:pt idx="226">
                  <c:v>44317</c:v>
                </c:pt>
                <c:pt idx="227">
                  <c:v>44348</c:v>
                </c:pt>
                <c:pt idx="228">
                  <c:v>44378</c:v>
                </c:pt>
              </c:numCache>
            </c:numRef>
          </c:cat>
          <c:val>
            <c:numRef>
              <c:f>HousePrices!$C$13:$C$241</c:f>
              <c:numCache>
                <c:formatCode>[$-1010409]"$"#,##0;\("$"#,##0\)</c:formatCode>
                <c:ptCount val="229"/>
                <c:pt idx="0">
                  <c:v>221047.7999673601</c:v>
                </c:pt>
                <c:pt idx="1">
                  <c:v>218100.49596779532</c:v>
                </c:pt>
                <c:pt idx="2">
                  <c:v>219297.58411294149</c:v>
                </c:pt>
                <c:pt idx="3">
                  <c:v>222964.76779375991</c:v>
                </c:pt>
                <c:pt idx="4">
                  <c:v>234699.75557237884</c:v>
                </c:pt>
                <c:pt idx="5">
                  <c:v>233198.02033469762</c:v>
                </c:pt>
                <c:pt idx="6">
                  <c:v>228825.55745342205</c:v>
                </c:pt>
                <c:pt idx="7">
                  <c:v>231740.53270760577</c:v>
                </c:pt>
                <c:pt idx="8">
                  <c:v>236705.01698810727</c:v>
                </c:pt>
                <c:pt idx="9">
                  <c:v>236705.01698810727</c:v>
                </c:pt>
                <c:pt idx="10">
                  <c:v>242513.72906143503</c:v>
                </c:pt>
                <c:pt idx="11">
                  <c:v>239609.37302477116</c:v>
                </c:pt>
                <c:pt idx="12">
                  <c:v>243965.907079767</c:v>
                </c:pt>
                <c:pt idx="13">
                  <c:v>246870.26311643087</c:v>
                </c:pt>
                <c:pt idx="14">
                  <c:v>245895.73722377286</c:v>
                </c:pt>
                <c:pt idx="15">
                  <c:v>263821.11724478862</c:v>
                </c:pt>
                <c:pt idx="16">
                  <c:v>267435.10515225149</c:v>
                </c:pt>
                <c:pt idx="17">
                  <c:v>269814.93736246147</c:v>
                </c:pt>
                <c:pt idx="18">
                  <c:v>271250.12319949584</c:v>
                </c:pt>
                <c:pt idx="19">
                  <c:v>275555.68071059894</c:v>
                </c:pt>
                <c:pt idx="20">
                  <c:v>283147.36329690344</c:v>
                </c:pt>
                <c:pt idx="21">
                  <c:v>283147.36329690344</c:v>
                </c:pt>
                <c:pt idx="22">
                  <c:v>286007.4376736398</c:v>
                </c:pt>
                <c:pt idx="23">
                  <c:v>282983.80505659286</c:v>
                </c:pt>
                <c:pt idx="24">
                  <c:v>286477.4322795138</c:v>
                </c:pt>
                <c:pt idx="25">
                  <c:v>292067.2358361872</c:v>
                </c:pt>
                <c:pt idx="26">
                  <c:v>296059.42327749432</c:v>
                </c:pt>
                <c:pt idx="27">
                  <c:v>310157.49105261307</c:v>
                </c:pt>
                <c:pt idx="28">
                  <c:v>312977.10460763687</c:v>
                </c:pt>
                <c:pt idx="29">
                  <c:v>315125.17550746514</c:v>
                </c:pt>
                <c:pt idx="30">
                  <c:v>326304.78262081207</c:v>
                </c:pt>
                <c:pt idx="31">
                  <c:v>328400.95895456459</c:v>
                </c:pt>
                <c:pt idx="32">
                  <c:v>336707.62135458313</c:v>
                </c:pt>
                <c:pt idx="33">
                  <c:v>324185.43708933005</c:v>
                </c:pt>
                <c:pt idx="34">
                  <c:v>332533.55993283208</c:v>
                </c:pt>
                <c:pt idx="35">
                  <c:v>337932.8795544944</c:v>
                </c:pt>
                <c:pt idx="36">
                  <c:v>337932.8795544944</c:v>
                </c:pt>
                <c:pt idx="37">
                  <c:v>344829.46893315756</c:v>
                </c:pt>
                <c:pt idx="38">
                  <c:v>344404.70055001811</c:v>
                </c:pt>
                <c:pt idx="39">
                  <c:v>347814.64808021631</c:v>
                </c:pt>
                <c:pt idx="40">
                  <c:v>357362.50116477127</c:v>
                </c:pt>
                <c:pt idx="41">
                  <c:v>356288.23691071593</c:v>
                </c:pt>
                <c:pt idx="42">
                  <c:v>350869.40441017272</c:v>
                </c:pt>
                <c:pt idx="43">
                  <c:v>358997.65316098754</c:v>
                </c:pt>
                <c:pt idx="44">
                  <c:v>356875.20118648105</c:v>
                </c:pt>
                <c:pt idx="45">
                  <c:v>363608.6955484901</c:v>
                </c:pt>
                <c:pt idx="46">
                  <c:v>360915.29780368647</c:v>
                </c:pt>
                <c:pt idx="47">
                  <c:v>356837.10806779907</c:v>
                </c:pt>
                <c:pt idx="48">
                  <c:v>360816.70406855521</c:v>
                </c:pt>
                <c:pt idx="49">
                  <c:v>359490.17206830316</c:v>
                </c:pt>
                <c:pt idx="50">
                  <c:v>362260.47664177197</c:v>
                </c:pt>
                <c:pt idx="51">
                  <c:v>374116.27405913902</c:v>
                </c:pt>
                <c:pt idx="52">
                  <c:v>382020.1390040504</c:v>
                </c:pt>
                <c:pt idx="53">
                  <c:v>382780.37791368255</c:v>
                </c:pt>
                <c:pt idx="54">
                  <c:v>378820.58090078237</c:v>
                </c:pt>
                <c:pt idx="55">
                  <c:v>389380.03960184945</c:v>
                </c:pt>
                <c:pt idx="56">
                  <c:v>394019.40594371501</c:v>
                </c:pt>
                <c:pt idx="57">
                  <c:v>394019.40594371501</c:v>
                </c:pt>
                <c:pt idx="58">
                  <c:v>400586.39604277693</c:v>
                </c:pt>
                <c:pt idx="59">
                  <c:v>396659.07836370717</c:v>
                </c:pt>
                <c:pt idx="60">
                  <c:v>396659.07836370717</c:v>
                </c:pt>
                <c:pt idx="61">
                  <c:v>396659.07836370717</c:v>
                </c:pt>
                <c:pt idx="62">
                  <c:v>401195.04403864965</c:v>
                </c:pt>
                <c:pt idx="63">
                  <c:v>399900.86647723464</c:v>
                </c:pt>
                <c:pt idx="64">
                  <c:v>407665.93184572464</c:v>
                </c:pt>
                <c:pt idx="65">
                  <c:v>396552.47807105997</c:v>
                </c:pt>
                <c:pt idx="66">
                  <c:v>395273.27652889525</c:v>
                </c:pt>
                <c:pt idx="67">
                  <c:v>396552.47807105997</c:v>
                </c:pt>
                <c:pt idx="68">
                  <c:v>390081.72810759599</c:v>
                </c:pt>
                <c:pt idx="69">
                  <c:v>387540.47906454979</c:v>
                </c:pt>
                <c:pt idx="70">
                  <c:v>387540.47906454979</c:v>
                </c:pt>
                <c:pt idx="71">
                  <c:v>368828.40714150108</c:v>
                </c:pt>
                <c:pt idx="72">
                  <c:v>375079.73607610277</c:v>
                </c:pt>
                <c:pt idx="73">
                  <c:v>368828.40714150108</c:v>
                </c:pt>
                <c:pt idx="74">
                  <c:v>363349.06217340607</c:v>
                </c:pt>
                <c:pt idx="75">
                  <c:v>366428.29151385865</c:v>
                </c:pt>
                <c:pt idx="76">
                  <c:v>369507.52085431124</c:v>
                </c:pt>
                <c:pt idx="77">
                  <c:v>362568.91438068199</c:v>
                </c:pt>
                <c:pt idx="78">
                  <c:v>346482.23899860395</c:v>
                </c:pt>
                <c:pt idx="79">
                  <c:v>368137.3789360167</c:v>
                </c:pt>
                <c:pt idx="80">
                  <c:v>364271.85692584113</c:v>
                </c:pt>
                <c:pt idx="81">
                  <c:v>364025.06027480739</c:v>
                </c:pt>
                <c:pt idx="82">
                  <c:v>364025.06027480739</c:v>
                </c:pt>
                <c:pt idx="83">
                  <c:v>362004.56970007956</c:v>
                </c:pt>
                <c:pt idx="84">
                  <c:v>365072.40503652091</c:v>
                </c:pt>
                <c:pt idx="85">
                  <c:v>362004.56970007956</c:v>
                </c:pt>
                <c:pt idx="86">
                  <c:v>369490.64850305679</c:v>
                </c:pt>
                <c:pt idx="87">
                  <c:v>380393.65124576993</c:v>
                </c:pt>
                <c:pt idx="88">
                  <c:v>375547.87224900856</c:v>
                </c:pt>
                <c:pt idx="89">
                  <c:v>376235.0594163402</c:v>
                </c:pt>
                <c:pt idx="90">
                  <c:v>376841.89015733427</c:v>
                </c:pt>
                <c:pt idx="91">
                  <c:v>376174.37634224078</c:v>
                </c:pt>
                <c:pt idx="92">
                  <c:v>374863.19035830861</c:v>
                </c:pt>
                <c:pt idx="93">
                  <c:v>374863.19035830861</c:v>
                </c:pt>
                <c:pt idx="94">
                  <c:v>362770.82937900833</c:v>
                </c:pt>
                <c:pt idx="95">
                  <c:v>374181.00090378954</c:v>
                </c:pt>
                <c:pt idx="96">
                  <c:v>368145.82346985745</c:v>
                </c:pt>
                <c:pt idx="97">
                  <c:v>368145.82346985745</c:v>
                </c:pt>
                <c:pt idx="98">
                  <c:v>358199.46002788714</c:v>
                </c:pt>
                <c:pt idx="99">
                  <c:v>370139.44202881673</c:v>
                </c:pt>
                <c:pt idx="100">
                  <c:v>365363.44922844489</c:v>
                </c:pt>
                <c:pt idx="101">
                  <c:v>358175.30695629952</c:v>
                </c:pt>
                <c:pt idx="102">
                  <c:v>348841.74846883892</c:v>
                </c:pt>
                <c:pt idx="103">
                  <c:v>352341.83290163666</c:v>
                </c:pt>
                <c:pt idx="104">
                  <c:v>347259.68593356869</c:v>
                </c:pt>
                <c:pt idx="105">
                  <c:v>355941.17808190786</c:v>
                </c:pt>
                <c:pt idx="106">
                  <c:v>346102.15364712343</c:v>
                </c:pt>
                <c:pt idx="107">
                  <c:v>343958.16757453943</c:v>
                </c:pt>
                <c:pt idx="108">
                  <c:v>338225.53144829714</c:v>
                </c:pt>
                <c:pt idx="109">
                  <c:v>348544.27647553332</c:v>
                </c:pt>
                <c:pt idx="110">
                  <c:v>340194.95358226832</c:v>
                </c:pt>
                <c:pt idx="111">
                  <c:v>353894.07922987646</c:v>
                </c:pt>
                <c:pt idx="112">
                  <c:v>353894.07922987646</c:v>
                </c:pt>
                <c:pt idx="113">
                  <c:v>355116.51138019731</c:v>
                </c:pt>
                <c:pt idx="114">
                  <c:v>349388.82571277476</c:v>
                </c:pt>
                <c:pt idx="115">
                  <c:v>355231.06509354577</c:v>
                </c:pt>
                <c:pt idx="116">
                  <c:v>355565.27817090001</c:v>
                </c:pt>
                <c:pt idx="117">
                  <c:v>353286.01356724044</c:v>
                </c:pt>
                <c:pt idx="118">
                  <c:v>353286.01356724044</c:v>
                </c:pt>
                <c:pt idx="119">
                  <c:v>352076.13023344555</c:v>
                </c:pt>
                <c:pt idx="120">
                  <c:v>340718.83570978598</c:v>
                </c:pt>
                <c:pt idx="121">
                  <c:v>348668.9418763477</c:v>
                </c:pt>
                <c:pt idx="122">
                  <c:v>351174.14187553845</c:v>
                </c:pt>
                <c:pt idx="123">
                  <c:v>351174.14187553845</c:v>
                </c:pt>
                <c:pt idx="124">
                  <c:v>362502.34000055585</c:v>
                </c:pt>
                <c:pt idx="125">
                  <c:v>363122.53205819835</c:v>
                </c:pt>
                <c:pt idx="126">
                  <c:v>357448.74249478901</c:v>
                </c:pt>
                <c:pt idx="127">
                  <c:v>371633.2164033124</c:v>
                </c:pt>
                <c:pt idx="128">
                  <c:v>366095.71394117514</c:v>
                </c:pt>
                <c:pt idx="129">
                  <c:v>361576.01376906189</c:v>
                </c:pt>
                <c:pt idx="130">
                  <c:v>362140.97629057604</c:v>
                </c:pt>
                <c:pt idx="131">
                  <c:v>366601.10534366843</c:v>
                </c:pt>
                <c:pt idx="132">
                  <c:v>355321.07133309403</c:v>
                </c:pt>
                <c:pt idx="133">
                  <c:v>360961.0883383812</c:v>
                </c:pt>
                <c:pt idx="134">
                  <c:v>357616.04054111603</c:v>
                </c:pt>
                <c:pt idx="135">
                  <c:v>368791.54180802585</c:v>
                </c:pt>
                <c:pt idx="136">
                  <c:v>379967.04307493573</c:v>
                </c:pt>
                <c:pt idx="137">
                  <c:v>390813.29964882508</c:v>
                </c:pt>
                <c:pt idx="138">
                  <c:v>374064.158235304</c:v>
                </c:pt>
                <c:pt idx="139">
                  <c:v>388716.30714385223</c:v>
                </c:pt>
                <c:pt idx="140">
                  <c:v>385050.39585621795</c:v>
                </c:pt>
                <c:pt idx="141">
                  <c:v>387832.55189564149</c:v>
                </c:pt>
                <c:pt idx="142">
                  <c:v>378373.22136160143</c:v>
                </c:pt>
                <c:pt idx="143">
                  <c:v>374648.15890364308</c:v>
                </c:pt>
                <c:pt idx="144">
                  <c:v>369652.85011826112</c:v>
                </c:pt>
                <c:pt idx="145">
                  <c:v>377423.33045107743</c:v>
                </c:pt>
                <c:pt idx="146">
                  <c:v>371738.74209549284</c:v>
                </c:pt>
                <c:pt idx="147">
                  <c:v>379704.57228325336</c:v>
                </c:pt>
                <c:pt idx="148">
                  <c:v>392759.68286874983</c:v>
                </c:pt>
                <c:pt idx="149">
                  <c:v>391199.4954574703</c:v>
                </c:pt>
                <c:pt idx="150">
                  <c:v>379009.14290780411</c:v>
                </c:pt>
                <c:pt idx="151">
                  <c:v>387874.85385301587</c:v>
                </c:pt>
                <c:pt idx="152">
                  <c:v>388524.01664081501</c:v>
                </c:pt>
                <c:pt idx="153">
                  <c:v>394074.35973568383</c:v>
                </c:pt>
                <c:pt idx="154">
                  <c:v>386303.87940286752</c:v>
                </c:pt>
                <c:pt idx="155">
                  <c:v>375850.73340474494</c:v>
                </c:pt>
                <c:pt idx="156">
                  <c:v>389116.0534072654</c:v>
                </c:pt>
                <c:pt idx="157">
                  <c:v>384694.28007309191</c:v>
                </c:pt>
                <c:pt idx="158">
                  <c:v>402146.32887359365</c:v>
                </c:pt>
                <c:pt idx="159">
                  <c:v>407655.18269377988</c:v>
                </c:pt>
                <c:pt idx="160">
                  <c:v>413164.0365139661</c:v>
                </c:pt>
                <c:pt idx="161">
                  <c:v>420769.74950326048</c:v>
                </c:pt>
                <c:pt idx="162">
                  <c:v>404160.41728602647</c:v>
                </c:pt>
                <c:pt idx="163">
                  <c:v>426306.19357567176</c:v>
                </c:pt>
                <c:pt idx="164">
                  <c:v>425595.68341419648</c:v>
                </c:pt>
                <c:pt idx="165">
                  <c:v>422832.07508033811</c:v>
                </c:pt>
                <c:pt idx="166">
                  <c:v>427253.84841451154</c:v>
                </c:pt>
                <c:pt idx="167">
                  <c:v>426031.43883585808</c:v>
                </c:pt>
                <c:pt idx="168">
                  <c:v>431535.72099136014</c:v>
                </c:pt>
                <c:pt idx="169">
                  <c:v>424930.58240475768</c:v>
                </c:pt>
                <c:pt idx="170">
                  <c:v>444371.76194538345</c:v>
                </c:pt>
                <c:pt idx="171">
                  <c:v>444920.36905889626</c:v>
                </c:pt>
                <c:pt idx="172">
                  <c:v>455343.90421563986</c:v>
                </c:pt>
                <c:pt idx="173">
                  <c:v>461117.38375171006</c:v>
                </c:pt>
                <c:pt idx="174">
                  <c:v>434892.69841985928</c:v>
                </c:pt>
                <c:pt idx="175">
                  <c:v>453468.51719658694</c:v>
                </c:pt>
                <c:pt idx="176">
                  <c:v>468506.00000000006</c:v>
                </c:pt>
                <c:pt idx="177">
                  <c:v>470670.00000000006</c:v>
                </c:pt>
                <c:pt idx="178">
                  <c:v>465260.00000000006</c:v>
                </c:pt>
                <c:pt idx="179">
                  <c:v>465260.00000000006</c:v>
                </c:pt>
                <c:pt idx="180">
                  <c:v>453358.00000000006</c:v>
                </c:pt>
                <c:pt idx="181">
                  <c:v>463637.00000000006</c:v>
                </c:pt>
                <c:pt idx="182">
                  <c:v>462994.12342773308</c:v>
                </c:pt>
                <c:pt idx="183">
                  <c:v>473761.42862372688</c:v>
                </c:pt>
                <c:pt idx="184">
                  <c:v>484528.73381972068</c:v>
                </c:pt>
                <c:pt idx="185">
                  <c:v>485071.57057654078</c:v>
                </c:pt>
                <c:pt idx="186">
                  <c:v>462485.08946322073</c:v>
                </c:pt>
                <c:pt idx="187">
                  <c:v>483996.0238568589</c:v>
                </c:pt>
                <c:pt idx="188">
                  <c:v>492304.64886251237</c:v>
                </c:pt>
                <c:pt idx="189">
                  <c:v>492304.64886251237</c:v>
                </c:pt>
                <c:pt idx="190">
                  <c:v>486953.51137487637</c:v>
                </c:pt>
                <c:pt idx="191">
                  <c:v>490364.53201970441</c:v>
                </c:pt>
                <c:pt idx="192">
                  <c:v>487166.50246305414</c:v>
                </c:pt>
                <c:pt idx="193">
                  <c:v>485034.48275862064</c:v>
                </c:pt>
                <c:pt idx="194">
                  <c:v>494507.8125</c:v>
                </c:pt>
                <c:pt idx="195">
                  <c:v>506130.859375</c:v>
                </c:pt>
                <c:pt idx="196">
                  <c:v>512470.703125</c:v>
                </c:pt>
                <c:pt idx="197">
                  <c:v>506692.68292682926</c:v>
                </c:pt>
                <c:pt idx="198">
                  <c:v>496136.58536585368</c:v>
                </c:pt>
                <c:pt idx="199">
                  <c:v>519360</c:v>
                </c:pt>
                <c:pt idx="200">
                  <c:v>516744.63937621831</c:v>
                </c:pt>
                <c:pt idx="201">
                  <c:v>514635.47758284601</c:v>
                </c:pt>
                <c:pt idx="202">
                  <c:v>515690.05847953213</c:v>
                </c:pt>
                <c:pt idx="203">
                  <c:v>508498.06201550394</c:v>
                </c:pt>
                <c:pt idx="204">
                  <c:v>508498.06201550394</c:v>
                </c:pt>
                <c:pt idx="205">
                  <c:v>523176.35658914736</c:v>
                </c:pt>
                <c:pt idx="206">
                  <c:v>520692.97401347448</c:v>
                </c:pt>
                <c:pt idx="207">
                  <c:v>541520.69297401351</c:v>
                </c:pt>
                <c:pt idx="208">
                  <c:v>557141.48219441774</c:v>
                </c:pt>
                <c:pt idx="209">
                  <c:v>554473.18007662834</c:v>
                </c:pt>
                <c:pt idx="210">
                  <c:v>544109.19540229894</c:v>
                </c:pt>
                <c:pt idx="211">
                  <c:v>570019.15708812268</c:v>
                </c:pt>
                <c:pt idx="212">
                  <c:v>565684.41064638784</c:v>
                </c:pt>
                <c:pt idx="213">
                  <c:v>531743.3460076045</c:v>
                </c:pt>
                <c:pt idx="214">
                  <c:v>545114.06844106456</c:v>
                </c:pt>
                <c:pt idx="215">
                  <c:v>558051.57593123207</c:v>
                </c:pt>
                <c:pt idx="216">
                  <c:v>576136.58070678124</c:v>
                </c:pt>
                <c:pt idx="217">
                  <c:v>589054.44126074493</c:v>
                </c:pt>
                <c:pt idx="218">
                  <c:v>600540.79696394689</c:v>
                </c:pt>
                <c:pt idx="219">
                  <c:v>615940.30550284637</c:v>
                </c:pt>
                <c:pt idx="220">
                  <c:v>630927.13472485775</c:v>
                </c:pt>
                <c:pt idx="221">
                  <c:v>643682.71954674216</c:v>
                </c:pt>
                <c:pt idx="222">
                  <c:v>615074.59867799806</c:v>
                </c:pt>
                <c:pt idx="223">
                  <c:v>665138.81019830029</c:v>
                </c:pt>
                <c:pt idx="224">
                  <c:v>688913.85767790256</c:v>
                </c:pt>
                <c:pt idx="225">
                  <c:v>694992.50936329586</c:v>
                </c:pt>
                <c:pt idx="226">
                  <c:v>687394.19475655421</c:v>
                </c:pt>
                <c:pt idx="227">
                  <c:v>680000</c:v>
                </c:pt>
                <c:pt idx="228">
                  <c:v>687500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0-42D8-ABA9-3CB4D1A6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19584"/>
        <c:axId val="128821120"/>
      </c:lineChart>
      <c:dateAx>
        <c:axId val="128819584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8821120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8821120"/>
        <c:scaling>
          <c:orientation val="minMax"/>
          <c:max val="12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$2021</a:t>
                </a:r>
              </a:p>
            </c:rich>
          </c:tx>
          <c:overlay val="0"/>
        </c:title>
        <c:numFmt formatCode="[$-1010409]&quot;$&quot;#,##0;\(&quot;$&quot;#,##0\)" sourceLinked="1"/>
        <c:majorTickMark val="out"/>
        <c:minorTickMark val="none"/>
        <c:tickLblPos val="nextTo"/>
        <c:crossAx val="128819584"/>
        <c:crosses val="autoZero"/>
        <c:crossBetween val="midCat"/>
        <c:majorUnit val="100000"/>
      </c:valAx>
    </c:plotArea>
    <c:legend>
      <c:legendPos val="b"/>
      <c:layout>
        <c:manualLayout>
          <c:xMode val="edge"/>
          <c:yMode val="edge"/>
          <c:x val="0.26950831146106735"/>
          <c:y val="0.8190605861767275"/>
          <c:w val="0.4609833770778687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 sales and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HousePrices!$A$97:$A$241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HousePrices!$B$97:$B$241</c:f>
              <c:numCache>
                <c:formatCode>[$-1010409]"$"#,##0;\("$"#,##0\)</c:formatCode>
                <c:ptCount val="145"/>
                <c:pt idx="0">
                  <c:v>546074.68988656078</c:v>
                </c:pt>
                <c:pt idx="1">
                  <c:v>560800.29950147925</c:v>
                </c:pt>
                <c:pt idx="2">
                  <c:v>557264.58462756104</c:v>
                </c:pt>
                <c:pt idx="3">
                  <c:v>554841.69512918033</c:v>
                </c:pt>
                <c:pt idx="4">
                  <c:v>575436.25586541637</c:v>
                </c:pt>
                <c:pt idx="5">
                  <c:v>576489.20394439215</c:v>
                </c:pt>
                <c:pt idx="6">
                  <c:v>546147.66689468734</c:v>
                </c:pt>
                <c:pt idx="7">
                  <c:v>558284.28171456931</c:v>
                </c:pt>
                <c:pt idx="8">
                  <c:v>576805.61871262325</c:v>
                </c:pt>
                <c:pt idx="9">
                  <c:v>568340.96602711314</c:v>
                </c:pt>
                <c:pt idx="10">
                  <c:v>556248.6050478128</c:v>
                </c:pt>
                <c:pt idx="11">
                  <c:v>540751.89808031521</c:v>
                </c:pt>
                <c:pt idx="12">
                  <c:v>543165.96905388811</c:v>
                </c:pt>
                <c:pt idx="13">
                  <c:v>539544.86259352881</c:v>
                </c:pt>
                <c:pt idx="14">
                  <c:v>537299.19004183076</c:v>
                </c:pt>
                <c:pt idx="15">
                  <c:v>555209.16304322507</c:v>
                </c:pt>
                <c:pt idx="16">
                  <c:v>573119.13604461949</c:v>
                </c:pt>
                <c:pt idx="17">
                  <c:v>534346.22340711777</c:v>
                </c:pt>
                <c:pt idx="18">
                  <c:v>525012.66491965728</c:v>
                </c:pt>
                <c:pt idx="19">
                  <c:v>543160.60270371335</c:v>
                </c:pt>
                <c:pt idx="20">
                  <c:v>550406.60220470629</c:v>
                </c:pt>
                <c:pt idx="21">
                  <c:v>555615.4974937099</c:v>
                </c:pt>
                <c:pt idx="22">
                  <c:v>540567.57776992186</c:v>
                </c:pt>
                <c:pt idx="23">
                  <c:v>531988.63251528773</c:v>
                </c:pt>
                <c:pt idx="24">
                  <c:v>535428.21419103304</c:v>
                </c:pt>
                <c:pt idx="25">
                  <c:v>524536.20555117272</c:v>
                </c:pt>
                <c:pt idx="26">
                  <c:v>547965.02590432484</c:v>
                </c:pt>
                <c:pt idx="27">
                  <c:v>536549.08786465146</c:v>
                </c:pt>
                <c:pt idx="28">
                  <c:v>559380.96394399833</c:v>
                </c:pt>
                <c:pt idx="29">
                  <c:v>559251.22856713657</c:v>
                </c:pt>
                <c:pt idx="30">
                  <c:v>538402.45273771847</c:v>
                </c:pt>
                <c:pt idx="31">
                  <c:v>538402.45273771847</c:v>
                </c:pt>
                <c:pt idx="32">
                  <c:v>568676.51861307409</c:v>
                </c:pt>
                <c:pt idx="33">
                  <c:v>565257.62170758471</c:v>
                </c:pt>
                <c:pt idx="34">
                  <c:v>575514.31242405297</c:v>
                </c:pt>
                <c:pt idx="35">
                  <c:v>576382.69707572134</c:v>
                </c:pt>
                <c:pt idx="36">
                  <c:v>573543.37344480644</c:v>
                </c:pt>
                <c:pt idx="37">
                  <c:v>584900.66796846595</c:v>
                </c:pt>
                <c:pt idx="38">
                  <c:v>589066.30250090326</c:v>
                </c:pt>
                <c:pt idx="39">
                  <c:v>600394.5006259206</c:v>
                </c:pt>
                <c:pt idx="40">
                  <c:v>617386.79781344673</c:v>
                </c:pt>
                <c:pt idx="41">
                  <c:v>615606.16762991436</c:v>
                </c:pt>
                <c:pt idx="42">
                  <c:v>578726.53546775365</c:v>
                </c:pt>
                <c:pt idx="43">
                  <c:v>618443.06241161912</c:v>
                </c:pt>
                <c:pt idx="44">
                  <c:v>638407.6493109999</c:v>
                </c:pt>
                <c:pt idx="45">
                  <c:v>632758.02409585821</c:v>
                </c:pt>
                <c:pt idx="46">
                  <c:v>641797.42444008484</c:v>
                </c:pt>
                <c:pt idx="47">
                  <c:v>631681.90459216712</c:v>
                </c:pt>
                <c:pt idx="48">
                  <c:v>628297.89438899478</c:v>
                </c:pt>
                <c:pt idx="49">
                  <c:v>642961.93860274157</c:v>
                </c:pt>
                <c:pt idx="50">
                  <c:v>648179.07348077279</c:v>
                </c:pt>
                <c:pt idx="51">
                  <c:v>659354.57474768267</c:v>
                </c:pt>
                <c:pt idx="52">
                  <c:v>700145.15437190363</c:v>
                </c:pt>
                <c:pt idx="53">
                  <c:v>680015.14138895564</c:v>
                </c:pt>
                <c:pt idx="54">
                  <c:v>636467.3737138008</c:v>
                </c:pt>
                <c:pt idx="55">
                  <c:v>681131.75081652368</c:v>
                </c:pt>
                <c:pt idx="56">
                  <c:v>717796.25817127328</c:v>
                </c:pt>
                <c:pt idx="57">
                  <c:v>689974.69777703797</c:v>
                </c:pt>
                <c:pt idx="58">
                  <c:v>701103.32193473214</c:v>
                </c:pt>
                <c:pt idx="59">
                  <c:v>671591.51447912306</c:v>
                </c:pt>
                <c:pt idx="60">
                  <c:v>688242.54376372951</c:v>
                </c:pt>
                <c:pt idx="61">
                  <c:v>689130.59865890851</c:v>
                </c:pt>
                <c:pt idx="62">
                  <c:v>685946.48839049274</c:v>
                </c:pt>
                <c:pt idx="63">
                  <c:v>719137.44750616164</c:v>
                </c:pt>
                <c:pt idx="64">
                  <c:v>747902.94540640817</c:v>
                </c:pt>
                <c:pt idx="65">
                  <c:v>759126.49968375964</c:v>
                </c:pt>
                <c:pt idx="66">
                  <c:v>748044.36100224487</c:v>
                </c:pt>
                <c:pt idx="67">
                  <c:v>761342.9274200626</c:v>
                </c:pt>
                <c:pt idx="68">
                  <c:v>810350.0918508427</c:v>
                </c:pt>
                <c:pt idx="69">
                  <c:v>807019.88599392143</c:v>
                </c:pt>
                <c:pt idx="70">
                  <c:v>843652.15042005549</c:v>
                </c:pt>
                <c:pt idx="71">
                  <c:v>851191.36682839296</c:v>
                </c:pt>
                <c:pt idx="72">
                  <c:v>829082.50015752565</c:v>
                </c:pt>
                <c:pt idx="73">
                  <c:v>829082.50015752565</c:v>
                </c:pt>
                <c:pt idx="74">
                  <c:v>860482.9667130867</c:v>
                </c:pt>
                <c:pt idx="75">
                  <c:v>837345.78066830465</c:v>
                </c:pt>
                <c:pt idx="76">
                  <c:v>864890.04976923566</c:v>
                </c:pt>
                <c:pt idx="77">
                  <c:v>861470.69766720163</c:v>
                </c:pt>
                <c:pt idx="78">
                  <c:v>824930.16678928689</c:v>
                </c:pt>
                <c:pt idx="79">
                  <c:v>852612.38715134352</c:v>
                </c:pt>
                <c:pt idx="80">
                  <c:v>923045.18350871187</c:v>
                </c:pt>
                <c:pt idx="81">
                  <c:v>917517.96684099501</c:v>
                </c:pt>
                <c:pt idx="82">
                  <c:v>910885.3068397349</c:v>
                </c:pt>
                <c:pt idx="83">
                  <c:v>913710.83781333908</c:v>
                </c:pt>
                <c:pt idx="84">
                  <c:v>924719.40212434321</c:v>
                </c:pt>
                <c:pt idx="85">
                  <c:v>935727.96643534722</c:v>
                </c:pt>
                <c:pt idx="86">
                  <c:v>927146.02183666429</c:v>
                </c:pt>
                <c:pt idx="87">
                  <c:v>963902.69844202313</c:v>
                </c:pt>
                <c:pt idx="88">
                  <c:v>960062.44864743343</c:v>
                </c:pt>
                <c:pt idx="89">
                  <c:v>934254.41494718508</c:v>
                </c:pt>
                <c:pt idx="90">
                  <c:v>906937.03439317388</c:v>
                </c:pt>
                <c:pt idx="91">
                  <c:v>903658.94872669247</c:v>
                </c:pt>
                <c:pt idx="92">
                  <c:v>973800.00000000012</c:v>
                </c:pt>
                <c:pt idx="93">
                  <c:v>925110.00000000012</c:v>
                </c:pt>
                <c:pt idx="94">
                  <c:v>933549.60000000009</c:v>
                </c:pt>
                <c:pt idx="95">
                  <c:v>926192.00000000012</c:v>
                </c:pt>
                <c:pt idx="96">
                  <c:v>904552.00000000012</c:v>
                </c:pt>
                <c:pt idx="97">
                  <c:v>908880.00000000012</c:v>
                </c:pt>
                <c:pt idx="98">
                  <c:v>915220.94165947242</c:v>
                </c:pt>
                <c:pt idx="99">
                  <c:v>915220.94165947242</c:v>
                </c:pt>
                <c:pt idx="100">
                  <c:v>947522.85724745377</c:v>
                </c:pt>
                <c:pt idx="101">
                  <c:v>924970.17892644147</c:v>
                </c:pt>
                <c:pt idx="102">
                  <c:v>881948.31013916503</c:v>
                </c:pt>
                <c:pt idx="103">
                  <c:v>919592.4453280319</c:v>
                </c:pt>
                <c:pt idx="104">
                  <c:v>941800.1978239367</c:v>
                </c:pt>
                <c:pt idx="105">
                  <c:v>909693.37289812067</c:v>
                </c:pt>
                <c:pt idx="106">
                  <c:v>909693.37289812067</c:v>
                </c:pt>
                <c:pt idx="107">
                  <c:v>906108.37438423641</c:v>
                </c:pt>
                <c:pt idx="108">
                  <c:v>884788.17733990145</c:v>
                </c:pt>
                <c:pt idx="109">
                  <c:v>906108.37438423641</c:v>
                </c:pt>
                <c:pt idx="110">
                  <c:v>893917.96875</c:v>
                </c:pt>
                <c:pt idx="111">
                  <c:v>909767.578125</c:v>
                </c:pt>
                <c:pt idx="112">
                  <c:v>908710.9375</c:v>
                </c:pt>
                <c:pt idx="113">
                  <c:v>907824.39024390245</c:v>
                </c:pt>
                <c:pt idx="114">
                  <c:v>849765.85365853668</c:v>
                </c:pt>
                <c:pt idx="115">
                  <c:v>898323.90243902442</c:v>
                </c:pt>
                <c:pt idx="116">
                  <c:v>901666.66666666663</c:v>
                </c:pt>
                <c:pt idx="117">
                  <c:v>893230.01949317742</c:v>
                </c:pt>
                <c:pt idx="118">
                  <c:v>896393.76218323584</c:v>
                </c:pt>
                <c:pt idx="119">
                  <c:v>891182.17054263572</c:v>
                </c:pt>
                <c:pt idx="120">
                  <c:v>864970.93023255817</c:v>
                </c:pt>
                <c:pt idx="121">
                  <c:v>858680.2325581396</c:v>
                </c:pt>
                <c:pt idx="122">
                  <c:v>883095.28392685275</c:v>
                </c:pt>
                <c:pt idx="123">
                  <c:v>898716.07314725698</c:v>
                </c:pt>
                <c:pt idx="124">
                  <c:v>921626.56400384987</c:v>
                </c:pt>
                <c:pt idx="125">
                  <c:v>918249.04214559391</c:v>
                </c:pt>
                <c:pt idx="126">
                  <c:v>901666.66666666674</c:v>
                </c:pt>
                <c:pt idx="127">
                  <c:v>917212.64367816097</c:v>
                </c:pt>
                <c:pt idx="128">
                  <c:v>971948.66920152085</c:v>
                </c:pt>
                <c:pt idx="129">
                  <c:v>951378.32699619769</c:v>
                </c:pt>
                <c:pt idx="130">
                  <c:v>930807.98479087453</c:v>
                </c:pt>
                <c:pt idx="131">
                  <c:v>950754.53677172877</c:v>
                </c:pt>
                <c:pt idx="132">
                  <c:v>948687.67908309458</c:v>
                </c:pt>
                <c:pt idx="133">
                  <c:v>981240.68767908309</c:v>
                </c:pt>
                <c:pt idx="134">
                  <c:v>980370.01897533215</c:v>
                </c:pt>
                <c:pt idx="135">
                  <c:v>1026565.4648956357</c:v>
                </c:pt>
                <c:pt idx="136">
                  <c:v>1057362.4288425047</c:v>
                </c:pt>
                <c:pt idx="137">
                  <c:v>1047261.567516525</c:v>
                </c:pt>
                <c:pt idx="138">
                  <c:v>1016610.0094428706</c:v>
                </c:pt>
                <c:pt idx="139">
                  <c:v>1123890.462700661</c:v>
                </c:pt>
                <c:pt idx="140">
                  <c:v>1134681.6479400748</c:v>
                </c:pt>
                <c:pt idx="141">
                  <c:v>1134681.6479400748</c:v>
                </c:pt>
                <c:pt idx="142">
                  <c:v>1163048.6891385766</c:v>
                </c:pt>
                <c:pt idx="143">
                  <c:v>1150000</c:v>
                </c:pt>
                <c:pt idx="144">
                  <c:v>1175000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B-4BBB-92FB-BAFC105A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5008"/>
        <c:axId val="12983654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HousePrices!$A$97:$A$241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HouseSales!$B$97:$B$241</c:f>
              <c:numCache>
                <c:formatCode>#,##0</c:formatCode>
                <c:ptCount val="145"/>
                <c:pt idx="0">
                  <c:v>19448</c:v>
                </c:pt>
                <c:pt idx="1">
                  <c:v>20212</c:v>
                </c:pt>
                <c:pt idx="2">
                  <c:v>21042</c:v>
                </c:pt>
                <c:pt idx="3">
                  <c:v>21751</c:v>
                </c:pt>
                <c:pt idx="4">
                  <c:v>22471</c:v>
                </c:pt>
                <c:pt idx="5">
                  <c:v>22866</c:v>
                </c:pt>
                <c:pt idx="6">
                  <c:v>22982</c:v>
                </c:pt>
                <c:pt idx="7">
                  <c:v>22971</c:v>
                </c:pt>
                <c:pt idx="8">
                  <c:v>22937</c:v>
                </c:pt>
                <c:pt idx="9">
                  <c:v>22588</c:v>
                </c:pt>
                <c:pt idx="10">
                  <c:v>22361</c:v>
                </c:pt>
                <c:pt idx="11">
                  <c:v>21939</c:v>
                </c:pt>
                <c:pt idx="12">
                  <c:v>21472</c:v>
                </c:pt>
                <c:pt idx="13">
                  <c:v>20898</c:v>
                </c:pt>
                <c:pt idx="14">
                  <c:v>20303</c:v>
                </c:pt>
                <c:pt idx="15">
                  <c:v>19612</c:v>
                </c:pt>
                <c:pt idx="16">
                  <c:v>19226</c:v>
                </c:pt>
                <c:pt idx="17">
                  <c:v>18970</c:v>
                </c:pt>
                <c:pt idx="18">
                  <c:v>18877</c:v>
                </c:pt>
                <c:pt idx="19">
                  <c:v>18922</c:v>
                </c:pt>
                <c:pt idx="20">
                  <c:v>19197</c:v>
                </c:pt>
                <c:pt idx="21">
                  <c:v>19296</c:v>
                </c:pt>
                <c:pt idx="22">
                  <c:v>19630</c:v>
                </c:pt>
                <c:pt idx="23">
                  <c:v>20072</c:v>
                </c:pt>
                <c:pt idx="24">
                  <c:v>20314</c:v>
                </c:pt>
                <c:pt idx="25">
                  <c:v>20739</c:v>
                </c:pt>
                <c:pt idx="26">
                  <c:v>21019</c:v>
                </c:pt>
                <c:pt idx="27">
                  <c:v>21448</c:v>
                </c:pt>
                <c:pt idx="28">
                  <c:v>21938</c:v>
                </c:pt>
                <c:pt idx="29">
                  <c:v>22351</c:v>
                </c:pt>
                <c:pt idx="30">
                  <c:v>22634</c:v>
                </c:pt>
                <c:pt idx="31">
                  <c:v>23102</c:v>
                </c:pt>
                <c:pt idx="32">
                  <c:v>23566</c:v>
                </c:pt>
                <c:pt idx="33">
                  <c:v>23883</c:v>
                </c:pt>
                <c:pt idx="34">
                  <c:v>24475</c:v>
                </c:pt>
                <c:pt idx="35">
                  <c:v>24774</c:v>
                </c:pt>
                <c:pt idx="36">
                  <c:v>25277</c:v>
                </c:pt>
                <c:pt idx="37">
                  <c:v>25707</c:v>
                </c:pt>
                <c:pt idx="38">
                  <c:v>26038</c:v>
                </c:pt>
                <c:pt idx="39">
                  <c:v>26883</c:v>
                </c:pt>
                <c:pt idx="40">
                  <c:v>27527</c:v>
                </c:pt>
                <c:pt idx="41">
                  <c:v>27929</c:v>
                </c:pt>
                <c:pt idx="42">
                  <c:v>28221</c:v>
                </c:pt>
                <c:pt idx="43">
                  <c:v>28532</c:v>
                </c:pt>
                <c:pt idx="44">
                  <c:v>28939</c:v>
                </c:pt>
                <c:pt idx="45">
                  <c:v>29579</c:v>
                </c:pt>
                <c:pt idx="46">
                  <c:v>29804</c:v>
                </c:pt>
                <c:pt idx="47">
                  <c:v>29912</c:v>
                </c:pt>
                <c:pt idx="48">
                  <c:v>30378</c:v>
                </c:pt>
                <c:pt idx="49">
                  <c:v>30656</c:v>
                </c:pt>
                <c:pt idx="50">
                  <c:v>31124</c:v>
                </c:pt>
                <c:pt idx="51">
                  <c:v>31098</c:v>
                </c:pt>
                <c:pt idx="52">
                  <c:v>30893</c:v>
                </c:pt>
                <c:pt idx="53">
                  <c:v>30811</c:v>
                </c:pt>
                <c:pt idx="54">
                  <c:v>30832</c:v>
                </c:pt>
                <c:pt idx="55">
                  <c:v>30546</c:v>
                </c:pt>
                <c:pt idx="56">
                  <c:v>30211</c:v>
                </c:pt>
                <c:pt idx="57">
                  <c:v>29588</c:v>
                </c:pt>
                <c:pt idx="58">
                  <c:v>29081</c:v>
                </c:pt>
                <c:pt idx="59">
                  <c:v>28900</c:v>
                </c:pt>
                <c:pt idx="60">
                  <c:v>28362</c:v>
                </c:pt>
                <c:pt idx="61">
                  <c:v>27839</c:v>
                </c:pt>
                <c:pt idx="62">
                  <c:v>27406</c:v>
                </c:pt>
                <c:pt idx="63">
                  <c:v>27194</c:v>
                </c:pt>
                <c:pt idx="64">
                  <c:v>27422</c:v>
                </c:pt>
                <c:pt idx="65">
                  <c:v>28000</c:v>
                </c:pt>
                <c:pt idx="66">
                  <c:v>27966</c:v>
                </c:pt>
                <c:pt idx="67">
                  <c:v>28172</c:v>
                </c:pt>
                <c:pt idx="68">
                  <c:v>28822</c:v>
                </c:pt>
                <c:pt idx="69">
                  <c:v>29373</c:v>
                </c:pt>
                <c:pt idx="70">
                  <c:v>29949</c:v>
                </c:pt>
                <c:pt idx="71">
                  <c:v>30393</c:v>
                </c:pt>
                <c:pt idx="72">
                  <c:v>31238</c:v>
                </c:pt>
                <c:pt idx="73">
                  <c:v>32077</c:v>
                </c:pt>
                <c:pt idx="74">
                  <c:v>32894</c:v>
                </c:pt>
                <c:pt idx="75">
                  <c:v>32880</c:v>
                </c:pt>
                <c:pt idx="76">
                  <c:v>32360</c:v>
                </c:pt>
                <c:pt idx="77">
                  <c:v>31738</c:v>
                </c:pt>
                <c:pt idx="78">
                  <c:v>31517</c:v>
                </c:pt>
                <c:pt idx="79">
                  <c:v>31097</c:v>
                </c:pt>
                <c:pt idx="80">
                  <c:v>30631</c:v>
                </c:pt>
                <c:pt idx="81">
                  <c:v>30612</c:v>
                </c:pt>
                <c:pt idx="82">
                  <c:v>30630</c:v>
                </c:pt>
                <c:pt idx="83">
                  <c:v>30579</c:v>
                </c:pt>
                <c:pt idx="84">
                  <c:v>29953</c:v>
                </c:pt>
                <c:pt idx="85">
                  <c:v>29339</c:v>
                </c:pt>
                <c:pt idx="86">
                  <c:v>28564</c:v>
                </c:pt>
                <c:pt idx="87">
                  <c:v>28239</c:v>
                </c:pt>
                <c:pt idx="88">
                  <c:v>28166</c:v>
                </c:pt>
                <c:pt idx="89">
                  <c:v>27896</c:v>
                </c:pt>
                <c:pt idx="90">
                  <c:v>27612</c:v>
                </c:pt>
                <c:pt idx="91">
                  <c:v>27357</c:v>
                </c:pt>
                <c:pt idx="92">
                  <c:v>26951</c:v>
                </c:pt>
                <c:pt idx="93">
                  <c:v>26095</c:v>
                </c:pt>
                <c:pt idx="94">
                  <c:v>25234</c:v>
                </c:pt>
                <c:pt idx="95">
                  <c:v>24407</c:v>
                </c:pt>
                <c:pt idx="96">
                  <c:v>23685</c:v>
                </c:pt>
                <c:pt idx="97">
                  <c:v>23218</c:v>
                </c:pt>
                <c:pt idx="98">
                  <c:v>22585</c:v>
                </c:pt>
                <c:pt idx="99">
                  <c:v>22221</c:v>
                </c:pt>
                <c:pt idx="100">
                  <c:v>21897</c:v>
                </c:pt>
                <c:pt idx="101">
                  <c:v>21854</c:v>
                </c:pt>
                <c:pt idx="102">
                  <c:v>21892</c:v>
                </c:pt>
                <c:pt idx="103">
                  <c:v>21978</c:v>
                </c:pt>
                <c:pt idx="104">
                  <c:v>21717</c:v>
                </c:pt>
                <c:pt idx="105">
                  <c:v>21828</c:v>
                </c:pt>
                <c:pt idx="106">
                  <c:v>22079</c:v>
                </c:pt>
                <c:pt idx="107">
                  <c:v>22136</c:v>
                </c:pt>
                <c:pt idx="108">
                  <c:v>22236</c:v>
                </c:pt>
                <c:pt idx="109">
                  <c:v>22236</c:v>
                </c:pt>
                <c:pt idx="110">
                  <c:v>22300</c:v>
                </c:pt>
                <c:pt idx="111">
                  <c:v>22637</c:v>
                </c:pt>
                <c:pt idx="112">
                  <c:v>22822</c:v>
                </c:pt>
                <c:pt idx="113">
                  <c:v>22469</c:v>
                </c:pt>
                <c:pt idx="114">
                  <c:v>22464</c:v>
                </c:pt>
                <c:pt idx="115">
                  <c:v>22200</c:v>
                </c:pt>
                <c:pt idx="116">
                  <c:v>21832</c:v>
                </c:pt>
                <c:pt idx="117">
                  <c:v>21636</c:v>
                </c:pt>
                <c:pt idx="118">
                  <c:v>21187</c:v>
                </c:pt>
                <c:pt idx="119">
                  <c:v>21186</c:v>
                </c:pt>
                <c:pt idx="120">
                  <c:v>21401</c:v>
                </c:pt>
                <c:pt idx="121">
                  <c:v>21376</c:v>
                </c:pt>
                <c:pt idx="122">
                  <c:v>21528</c:v>
                </c:pt>
                <c:pt idx="123">
                  <c:v>21581</c:v>
                </c:pt>
                <c:pt idx="124">
                  <c:v>21855</c:v>
                </c:pt>
                <c:pt idx="125">
                  <c:v>22382</c:v>
                </c:pt>
                <c:pt idx="126">
                  <c:v>22561</c:v>
                </c:pt>
                <c:pt idx="127">
                  <c:v>23232</c:v>
                </c:pt>
                <c:pt idx="128">
                  <c:v>23732</c:v>
                </c:pt>
                <c:pt idx="129">
                  <c:v>22576</c:v>
                </c:pt>
                <c:pt idx="130">
                  <c:v>21748</c:v>
                </c:pt>
                <c:pt idx="131">
                  <c:v>22014</c:v>
                </c:pt>
                <c:pt idx="132">
                  <c:v>22730</c:v>
                </c:pt>
                <c:pt idx="133">
                  <c:v>23583</c:v>
                </c:pt>
                <c:pt idx="134">
                  <c:v>24691</c:v>
                </c:pt>
                <c:pt idx="135">
                  <c:v>25820</c:v>
                </c:pt>
                <c:pt idx="136">
                  <c:v>27219</c:v>
                </c:pt>
                <c:pt idx="137">
                  <c:v>28499</c:v>
                </c:pt>
                <c:pt idx="138">
                  <c:v>29069</c:v>
                </c:pt>
                <c:pt idx="139">
                  <c:v>29882</c:v>
                </c:pt>
                <c:pt idx="140">
                  <c:v>31269</c:v>
                </c:pt>
                <c:pt idx="141">
                  <c:v>33367</c:v>
                </c:pt>
                <c:pt idx="142">
                  <c:v>35016</c:v>
                </c:pt>
                <c:pt idx="143">
                  <c:v>35700</c:v>
                </c:pt>
                <c:pt idx="144">
                  <c:v>35683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B-4BBB-92FB-BAFC105A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7408"/>
        <c:axId val="129838464"/>
      </c:lineChart>
      <c:catAx>
        <c:axId val="129835008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83654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9836544"/>
        <c:scaling>
          <c:orientation val="minMax"/>
          <c:max val="12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$2021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2"/>
                </a:solidFill>
              </a:defRPr>
            </a:pPr>
            <a:endParaRPr lang="en-US"/>
          </a:p>
        </c:txPr>
        <c:crossAx val="129835008"/>
        <c:crosses val="autoZero"/>
        <c:crossBetween val="midCat"/>
        <c:majorUnit val="100000"/>
      </c:valAx>
      <c:valAx>
        <c:axId val="129838464"/>
        <c:scaling>
          <c:orientation val="minMax"/>
          <c:max val="5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</a:defRPr>
            </a:pPr>
            <a:endParaRPr lang="en-US"/>
          </a:p>
        </c:txPr>
        <c:crossAx val="129857408"/>
        <c:crosses val="max"/>
        <c:crossBetween val="between"/>
        <c:majorUnit val="5000"/>
        <c:dispUnits>
          <c:builtInUnit val="thousands"/>
        </c:dispUnits>
      </c:valAx>
      <c:dateAx>
        <c:axId val="1298574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9838464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 i="0" baseline="0"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07195975503063"/>
          <c:y val="5.3480345303657854E-2"/>
          <c:w val="0.761594706911636"/>
          <c:h val="0.70984062324579367"/>
        </c:manualLayout>
      </c:layout>
      <c:lineChart>
        <c:grouping val="standard"/>
        <c:varyColors val="0"/>
        <c:ser>
          <c:idx val="0"/>
          <c:order val="0"/>
          <c:tx>
            <c:strRef>
              <c:f>HouseSales!$B$5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HouseSales!$A$25:$A$241</c:f>
              <c:numCache>
                <c:formatCode>mmm\-yy</c:formatCode>
                <c:ptCount val="217"/>
                <c:pt idx="0">
                  <c:v>37803</c:v>
                </c:pt>
                <c:pt idx="1">
                  <c:v>37834</c:v>
                </c:pt>
                <c:pt idx="2">
                  <c:v>37865</c:v>
                </c:pt>
                <c:pt idx="3">
                  <c:v>37895</c:v>
                </c:pt>
                <c:pt idx="4">
                  <c:v>37926</c:v>
                </c:pt>
                <c:pt idx="5">
                  <c:v>37956</c:v>
                </c:pt>
                <c:pt idx="6">
                  <c:v>37987</c:v>
                </c:pt>
                <c:pt idx="7">
                  <c:v>38018</c:v>
                </c:pt>
                <c:pt idx="8">
                  <c:v>38047</c:v>
                </c:pt>
                <c:pt idx="9">
                  <c:v>38078</c:v>
                </c:pt>
                <c:pt idx="10">
                  <c:v>38108</c:v>
                </c:pt>
                <c:pt idx="11">
                  <c:v>38139</c:v>
                </c:pt>
                <c:pt idx="12">
                  <c:v>38169</c:v>
                </c:pt>
                <c:pt idx="13">
                  <c:v>38200</c:v>
                </c:pt>
                <c:pt idx="14">
                  <c:v>38231</c:v>
                </c:pt>
                <c:pt idx="15">
                  <c:v>38261</c:v>
                </c:pt>
                <c:pt idx="16">
                  <c:v>38292</c:v>
                </c:pt>
                <c:pt idx="17">
                  <c:v>38322</c:v>
                </c:pt>
                <c:pt idx="18">
                  <c:v>38353</c:v>
                </c:pt>
                <c:pt idx="19">
                  <c:v>38384</c:v>
                </c:pt>
                <c:pt idx="20">
                  <c:v>38412</c:v>
                </c:pt>
                <c:pt idx="21">
                  <c:v>38443</c:v>
                </c:pt>
                <c:pt idx="22">
                  <c:v>38473</c:v>
                </c:pt>
                <c:pt idx="23">
                  <c:v>38504</c:v>
                </c:pt>
                <c:pt idx="24">
                  <c:v>38534</c:v>
                </c:pt>
                <c:pt idx="25">
                  <c:v>38565</c:v>
                </c:pt>
                <c:pt idx="26">
                  <c:v>38596</c:v>
                </c:pt>
                <c:pt idx="27">
                  <c:v>38626</c:v>
                </c:pt>
                <c:pt idx="28">
                  <c:v>38657</c:v>
                </c:pt>
                <c:pt idx="29">
                  <c:v>38687</c:v>
                </c:pt>
                <c:pt idx="30">
                  <c:v>38718</c:v>
                </c:pt>
                <c:pt idx="31">
                  <c:v>38749</c:v>
                </c:pt>
                <c:pt idx="32">
                  <c:v>38777</c:v>
                </c:pt>
                <c:pt idx="33">
                  <c:v>38808</c:v>
                </c:pt>
                <c:pt idx="34">
                  <c:v>38838</c:v>
                </c:pt>
                <c:pt idx="35">
                  <c:v>38869</c:v>
                </c:pt>
                <c:pt idx="36">
                  <c:v>38899</c:v>
                </c:pt>
                <c:pt idx="37">
                  <c:v>38930</c:v>
                </c:pt>
                <c:pt idx="38">
                  <c:v>38961</c:v>
                </c:pt>
                <c:pt idx="39">
                  <c:v>38991</c:v>
                </c:pt>
                <c:pt idx="40">
                  <c:v>39022</c:v>
                </c:pt>
                <c:pt idx="41">
                  <c:v>39052</c:v>
                </c:pt>
                <c:pt idx="42">
                  <c:v>39083</c:v>
                </c:pt>
                <c:pt idx="43">
                  <c:v>39114</c:v>
                </c:pt>
                <c:pt idx="44">
                  <c:v>39142</c:v>
                </c:pt>
                <c:pt idx="45">
                  <c:v>39173</c:v>
                </c:pt>
                <c:pt idx="46">
                  <c:v>39203</c:v>
                </c:pt>
                <c:pt idx="47">
                  <c:v>39234</c:v>
                </c:pt>
                <c:pt idx="48">
                  <c:v>39264</c:v>
                </c:pt>
                <c:pt idx="49">
                  <c:v>39295</c:v>
                </c:pt>
                <c:pt idx="50">
                  <c:v>39326</c:v>
                </c:pt>
                <c:pt idx="51">
                  <c:v>39356</c:v>
                </c:pt>
                <c:pt idx="52">
                  <c:v>39387</c:v>
                </c:pt>
                <c:pt idx="53">
                  <c:v>39417</c:v>
                </c:pt>
                <c:pt idx="54">
                  <c:v>39448</c:v>
                </c:pt>
                <c:pt idx="55">
                  <c:v>39479</c:v>
                </c:pt>
                <c:pt idx="56">
                  <c:v>39508</c:v>
                </c:pt>
                <c:pt idx="57">
                  <c:v>39539</c:v>
                </c:pt>
                <c:pt idx="58">
                  <c:v>39569</c:v>
                </c:pt>
                <c:pt idx="59">
                  <c:v>39600</c:v>
                </c:pt>
                <c:pt idx="60">
                  <c:v>39630</c:v>
                </c:pt>
                <c:pt idx="61">
                  <c:v>39661</c:v>
                </c:pt>
                <c:pt idx="62">
                  <c:v>39692</c:v>
                </c:pt>
                <c:pt idx="63">
                  <c:v>39722</c:v>
                </c:pt>
                <c:pt idx="64">
                  <c:v>39753</c:v>
                </c:pt>
                <c:pt idx="65">
                  <c:v>39783</c:v>
                </c:pt>
                <c:pt idx="66">
                  <c:v>39814</c:v>
                </c:pt>
                <c:pt idx="67">
                  <c:v>39845</c:v>
                </c:pt>
                <c:pt idx="68">
                  <c:v>39873</c:v>
                </c:pt>
                <c:pt idx="69">
                  <c:v>39904</c:v>
                </c:pt>
                <c:pt idx="70">
                  <c:v>39934</c:v>
                </c:pt>
                <c:pt idx="71">
                  <c:v>39965</c:v>
                </c:pt>
                <c:pt idx="72">
                  <c:v>39995</c:v>
                </c:pt>
                <c:pt idx="73">
                  <c:v>40026</c:v>
                </c:pt>
                <c:pt idx="74">
                  <c:v>40057</c:v>
                </c:pt>
                <c:pt idx="75">
                  <c:v>40087</c:v>
                </c:pt>
                <c:pt idx="76">
                  <c:v>40118</c:v>
                </c:pt>
                <c:pt idx="77">
                  <c:v>40148</c:v>
                </c:pt>
                <c:pt idx="78">
                  <c:v>40179</c:v>
                </c:pt>
                <c:pt idx="79">
                  <c:v>40210</c:v>
                </c:pt>
                <c:pt idx="80">
                  <c:v>40238</c:v>
                </c:pt>
                <c:pt idx="81">
                  <c:v>40269</c:v>
                </c:pt>
                <c:pt idx="82">
                  <c:v>40299</c:v>
                </c:pt>
                <c:pt idx="83">
                  <c:v>40330</c:v>
                </c:pt>
                <c:pt idx="84">
                  <c:v>40360</c:v>
                </c:pt>
                <c:pt idx="85">
                  <c:v>40391</c:v>
                </c:pt>
                <c:pt idx="86">
                  <c:v>40422</c:v>
                </c:pt>
                <c:pt idx="87">
                  <c:v>40452</c:v>
                </c:pt>
                <c:pt idx="88">
                  <c:v>40483</c:v>
                </c:pt>
                <c:pt idx="89">
                  <c:v>40513</c:v>
                </c:pt>
                <c:pt idx="90">
                  <c:v>40544</c:v>
                </c:pt>
                <c:pt idx="91">
                  <c:v>40575</c:v>
                </c:pt>
                <c:pt idx="92">
                  <c:v>40603</c:v>
                </c:pt>
                <c:pt idx="93">
                  <c:v>40634</c:v>
                </c:pt>
                <c:pt idx="94">
                  <c:v>40664</c:v>
                </c:pt>
                <c:pt idx="95">
                  <c:v>40695</c:v>
                </c:pt>
                <c:pt idx="96">
                  <c:v>40725</c:v>
                </c:pt>
                <c:pt idx="97">
                  <c:v>40756</c:v>
                </c:pt>
                <c:pt idx="98">
                  <c:v>40787</c:v>
                </c:pt>
                <c:pt idx="99">
                  <c:v>40817</c:v>
                </c:pt>
                <c:pt idx="100">
                  <c:v>40848</c:v>
                </c:pt>
                <c:pt idx="101">
                  <c:v>40878</c:v>
                </c:pt>
                <c:pt idx="102">
                  <c:v>40909</c:v>
                </c:pt>
                <c:pt idx="103">
                  <c:v>40940</c:v>
                </c:pt>
                <c:pt idx="104">
                  <c:v>40969</c:v>
                </c:pt>
                <c:pt idx="105">
                  <c:v>41000</c:v>
                </c:pt>
                <c:pt idx="106">
                  <c:v>41030</c:v>
                </c:pt>
                <c:pt idx="107">
                  <c:v>41061</c:v>
                </c:pt>
                <c:pt idx="108">
                  <c:v>41091</c:v>
                </c:pt>
                <c:pt idx="109">
                  <c:v>41122</c:v>
                </c:pt>
                <c:pt idx="110">
                  <c:v>41153</c:v>
                </c:pt>
                <c:pt idx="111">
                  <c:v>41183</c:v>
                </c:pt>
                <c:pt idx="112">
                  <c:v>41214</c:v>
                </c:pt>
                <c:pt idx="113">
                  <c:v>41244</c:v>
                </c:pt>
                <c:pt idx="114">
                  <c:v>41275</c:v>
                </c:pt>
                <c:pt idx="115">
                  <c:v>41306</c:v>
                </c:pt>
                <c:pt idx="116">
                  <c:v>41334</c:v>
                </c:pt>
                <c:pt idx="117">
                  <c:v>41365</c:v>
                </c:pt>
                <c:pt idx="118">
                  <c:v>41395</c:v>
                </c:pt>
                <c:pt idx="119">
                  <c:v>41426</c:v>
                </c:pt>
                <c:pt idx="120">
                  <c:v>41456</c:v>
                </c:pt>
                <c:pt idx="121">
                  <c:v>41487</c:v>
                </c:pt>
                <c:pt idx="122">
                  <c:v>41518</c:v>
                </c:pt>
                <c:pt idx="123">
                  <c:v>41548</c:v>
                </c:pt>
                <c:pt idx="124">
                  <c:v>41579</c:v>
                </c:pt>
                <c:pt idx="125">
                  <c:v>41609</c:v>
                </c:pt>
                <c:pt idx="126">
                  <c:v>41640</c:v>
                </c:pt>
                <c:pt idx="127">
                  <c:v>41671</c:v>
                </c:pt>
                <c:pt idx="128">
                  <c:v>41699</c:v>
                </c:pt>
                <c:pt idx="129">
                  <c:v>41730</c:v>
                </c:pt>
                <c:pt idx="130">
                  <c:v>41760</c:v>
                </c:pt>
                <c:pt idx="131">
                  <c:v>41791</c:v>
                </c:pt>
                <c:pt idx="132">
                  <c:v>41821</c:v>
                </c:pt>
                <c:pt idx="133">
                  <c:v>41852</c:v>
                </c:pt>
                <c:pt idx="134">
                  <c:v>41883</c:v>
                </c:pt>
                <c:pt idx="135">
                  <c:v>41913</c:v>
                </c:pt>
                <c:pt idx="136">
                  <c:v>41944</c:v>
                </c:pt>
                <c:pt idx="137">
                  <c:v>41974</c:v>
                </c:pt>
                <c:pt idx="138">
                  <c:v>42005</c:v>
                </c:pt>
                <c:pt idx="139">
                  <c:v>42036</c:v>
                </c:pt>
                <c:pt idx="140">
                  <c:v>42064</c:v>
                </c:pt>
                <c:pt idx="141">
                  <c:v>42095</c:v>
                </c:pt>
                <c:pt idx="142">
                  <c:v>42125</c:v>
                </c:pt>
                <c:pt idx="143">
                  <c:v>42156</c:v>
                </c:pt>
                <c:pt idx="144">
                  <c:v>42186</c:v>
                </c:pt>
                <c:pt idx="145">
                  <c:v>42217</c:v>
                </c:pt>
                <c:pt idx="146">
                  <c:v>42248</c:v>
                </c:pt>
                <c:pt idx="147">
                  <c:v>42278</c:v>
                </c:pt>
                <c:pt idx="148">
                  <c:v>42309</c:v>
                </c:pt>
                <c:pt idx="149">
                  <c:v>42339</c:v>
                </c:pt>
                <c:pt idx="150">
                  <c:v>42370</c:v>
                </c:pt>
                <c:pt idx="151">
                  <c:v>42401</c:v>
                </c:pt>
                <c:pt idx="152">
                  <c:v>42430</c:v>
                </c:pt>
                <c:pt idx="153">
                  <c:v>42461</c:v>
                </c:pt>
                <c:pt idx="154">
                  <c:v>42491</c:v>
                </c:pt>
                <c:pt idx="155">
                  <c:v>42522</c:v>
                </c:pt>
                <c:pt idx="156">
                  <c:v>42552</c:v>
                </c:pt>
                <c:pt idx="157">
                  <c:v>42583</c:v>
                </c:pt>
                <c:pt idx="158">
                  <c:v>42614</c:v>
                </c:pt>
                <c:pt idx="159">
                  <c:v>42644</c:v>
                </c:pt>
                <c:pt idx="160">
                  <c:v>42675</c:v>
                </c:pt>
                <c:pt idx="161">
                  <c:v>42705</c:v>
                </c:pt>
                <c:pt idx="162">
                  <c:v>42736</c:v>
                </c:pt>
                <c:pt idx="163">
                  <c:v>42767</c:v>
                </c:pt>
                <c:pt idx="164">
                  <c:v>42795</c:v>
                </c:pt>
                <c:pt idx="165">
                  <c:v>42826</c:v>
                </c:pt>
                <c:pt idx="166">
                  <c:v>42856</c:v>
                </c:pt>
                <c:pt idx="167">
                  <c:v>42887</c:v>
                </c:pt>
                <c:pt idx="168">
                  <c:v>42917</c:v>
                </c:pt>
                <c:pt idx="169">
                  <c:v>42948</c:v>
                </c:pt>
                <c:pt idx="170">
                  <c:v>42979</c:v>
                </c:pt>
                <c:pt idx="171">
                  <c:v>43009</c:v>
                </c:pt>
                <c:pt idx="172">
                  <c:v>43040</c:v>
                </c:pt>
                <c:pt idx="173">
                  <c:v>43070</c:v>
                </c:pt>
                <c:pt idx="174">
                  <c:v>43101</c:v>
                </c:pt>
                <c:pt idx="175">
                  <c:v>43132</c:v>
                </c:pt>
                <c:pt idx="176">
                  <c:v>43160</c:v>
                </c:pt>
                <c:pt idx="177">
                  <c:v>43191</c:v>
                </c:pt>
                <c:pt idx="178">
                  <c:v>43221</c:v>
                </c:pt>
                <c:pt idx="179">
                  <c:v>43252</c:v>
                </c:pt>
                <c:pt idx="180">
                  <c:v>43282</c:v>
                </c:pt>
                <c:pt idx="181">
                  <c:v>43313</c:v>
                </c:pt>
                <c:pt idx="182">
                  <c:v>43344</c:v>
                </c:pt>
                <c:pt idx="183">
                  <c:v>43374</c:v>
                </c:pt>
                <c:pt idx="184">
                  <c:v>43405</c:v>
                </c:pt>
                <c:pt idx="185">
                  <c:v>43435</c:v>
                </c:pt>
                <c:pt idx="186">
                  <c:v>43466</c:v>
                </c:pt>
                <c:pt idx="187">
                  <c:v>43497</c:v>
                </c:pt>
                <c:pt idx="188">
                  <c:v>43525</c:v>
                </c:pt>
                <c:pt idx="189">
                  <c:v>43556</c:v>
                </c:pt>
                <c:pt idx="190">
                  <c:v>43586</c:v>
                </c:pt>
                <c:pt idx="191">
                  <c:v>43617</c:v>
                </c:pt>
                <c:pt idx="192">
                  <c:v>43647</c:v>
                </c:pt>
                <c:pt idx="193">
                  <c:v>43678</c:v>
                </c:pt>
                <c:pt idx="194">
                  <c:v>43709</c:v>
                </c:pt>
                <c:pt idx="195">
                  <c:v>43739</c:v>
                </c:pt>
                <c:pt idx="196">
                  <c:v>43770</c:v>
                </c:pt>
                <c:pt idx="197">
                  <c:v>43800</c:v>
                </c:pt>
                <c:pt idx="198">
                  <c:v>43831</c:v>
                </c:pt>
                <c:pt idx="199">
                  <c:v>43862</c:v>
                </c:pt>
                <c:pt idx="200">
                  <c:v>43891</c:v>
                </c:pt>
                <c:pt idx="201">
                  <c:v>43922</c:v>
                </c:pt>
                <c:pt idx="202">
                  <c:v>43952</c:v>
                </c:pt>
                <c:pt idx="203">
                  <c:v>43983</c:v>
                </c:pt>
                <c:pt idx="204">
                  <c:v>44013</c:v>
                </c:pt>
                <c:pt idx="205">
                  <c:v>44044</c:v>
                </c:pt>
                <c:pt idx="206">
                  <c:v>44075</c:v>
                </c:pt>
                <c:pt idx="207">
                  <c:v>44105</c:v>
                </c:pt>
                <c:pt idx="208">
                  <c:v>44136</c:v>
                </c:pt>
                <c:pt idx="209">
                  <c:v>44166</c:v>
                </c:pt>
                <c:pt idx="210">
                  <c:v>44197</c:v>
                </c:pt>
                <c:pt idx="211">
                  <c:v>44228</c:v>
                </c:pt>
                <c:pt idx="212">
                  <c:v>44256</c:v>
                </c:pt>
                <c:pt idx="213">
                  <c:v>44287</c:v>
                </c:pt>
                <c:pt idx="214">
                  <c:v>44317</c:v>
                </c:pt>
                <c:pt idx="215">
                  <c:v>44348</c:v>
                </c:pt>
                <c:pt idx="216">
                  <c:v>44378</c:v>
                </c:pt>
              </c:numCache>
            </c:numRef>
          </c:cat>
          <c:val>
            <c:numRef>
              <c:f>HouseSales!$B$25:$B$241</c:f>
              <c:numCache>
                <c:formatCode>#,##0</c:formatCode>
                <c:ptCount val="217"/>
                <c:pt idx="0">
                  <c:v>37194</c:v>
                </c:pt>
                <c:pt idx="1">
                  <c:v>37935</c:v>
                </c:pt>
                <c:pt idx="2">
                  <c:v>38669</c:v>
                </c:pt>
                <c:pt idx="3">
                  <c:v>38979</c:v>
                </c:pt>
                <c:pt idx="4">
                  <c:v>39384</c:v>
                </c:pt>
                <c:pt idx="5">
                  <c:v>39560</c:v>
                </c:pt>
                <c:pt idx="6">
                  <c:v>39482</c:v>
                </c:pt>
                <c:pt idx="7">
                  <c:v>39792</c:v>
                </c:pt>
                <c:pt idx="8">
                  <c:v>39986</c:v>
                </c:pt>
                <c:pt idx="9">
                  <c:v>40209</c:v>
                </c:pt>
                <c:pt idx="10">
                  <c:v>39384</c:v>
                </c:pt>
                <c:pt idx="11">
                  <c:v>38820</c:v>
                </c:pt>
                <c:pt idx="12">
                  <c:v>37921</c:v>
                </c:pt>
                <c:pt idx="13">
                  <c:v>37179</c:v>
                </c:pt>
                <c:pt idx="14">
                  <c:v>36404</c:v>
                </c:pt>
                <c:pt idx="15">
                  <c:v>35415</c:v>
                </c:pt>
                <c:pt idx="16">
                  <c:v>34658</c:v>
                </c:pt>
                <c:pt idx="17">
                  <c:v>34582</c:v>
                </c:pt>
                <c:pt idx="18">
                  <c:v>34110</c:v>
                </c:pt>
                <c:pt idx="19">
                  <c:v>34063</c:v>
                </c:pt>
                <c:pt idx="20">
                  <c:v>33789</c:v>
                </c:pt>
                <c:pt idx="21">
                  <c:v>33579</c:v>
                </c:pt>
                <c:pt idx="22">
                  <c:v>33566</c:v>
                </c:pt>
                <c:pt idx="23">
                  <c:v>33453</c:v>
                </c:pt>
                <c:pt idx="24">
                  <c:v>33711</c:v>
                </c:pt>
                <c:pt idx="25">
                  <c:v>33983</c:v>
                </c:pt>
                <c:pt idx="26">
                  <c:v>34512</c:v>
                </c:pt>
                <c:pt idx="27">
                  <c:v>34813</c:v>
                </c:pt>
                <c:pt idx="28">
                  <c:v>34820</c:v>
                </c:pt>
                <c:pt idx="29">
                  <c:v>34614</c:v>
                </c:pt>
                <c:pt idx="30">
                  <c:v>34261</c:v>
                </c:pt>
                <c:pt idx="31">
                  <c:v>33400</c:v>
                </c:pt>
                <c:pt idx="32">
                  <c:v>33183</c:v>
                </c:pt>
                <c:pt idx="33">
                  <c:v>32641</c:v>
                </c:pt>
                <c:pt idx="34">
                  <c:v>32480</c:v>
                </c:pt>
                <c:pt idx="35">
                  <c:v>32534</c:v>
                </c:pt>
                <c:pt idx="36">
                  <c:v>32402</c:v>
                </c:pt>
                <c:pt idx="37">
                  <c:v>32147</c:v>
                </c:pt>
                <c:pt idx="38">
                  <c:v>31974</c:v>
                </c:pt>
                <c:pt idx="39">
                  <c:v>32079</c:v>
                </c:pt>
                <c:pt idx="40">
                  <c:v>32433</c:v>
                </c:pt>
                <c:pt idx="41">
                  <c:v>32825</c:v>
                </c:pt>
                <c:pt idx="42">
                  <c:v>33382</c:v>
                </c:pt>
                <c:pt idx="43">
                  <c:v>34102</c:v>
                </c:pt>
                <c:pt idx="44">
                  <c:v>34530</c:v>
                </c:pt>
                <c:pt idx="45">
                  <c:v>34920</c:v>
                </c:pt>
                <c:pt idx="46">
                  <c:v>35194</c:v>
                </c:pt>
                <c:pt idx="47">
                  <c:v>35045</c:v>
                </c:pt>
                <c:pt idx="48">
                  <c:v>34588</c:v>
                </c:pt>
                <c:pt idx="49">
                  <c:v>33936</c:v>
                </c:pt>
                <c:pt idx="50">
                  <c:v>32910</c:v>
                </c:pt>
                <c:pt idx="51">
                  <c:v>32139</c:v>
                </c:pt>
                <c:pt idx="52">
                  <c:v>31288</c:v>
                </c:pt>
                <c:pt idx="53">
                  <c:v>30180</c:v>
                </c:pt>
                <c:pt idx="54">
                  <c:v>29234</c:v>
                </c:pt>
                <c:pt idx="55">
                  <c:v>27858</c:v>
                </c:pt>
                <c:pt idx="56">
                  <c:v>25660</c:v>
                </c:pt>
                <c:pt idx="57">
                  <c:v>24218</c:v>
                </c:pt>
                <c:pt idx="58">
                  <c:v>22431</c:v>
                </c:pt>
                <c:pt idx="59">
                  <c:v>21119</c:v>
                </c:pt>
                <c:pt idx="60">
                  <c:v>20313</c:v>
                </c:pt>
                <c:pt idx="61">
                  <c:v>19451</c:v>
                </c:pt>
                <c:pt idx="62">
                  <c:v>18886</c:v>
                </c:pt>
                <c:pt idx="63">
                  <c:v>18051</c:v>
                </c:pt>
                <c:pt idx="64">
                  <c:v>17000</c:v>
                </c:pt>
                <c:pt idx="65">
                  <c:v>16689</c:v>
                </c:pt>
                <c:pt idx="66">
                  <c:v>16352</c:v>
                </c:pt>
                <c:pt idx="67">
                  <c:v>16190</c:v>
                </c:pt>
                <c:pt idx="68">
                  <c:v>16783</c:v>
                </c:pt>
                <c:pt idx="69">
                  <c:v>17542</c:v>
                </c:pt>
                <c:pt idx="70">
                  <c:v>18203</c:v>
                </c:pt>
                <c:pt idx="71">
                  <c:v>18863</c:v>
                </c:pt>
                <c:pt idx="72">
                  <c:v>19448</c:v>
                </c:pt>
                <c:pt idx="73">
                  <c:v>20212</c:v>
                </c:pt>
                <c:pt idx="74">
                  <c:v>21042</c:v>
                </c:pt>
                <c:pt idx="75">
                  <c:v>21751</c:v>
                </c:pt>
                <c:pt idx="76">
                  <c:v>22471</c:v>
                </c:pt>
                <c:pt idx="77">
                  <c:v>22866</c:v>
                </c:pt>
                <c:pt idx="78">
                  <c:v>22982</c:v>
                </c:pt>
                <c:pt idx="79">
                  <c:v>22971</c:v>
                </c:pt>
                <c:pt idx="80">
                  <c:v>22937</c:v>
                </c:pt>
                <c:pt idx="81">
                  <c:v>22588</c:v>
                </c:pt>
                <c:pt idx="82">
                  <c:v>22361</c:v>
                </c:pt>
                <c:pt idx="83">
                  <c:v>21939</c:v>
                </c:pt>
                <c:pt idx="84">
                  <c:v>21472</c:v>
                </c:pt>
                <c:pt idx="85">
                  <c:v>20898</c:v>
                </c:pt>
                <c:pt idx="86">
                  <c:v>20303</c:v>
                </c:pt>
                <c:pt idx="87">
                  <c:v>19612</c:v>
                </c:pt>
                <c:pt idx="88">
                  <c:v>19226</c:v>
                </c:pt>
                <c:pt idx="89">
                  <c:v>18970</c:v>
                </c:pt>
                <c:pt idx="90">
                  <c:v>18877</c:v>
                </c:pt>
                <c:pt idx="91">
                  <c:v>18922</c:v>
                </c:pt>
                <c:pt idx="92">
                  <c:v>19197</c:v>
                </c:pt>
                <c:pt idx="93">
                  <c:v>19296</c:v>
                </c:pt>
                <c:pt idx="94">
                  <c:v>19630</c:v>
                </c:pt>
                <c:pt idx="95">
                  <c:v>20072</c:v>
                </c:pt>
                <c:pt idx="96">
                  <c:v>20314</c:v>
                </c:pt>
                <c:pt idx="97">
                  <c:v>20739</c:v>
                </c:pt>
                <c:pt idx="98">
                  <c:v>21019</c:v>
                </c:pt>
                <c:pt idx="99">
                  <c:v>21448</c:v>
                </c:pt>
                <c:pt idx="100">
                  <c:v>21938</c:v>
                </c:pt>
                <c:pt idx="101">
                  <c:v>22351</c:v>
                </c:pt>
                <c:pt idx="102">
                  <c:v>22634</c:v>
                </c:pt>
                <c:pt idx="103">
                  <c:v>23102</c:v>
                </c:pt>
                <c:pt idx="104">
                  <c:v>23566</c:v>
                </c:pt>
                <c:pt idx="105">
                  <c:v>23883</c:v>
                </c:pt>
                <c:pt idx="106">
                  <c:v>24475</c:v>
                </c:pt>
                <c:pt idx="107">
                  <c:v>24774</c:v>
                </c:pt>
                <c:pt idx="108">
                  <c:v>25277</c:v>
                </c:pt>
                <c:pt idx="109">
                  <c:v>25707</c:v>
                </c:pt>
                <c:pt idx="110">
                  <c:v>26038</c:v>
                </c:pt>
                <c:pt idx="111">
                  <c:v>26883</c:v>
                </c:pt>
                <c:pt idx="112">
                  <c:v>27527</c:v>
                </c:pt>
                <c:pt idx="113">
                  <c:v>27929</c:v>
                </c:pt>
                <c:pt idx="114">
                  <c:v>28221</c:v>
                </c:pt>
                <c:pt idx="115">
                  <c:v>28532</c:v>
                </c:pt>
                <c:pt idx="116">
                  <c:v>28939</c:v>
                </c:pt>
                <c:pt idx="117">
                  <c:v>29579</c:v>
                </c:pt>
                <c:pt idx="118">
                  <c:v>29804</c:v>
                </c:pt>
                <c:pt idx="119">
                  <c:v>29912</c:v>
                </c:pt>
                <c:pt idx="120">
                  <c:v>30378</c:v>
                </c:pt>
                <c:pt idx="121">
                  <c:v>30656</c:v>
                </c:pt>
                <c:pt idx="122">
                  <c:v>31124</c:v>
                </c:pt>
                <c:pt idx="123">
                  <c:v>31098</c:v>
                </c:pt>
                <c:pt idx="124">
                  <c:v>30893</c:v>
                </c:pt>
                <c:pt idx="125">
                  <c:v>30811</c:v>
                </c:pt>
                <c:pt idx="126">
                  <c:v>30832</c:v>
                </c:pt>
                <c:pt idx="127">
                  <c:v>30546</c:v>
                </c:pt>
                <c:pt idx="128">
                  <c:v>30211</c:v>
                </c:pt>
                <c:pt idx="129">
                  <c:v>29588</c:v>
                </c:pt>
                <c:pt idx="130">
                  <c:v>29081</c:v>
                </c:pt>
                <c:pt idx="131">
                  <c:v>28900</c:v>
                </c:pt>
                <c:pt idx="132">
                  <c:v>28362</c:v>
                </c:pt>
                <c:pt idx="133">
                  <c:v>27839</c:v>
                </c:pt>
                <c:pt idx="134">
                  <c:v>27406</c:v>
                </c:pt>
                <c:pt idx="135">
                  <c:v>27194</c:v>
                </c:pt>
                <c:pt idx="136">
                  <c:v>27422</c:v>
                </c:pt>
                <c:pt idx="137">
                  <c:v>28000</c:v>
                </c:pt>
                <c:pt idx="138">
                  <c:v>27966</c:v>
                </c:pt>
                <c:pt idx="139">
                  <c:v>28172</c:v>
                </c:pt>
                <c:pt idx="140">
                  <c:v>28822</c:v>
                </c:pt>
                <c:pt idx="141">
                  <c:v>29373</c:v>
                </c:pt>
                <c:pt idx="142">
                  <c:v>29949</c:v>
                </c:pt>
                <c:pt idx="143">
                  <c:v>30393</c:v>
                </c:pt>
                <c:pt idx="144">
                  <c:v>31238</c:v>
                </c:pt>
                <c:pt idx="145">
                  <c:v>32077</c:v>
                </c:pt>
                <c:pt idx="146">
                  <c:v>32894</c:v>
                </c:pt>
                <c:pt idx="147">
                  <c:v>32880</c:v>
                </c:pt>
                <c:pt idx="148">
                  <c:v>32360</c:v>
                </c:pt>
                <c:pt idx="149">
                  <c:v>31738</c:v>
                </c:pt>
                <c:pt idx="150">
                  <c:v>31517</c:v>
                </c:pt>
                <c:pt idx="151">
                  <c:v>31097</c:v>
                </c:pt>
                <c:pt idx="152">
                  <c:v>30631</c:v>
                </c:pt>
                <c:pt idx="153">
                  <c:v>30612</c:v>
                </c:pt>
                <c:pt idx="154">
                  <c:v>30630</c:v>
                </c:pt>
                <c:pt idx="155">
                  <c:v>30579</c:v>
                </c:pt>
                <c:pt idx="156">
                  <c:v>29953</c:v>
                </c:pt>
                <c:pt idx="157">
                  <c:v>29339</c:v>
                </c:pt>
                <c:pt idx="158">
                  <c:v>28564</c:v>
                </c:pt>
                <c:pt idx="159">
                  <c:v>28239</c:v>
                </c:pt>
                <c:pt idx="160">
                  <c:v>28166</c:v>
                </c:pt>
                <c:pt idx="161">
                  <c:v>27896</c:v>
                </c:pt>
                <c:pt idx="162">
                  <c:v>27612</c:v>
                </c:pt>
                <c:pt idx="163">
                  <c:v>27357</c:v>
                </c:pt>
                <c:pt idx="164">
                  <c:v>26951</c:v>
                </c:pt>
                <c:pt idx="165">
                  <c:v>26095</c:v>
                </c:pt>
                <c:pt idx="166">
                  <c:v>25234</c:v>
                </c:pt>
                <c:pt idx="167">
                  <c:v>24407</c:v>
                </c:pt>
                <c:pt idx="168">
                  <c:v>23685</c:v>
                </c:pt>
                <c:pt idx="169">
                  <c:v>23218</c:v>
                </c:pt>
                <c:pt idx="170">
                  <c:v>22585</c:v>
                </c:pt>
                <c:pt idx="171">
                  <c:v>22221</c:v>
                </c:pt>
                <c:pt idx="172">
                  <c:v>21897</c:v>
                </c:pt>
                <c:pt idx="173">
                  <c:v>21854</c:v>
                </c:pt>
                <c:pt idx="174">
                  <c:v>21892</c:v>
                </c:pt>
                <c:pt idx="175">
                  <c:v>21978</c:v>
                </c:pt>
                <c:pt idx="176">
                  <c:v>21717</c:v>
                </c:pt>
                <c:pt idx="177">
                  <c:v>21828</c:v>
                </c:pt>
                <c:pt idx="178">
                  <c:v>22079</c:v>
                </c:pt>
                <c:pt idx="179">
                  <c:v>22136</c:v>
                </c:pt>
                <c:pt idx="180">
                  <c:v>22236</c:v>
                </c:pt>
                <c:pt idx="181">
                  <c:v>22236</c:v>
                </c:pt>
                <c:pt idx="182">
                  <c:v>22300</c:v>
                </c:pt>
                <c:pt idx="183">
                  <c:v>22637</c:v>
                </c:pt>
                <c:pt idx="184">
                  <c:v>22822</c:v>
                </c:pt>
                <c:pt idx="185">
                  <c:v>22469</c:v>
                </c:pt>
                <c:pt idx="186">
                  <c:v>22464</c:v>
                </c:pt>
                <c:pt idx="187">
                  <c:v>22200</c:v>
                </c:pt>
                <c:pt idx="188">
                  <c:v>21832</c:v>
                </c:pt>
                <c:pt idx="189">
                  <c:v>21636</c:v>
                </c:pt>
                <c:pt idx="190">
                  <c:v>21187</c:v>
                </c:pt>
                <c:pt idx="191">
                  <c:v>21186</c:v>
                </c:pt>
                <c:pt idx="192">
                  <c:v>21401</c:v>
                </c:pt>
                <c:pt idx="193">
                  <c:v>21376</c:v>
                </c:pt>
                <c:pt idx="194">
                  <c:v>21528</c:v>
                </c:pt>
                <c:pt idx="195">
                  <c:v>21581</c:v>
                </c:pt>
                <c:pt idx="196">
                  <c:v>21855</c:v>
                </c:pt>
                <c:pt idx="197">
                  <c:v>22382</c:v>
                </c:pt>
                <c:pt idx="198">
                  <c:v>22561</c:v>
                </c:pt>
                <c:pt idx="199">
                  <c:v>23232</c:v>
                </c:pt>
                <c:pt idx="200">
                  <c:v>23732</c:v>
                </c:pt>
                <c:pt idx="201">
                  <c:v>22576</c:v>
                </c:pt>
                <c:pt idx="202">
                  <c:v>21748</c:v>
                </c:pt>
                <c:pt idx="203">
                  <c:v>22014</c:v>
                </c:pt>
                <c:pt idx="204">
                  <c:v>22730</c:v>
                </c:pt>
                <c:pt idx="205">
                  <c:v>23583</c:v>
                </c:pt>
                <c:pt idx="206">
                  <c:v>24691</c:v>
                </c:pt>
                <c:pt idx="207">
                  <c:v>25820</c:v>
                </c:pt>
                <c:pt idx="208">
                  <c:v>27219</c:v>
                </c:pt>
                <c:pt idx="209">
                  <c:v>28499</c:v>
                </c:pt>
                <c:pt idx="210">
                  <c:v>29069</c:v>
                </c:pt>
                <c:pt idx="211">
                  <c:v>29882</c:v>
                </c:pt>
                <c:pt idx="212">
                  <c:v>31269</c:v>
                </c:pt>
                <c:pt idx="213">
                  <c:v>33367</c:v>
                </c:pt>
                <c:pt idx="214">
                  <c:v>35016</c:v>
                </c:pt>
                <c:pt idx="215">
                  <c:v>35700</c:v>
                </c:pt>
                <c:pt idx="216">
                  <c:v>35683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2-4140-B122-065ABC69BD95}"/>
            </c:ext>
          </c:extLst>
        </c:ser>
        <c:ser>
          <c:idx val="1"/>
          <c:order val="1"/>
          <c:tx>
            <c:strRef>
              <c:f>HouseSales!$C$5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HouseSales!$A$25:$A$241</c:f>
              <c:numCache>
                <c:formatCode>mmm\-yy</c:formatCode>
                <c:ptCount val="217"/>
                <c:pt idx="0">
                  <c:v>37803</c:v>
                </c:pt>
                <c:pt idx="1">
                  <c:v>37834</c:v>
                </c:pt>
                <c:pt idx="2">
                  <c:v>37865</c:v>
                </c:pt>
                <c:pt idx="3">
                  <c:v>37895</c:v>
                </c:pt>
                <c:pt idx="4">
                  <c:v>37926</c:v>
                </c:pt>
                <c:pt idx="5">
                  <c:v>37956</c:v>
                </c:pt>
                <c:pt idx="6">
                  <c:v>37987</c:v>
                </c:pt>
                <c:pt idx="7">
                  <c:v>38018</c:v>
                </c:pt>
                <c:pt idx="8">
                  <c:v>38047</c:v>
                </c:pt>
                <c:pt idx="9">
                  <c:v>38078</c:v>
                </c:pt>
                <c:pt idx="10">
                  <c:v>38108</c:v>
                </c:pt>
                <c:pt idx="11">
                  <c:v>38139</c:v>
                </c:pt>
                <c:pt idx="12">
                  <c:v>38169</c:v>
                </c:pt>
                <c:pt idx="13">
                  <c:v>38200</c:v>
                </c:pt>
                <c:pt idx="14">
                  <c:v>38231</c:v>
                </c:pt>
                <c:pt idx="15">
                  <c:v>38261</c:v>
                </c:pt>
                <c:pt idx="16">
                  <c:v>38292</c:v>
                </c:pt>
                <c:pt idx="17">
                  <c:v>38322</c:v>
                </c:pt>
                <c:pt idx="18">
                  <c:v>38353</c:v>
                </c:pt>
                <c:pt idx="19">
                  <c:v>38384</c:v>
                </c:pt>
                <c:pt idx="20">
                  <c:v>38412</c:v>
                </c:pt>
                <c:pt idx="21">
                  <c:v>38443</c:v>
                </c:pt>
                <c:pt idx="22">
                  <c:v>38473</c:v>
                </c:pt>
                <c:pt idx="23">
                  <c:v>38504</c:v>
                </c:pt>
                <c:pt idx="24">
                  <c:v>38534</c:v>
                </c:pt>
                <c:pt idx="25">
                  <c:v>38565</c:v>
                </c:pt>
                <c:pt idx="26">
                  <c:v>38596</c:v>
                </c:pt>
                <c:pt idx="27">
                  <c:v>38626</c:v>
                </c:pt>
                <c:pt idx="28">
                  <c:v>38657</c:v>
                </c:pt>
                <c:pt idx="29">
                  <c:v>38687</c:v>
                </c:pt>
                <c:pt idx="30">
                  <c:v>38718</c:v>
                </c:pt>
                <c:pt idx="31">
                  <c:v>38749</c:v>
                </c:pt>
                <c:pt idx="32">
                  <c:v>38777</c:v>
                </c:pt>
                <c:pt idx="33">
                  <c:v>38808</c:v>
                </c:pt>
                <c:pt idx="34">
                  <c:v>38838</c:v>
                </c:pt>
                <c:pt idx="35">
                  <c:v>38869</c:v>
                </c:pt>
                <c:pt idx="36">
                  <c:v>38899</c:v>
                </c:pt>
                <c:pt idx="37">
                  <c:v>38930</c:v>
                </c:pt>
                <c:pt idx="38">
                  <c:v>38961</c:v>
                </c:pt>
                <c:pt idx="39">
                  <c:v>38991</c:v>
                </c:pt>
                <c:pt idx="40">
                  <c:v>39022</c:v>
                </c:pt>
                <c:pt idx="41">
                  <c:v>39052</c:v>
                </c:pt>
                <c:pt idx="42">
                  <c:v>39083</c:v>
                </c:pt>
                <c:pt idx="43">
                  <c:v>39114</c:v>
                </c:pt>
                <c:pt idx="44">
                  <c:v>39142</c:v>
                </c:pt>
                <c:pt idx="45">
                  <c:v>39173</c:v>
                </c:pt>
                <c:pt idx="46">
                  <c:v>39203</c:v>
                </c:pt>
                <c:pt idx="47">
                  <c:v>39234</c:v>
                </c:pt>
                <c:pt idx="48">
                  <c:v>39264</c:v>
                </c:pt>
                <c:pt idx="49">
                  <c:v>39295</c:v>
                </c:pt>
                <c:pt idx="50">
                  <c:v>39326</c:v>
                </c:pt>
                <c:pt idx="51">
                  <c:v>39356</c:v>
                </c:pt>
                <c:pt idx="52">
                  <c:v>39387</c:v>
                </c:pt>
                <c:pt idx="53">
                  <c:v>39417</c:v>
                </c:pt>
                <c:pt idx="54">
                  <c:v>39448</c:v>
                </c:pt>
                <c:pt idx="55">
                  <c:v>39479</c:v>
                </c:pt>
                <c:pt idx="56">
                  <c:v>39508</c:v>
                </c:pt>
                <c:pt idx="57">
                  <c:v>39539</c:v>
                </c:pt>
                <c:pt idx="58">
                  <c:v>39569</c:v>
                </c:pt>
                <c:pt idx="59">
                  <c:v>39600</c:v>
                </c:pt>
                <c:pt idx="60">
                  <c:v>39630</c:v>
                </c:pt>
                <c:pt idx="61">
                  <c:v>39661</c:v>
                </c:pt>
                <c:pt idx="62">
                  <c:v>39692</c:v>
                </c:pt>
                <c:pt idx="63">
                  <c:v>39722</c:v>
                </c:pt>
                <c:pt idx="64">
                  <c:v>39753</c:v>
                </c:pt>
                <c:pt idx="65">
                  <c:v>39783</c:v>
                </c:pt>
                <c:pt idx="66">
                  <c:v>39814</c:v>
                </c:pt>
                <c:pt idx="67">
                  <c:v>39845</c:v>
                </c:pt>
                <c:pt idx="68">
                  <c:v>39873</c:v>
                </c:pt>
                <c:pt idx="69">
                  <c:v>39904</c:v>
                </c:pt>
                <c:pt idx="70">
                  <c:v>39934</c:v>
                </c:pt>
                <c:pt idx="71">
                  <c:v>39965</c:v>
                </c:pt>
                <c:pt idx="72">
                  <c:v>39995</c:v>
                </c:pt>
                <c:pt idx="73">
                  <c:v>40026</c:v>
                </c:pt>
                <c:pt idx="74">
                  <c:v>40057</c:v>
                </c:pt>
                <c:pt idx="75">
                  <c:v>40087</c:v>
                </c:pt>
                <c:pt idx="76">
                  <c:v>40118</c:v>
                </c:pt>
                <c:pt idx="77">
                  <c:v>40148</c:v>
                </c:pt>
                <c:pt idx="78">
                  <c:v>40179</c:v>
                </c:pt>
                <c:pt idx="79">
                  <c:v>40210</c:v>
                </c:pt>
                <c:pt idx="80">
                  <c:v>40238</c:v>
                </c:pt>
                <c:pt idx="81">
                  <c:v>40269</c:v>
                </c:pt>
                <c:pt idx="82">
                  <c:v>40299</c:v>
                </c:pt>
                <c:pt idx="83">
                  <c:v>40330</c:v>
                </c:pt>
                <c:pt idx="84">
                  <c:v>40360</c:v>
                </c:pt>
                <c:pt idx="85">
                  <c:v>40391</c:v>
                </c:pt>
                <c:pt idx="86">
                  <c:v>40422</c:v>
                </c:pt>
                <c:pt idx="87">
                  <c:v>40452</c:v>
                </c:pt>
                <c:pt idx="88">
                  <c:v>40483</c:v>
                </c:pt>
                <c:pt idx="89">
                  <c:v>40513</c:v>
                </c:pt>
                <c:pt idx="90">
                  <c:v>40544</c:v>
                </c:pt>
                <c:pt idx="91">
                  <c:v>40575</c:v>
                </c:pt>
                <c:pt idx="92">
                  <c:v>40603</c:v>
                </c:pt>
                <c:pt idx="93">
                  <c:v>40634</c:v>
                </c:pt>
                <c:pt idx="94">
                  <c:v>40664</c:v>
                </c:pt>
                <c:pt idx="95">
                  <c:v>40695</c:v>
                </c:pt>
                <c:pt idx="96">
                  <c:v>40725</c:v>
                </c:pt>
                <c:pt idx="97">
                  <c:v>40756</c:v>
                </c:pt>
                <c:pt idx="98">
                  <c:v>40787</c:v>
                </c:pt>
                <c:pt idx="99">
                  <c:v>40817</c:v>
                </c:pt>
                <c:pt idx="100">
                  <c:v>40848</c:v>
                </c:pt>
                <c:pt idx="101">
                  <c:v>40878</c:v>
                </c:pt>
                <c:pt idx="102">
                  <c:v>40909</c:v>
                </c:pt>
                <c:pt idx="103">
                  <c:v>40940</c:v>
                </c:pt>
                <c:pt idx="104">
                  <c:v>40969</c:v>
                </c:pt>
                <c:pt idx="105">
                  <c:v>41000</c:v>
                </c:pt>
                <c:pt idx="106">
                  <c:v>41030</c:v>
                </c:pt>
                <c:pt idx="107">
                  <c:v>41061</c:v>
                </c:pt>
                <c:pt idx="108">
                  <c:v>41091</c:v>
                </c:pt>
                <c:pt idx="109">
                  <c:v>41122</c:v>
                </c:pt>
                <c:pt idx="110">
                  <c:v>41153</c:v>
                </c:pt>
                <c:pt idx="111">
                  <c:v>41183</c:v>
                </c:pt>
                <c:pt idx="112">
                  <c:v>41214</c:v>
                </c:pt>
                <c:pt idx="113">
                  <c:v>41244</c:v>
                </c:pt>
                <c:pt idx="114">
                  <c:v>41275</c:v>
                </c:pt>
                <c:pt idx="115">
                  <c:v>41306</c:v>
                </c:pt>
                <c:pt idx="116">
                  <c:v>41334</c:v>
                </c:pt>
                <c:pt idx="117">
                  <c:v>41365</c:v>
                </c:pt>
                <c:pt idx="118">
                  <c:v>41395</c:v>
                </c:pt>
                <c:pt idx="119">
                  <c:v>41426</c:v>
                </c:pt>
                <c:pt idx="120">
                  <c:v>41456</c:v>
                </c:pt>
                <c:pt idx="121">
                  <c:v>41487</c:v>
                </c:pt>
                <c:pt idx="122">
                  <c:v>41518</c:v>
                </c:pt>
                <c:pt idx="123">
                  <c:v>41548</c:v>
                </c:pt>
                <c:pt idx="124">
                  <c:v>41579</c:v>
                </c:pt>
                <c:pt idx="125">
                  <c:v>41609</c:v>
                </c:pt>
                <c:pt idx="126">
                  <c:v>41640</c:v>
                </c:pt>
                <c:pt idx="127">
                  <c:v>41671</c:v>
                </c:pt>
                <c:pt idx="128">
                  <c:v>41699</c:v>
                </c:pt>
                <c:pt idx="129">
                  <c:v>41730</c:v>
                </c:pt>
                <c:pt idx="130">
                  <c:v>41760</c:v>
                </c:pt>
                <c:pt idx="131">
                  <c:v>41791</c:v>
                </c:pt>
                <c:pt idx="132">
                  <c:v>41821</c:v>
                </c:pt>
                <c:pt idx="133">
                  <c:v>41852</c:v>
                </c:pt>
                <c:pt idx="134">
                  <c:v>41883</c:v>
                </c:pt>
                <c:pt idx="135">
                  <c:v>41913</c:v>
                </c:pt>
                <c:pt idx="136">
                  <c:v>41944</c:v>
                </c:pt>
                <c:pt idx="137">
                  <c:v>41974</c:v>
                </c:pt>
                <c:pt idx="138">
                  <c:v>42005</c:v>
                </c:pt>
                <c:pt idx="139">
                  <c:v>42036</c:v>
                </c:pt>
                <c:pt idx="140">
                  <c:v>42064</c:v>
                </c:pt>
                <c:pt idx="141">
                  <c:v>42095</c:v>
                </c:pt>
                <c:pt idx="142">
                  <c:v>42125</c:v>
                </c:pt>
                <c:pt idx="143">
                  <c:v>42156</c:v>
                </c:pt>
                <c:pt idx="144">
                  <c:v>42186</c:v>
                </c:pt>
                <c:pt idx="145">
                  <c:v>42217</c:v>
                </c:pt>
                <c:pt idx="146">
                  <c:v>42248</c:v>
                </c:pt>
                <c:pt idx="147">
                  <c:v>42278</c:v>
                </c:pt>
                <c:pt idx="148">
                  <c:v>42309</c:v>
                </c:pt>
                <c:pt idx="149">
                  <c:v>42339</c:v>
                </c:pt>
                <c:pt idx="150">
                  <c:v>42370</c:v>
                </c:pt>
                <c:pt idx="151">
                  <c:v>42401</c:v>
                </c:pt>
                <c:pt idx="152">
                  <c:v>42430</c:v>
                </c:pt>
                <c:pt idx="153">
                  <c:v>42461</c:v>
                </c:pt>
                <c:pt idx="154">
                  <c:v>42491</c:v>
                </c:pt>
                <c:pt idx="155">
                  <c:v>42522</c:v>
                </c:pt>
                <c:pt idx="156">
                  <c:v>42552</c:v>
                </c:pt>
                <c:pt idx="157">
                  <c:v>42583</c:v>
                </c:pt>
                <c:pt idx="158">
                  <c:v>42614</c:v>
                </c:pt>
                <c:pt idx="159">
                  <c:v>42644</c:v>
                </c:pt>
                <c:pt idx="160">
                  <c:v>42675</c:v>
                </c:pt>
                <c:pt idx="161">
                  <c:v>42705</c:v>
                </c:pt>
                <c:pt idx="162">
                  <c:v>42736</c:v>
                </c:pt>
                <c:pt idx="163">
                  <c:v>42767</c:v>
                </c:pt>
                <c:pt idx="164">
                  <c:v>42795</c:v>
                </c:pt>
                <c:pt idx="165">
                  <c:v>42826</c:v>
                </c:pt>
                <c:pt idx="166">
                  <c:v>42856</c:v>
                </c:pt>
                <c:pt idx="167">
                  <c:v>42887</c:v>
                </c:pt>
                <c:pt idx="168">
                  <c:v>42917</c:v>
                </c:pt>
                <c:pt idx="169">
                  <c:v>42948</c:v>
                </c:pt>
                <c:pt idx="170">
                  <c:v>42979</c:v>
                </c:pt>
                <c:pt idx="171">
                  <c:v>43009</c:v>
                </c:pt>
                <c:pt idx="172">
                  <c:v>43040</c:v>
                </c:pt>
                <c:pt idx="173">
                  <c:v>43070</c:v>
                </c:pt>
                <c:pt idx="174">
                  <c:v>43101</c:v>
                </c:pt>
                <c:pt idx="175">
                  <c:v>43132</c:v>
                </c:pt>
                <c:pt idx="176">
                  <c:v>43160</c:v>
                </c:pt>
                <c:pt idx="177">
                  <c:v>43191</c:v>
                </c:pt>
                <c:pt idx="178">
                  <c:v>43221</c:v>
                </c:pt>
                <c:pt idx="179">
                  <c:v>43252</c:v>
                </c:pt>
                <c:pt idx="180">
                  <c:v>43282</c:v>
                </c:pt>
                <c:pt idx="181">
                  <c:v>43313</c:v>
                </c:pt>
                <c:pt idx="182">
                  <c:v>43344</c:v>
                </c:pt>
                <c:pt idx="183">
                  <c:v>43374</c:v>
                </c:pt>
                <c:pt idx="184">
                  <c:v>43405</c:v>
                </c:pt>
                <c:pt idx="185">
                  <c:v>43435</c:v>
                </c:pt>
                <c:pt idx="186">
                  <c:v>43466</c:v>
                </c:pt>
                <c:pt idx="187">
                  <c:v>43497</c:v>
                </c:pt>
                <c:pt idx="188">
                  <c:v>43525</c:v>
                </c:pt>
                <c:pt idx="189">
                  <c:v>43556</c:v>
                </c:pt>
                <c:pt idx="190">
                  <c:v>43586</c:v>
                </c:pt>
                <c:pt idx="191">
                  <c:v>43617</c:v>
                </c:pt>
                <c:pt idx="192">
                  <c:v>43647</c:v>
                </c:pt>
                <c:pt idx="193">
                  <c:v>43678</c:v>
                </c:pt>
                <c:pt idx="194">
                  <c:v>43709</c:v>
                </c:pt>
                <c:pt idx="195">
                  <c:v>43739</c:v>
                </c:pt>
                <c:pt idx="196">
                  <c:v>43770</c:v>
                </c:pt>
                <c:pt idx="197">
                  <c:v>43800</c:v>
                </c:pt>
                <c:pt idx="198">
                  <c:v>43831</c:v>
                </c:pt>
                <c:pt idx="199">
                  <c:v>43862</c:v>
                </c:pt>
                <c:pt idx="200">
                  <c:v>43891</c:v>
                </c:pt>
                <c:pt idx="201">
                  <c:v>43922</c:v>
                </c:pt>
                <c:pt idx="202">
                  <c:v>43952</c:v>
                </c:pt>
                <c:pt idx="203">
                  <c:v>43983</c:v>
                </c:pt>
                <c:pt idx="204">
                  <c:v>44013</c:v>
                </c:pt>
                <c:pt idx="205">
                  <c:v>44044</c:v>
                </c:pt>
                <c:pt idx="206">
                  <c:v>44075</c:v>
                </c:pt>
                <c:pt idx="207">
                  <c:v>44105</c:v>
                </c:pt>
                <c:pt idx="208">
                  <c:v>44136</c:v>
                </c:pt>
                <c:pt idx="209">
                  <c:v>44166</c:v>
                </c:pt>
                <c:pt idx="210">
                  <c:v>44197</c:v>
                </c:pt>
                <c:pt idx="211">
                  <c:v>44228</c:v>
                </c:pt>
                <c:pt idx="212">
                  <c:v>44256</c:v>
                </c:pt>
                <c:pt idx="213">
                  <c:v>44287</c:v>
                </c:pt>
                <c:pt idx="214">
                  <c:v>44317</c:v>
                </c:pt>
                <c:pt idx="215">
                  <c:v>44348</c:v>
                </c:pt>
                <c:pt idx="216">
                  <c:v>44378</c:v>
                </c:pt>
              </c:numCache>
            </c:numRef>
          </c:cat>
          <c:val>
            <c:numRef>
              <c:f>HouseSales!$C$25:$C$241</c:f>
              <c:numCache>
                <c:formatCode>#,##0</c:formatCode>
                <c:ptCount val="217"/>
                <c:pt idx="0">
                  <c:v>74651</c:v>
                </c:pt>
                <c:pt idx="1">
                  <c:v>76096</c:v>
                </c:pt>
                <c:pt idx="2">
                  <c:v>78108</c:v>
                </c:pt>
                <c:pt idx="3">
                  <c:v>79288</c:v>
                </c:pt>
                <c:pt idx="4">
                  <c:v>79835</c:v>
                </c:pt>
                <c:pt idx="5">
                  <c:v>80548</c:v>
                </c:pt>
                <c:pt idx="6">
                  <c:v>80851</c:v>
                </c:pt>
                <c:pt idx="7">
                  <c:v>80757</c:v>
                </c:pt>
                <c:pt idx="8">
                  <c:v>81196</c:v>
                </c:pt>
                <c:pt idx="9">
                  <c:v>81568</c:v>
                </c:pt>
                <c:pt idx="10">
                  <c:v>80465</c:v>
                </c:pt>
                <c:pt idx="11">
                  <c:v>79665</c:v>
                </c:pt>
                <c:pt idx="12">
                  <c:v>78226</c:v>
                </c:pt>
                <c:pt idx="13">
                  <c:v>76889</c:v>
                </c:pt>
                <c:pt idx="14">
                  <c:v>74833</c:v>
                </c:pt>
                <c:pt idx="15">
                  <c:v>73090</c:v>
                </c:pt>
                <c:pt idx="16">
                  <c:v>72547</c:v>
                </c:pt>
                <c:pt idx="17">
                  <c:v>72500</c:v>
                </c:pt>
                <c:pt idx="18">
                  <c:v>71661</c:v>
                </c:pt>
                <c:pt idx="19">
                  <c:v>71994</c:v>
                </c:pt>
                <c:pt idx="20">
                  <c:v>71296</c:v>
                </c:pt>
                <c:pt idx="21">
                  <c:v>70772</c:v>
                </c:pt>
                <c:pt idx="22">
                  <c:v>70626</c:v>
                </c:pt>
                <c:pt idx="23">
                  <c:v>70339</c:v>
                </c:pt>
                <c:pt idx="24">
                  <c:v>70404</c:v>
                </c:pt>
                <c:pt idx="25">
                  <c:v>70580</c:v>
                </c:pt>
                <c:pt idx="26">
                  <c:v>71382</c:v>
                </c:pt>
                <c:pt idx="27">
                  <c:v>71403</c:v>
                </c:pt>
                <c:pt idx="28">
                  <c:v>71279</c:v>
                </c:pt>
                <c:pt idx="29">
                  <c:v>69845</c:v>
                </c:pt>
                <c:pt idx="30">
                  <c:v>69487</c:v>
                </c:pt>
                <c:pt idx="31">
                  <c:v>68133</c:v>
                </c:pt>
                <c:pt idx="32">
                  <c:v>67983</c:v>
                </c:pt>
                <c:pt idx="33">
                  <c:v>67226</c:v>
                </c:pt>
                <c:pt idx="34">
                  <c:v>67780</c:v>
                </c:pt>
                <c:pt idx="35">
                  <c:v>68129</c:v>
                </c:pt>
                <c:pt idx="36">
                  <c:v>67887</c:v>
                </c:pt>
                <c:pt idx="37">
                  <c:v>68107</c:v>
                </c:pt>
                <c:pt idx="38">
                  <c:v>67752</c:v>
                </c:pt>
                <c:pt idx="39">
                  <c:v>67991</c:v>
                </c:pt>
                <c:pt idx="40">
                  <c:v>68270</c:v>
                </c:pt>
                <c:pt idx="41">
                  <c:v>69217</c:v>
                </c:pt>
                <c:pt idx="42">
                  <c:v>69866</c:v>
                </c:pt>
                <c:pt idx="43">
                  <c:v>70573</c:v>
                </c:pt>
                <c:pt idx="44">
                  <c:v>71095</c:v>
                </c:pt>
                <c:pt idx="45">
                  <c:v>71323</c:v>
                </c:pt>
                <c:pt idx="46">
                  <c:v>70692</c:v>
                </c:pt>
                <c:pt idx="47">
                  <c:v>69887</c:v>
                </c:pt>
                <c:pt idx="48">
                  <c:v>69243</c:v>
                </c:pt>
                <c:pt idx="49">
                  <c:v>67733</c:v>
                </c:pt>
                <c:pt idx="50">
                  <c:v>65995</c:v>
                </c:pt>
                <c:pt idx="51">
                  <c:v>64763</c:v>
                </c:pt>
                <c:pt idx="52">
                  <c:v>63461</c:v>
                </c:pt>
                <c:pt idx="53">
                  <c:v>61921</c:v>
                </c:pt>
                <c:pt idx="54">
                  <c:v>60487</c:v>
                </c:pt>
                <c:pt idx="55">
                  <c:v>58862</c:v>
                </c:pt>
                <c:pt idx="56">
                  <c:v>55200</c:v>
                </c:pt>
                <c:pt idx="57">
                  <c:v>52898</c:v>
                </c:pt>
                <c:pt idx="58">
                  <c:v>49772</c:v>
                </c:pt>
                <c:pt idx="59">
                  <c:v>47915</c:v>
                </c:pt>
                <c:pt idx="60">
                  <c:v>46550</c:v>
                </c:pt>
                <c:pt idx="61">
                  <c:v>45238</c:v>
                </c:pt>
                <c:pt idx="62">
                  <c:v>44408</c:v>
                </c:pt>
                <c:pt idx="63">
                  <c:v>42858</c:v>
                </c:pt>
                <c:pt idx="64">
                  <c:v>40351</c:v>
                </c:pt>
                <c:pt idx="65">
                  <c:v>39367</c:v>
                </c:pt>
                <c:pt idx="66">
                  <c:v>38224</c:v>
                </c:pt>
                <c:pt idx="67">
                  <c:v>37258</c:v>
                </c:pt>
                <c:pt idx="68">
                  <c:v>38230</c:v>
                </c:pt>
                <c:pt idx="69">
                  <c:v>39231</c:v>
                </c:pt>
                <c:pt idx="70">
                  <c:v>40489</c:v>
                </c:pt>
                <c:pt idx="71">
                  <c:v>41564</c:v>
                </c:pt>
                <c:pt idx="72">
                  <c:v>42504</c:v>
                </c:pt>
                <c:pt idx="73">
                  <c:v>43398</c:v>
                </c:pt>
                <c:pt idx="74">
                  <c:v>44533</c:v>
                </c:pt>
                <c:pt idx="75">
                  <c:v>45446</c:v>
                </c:pt>
                <c:pt idx="76">
                  <c:v>46503</c:v>
                </c:pt>
                <c:pt idx="77">
                  <c:v>46763</c:v>
                </c:pt>
                <c:pt idx="78">
                  <c:v>46607</c:v>
                </c:pt>
                <c:pt idx="79">
                  <c:v>46419</c:v>
                </c:pt>
                <c:pt idx="80">
                  <c:v>45920</c:v>
                </c:pt>
                <c:pt idx="81">
                  <c:v>45266</c:v>
                </c:pt>
                <c:pt idx="82">
                  <c:v>44408</c:v>
                </c:pt>
                <c:pt idx="83">
                  <c:v>43365</c:v>
                </c:pt>
                <c:pt idx="84">
                  <c:v>42229</c:v>
                </c:pt>
                <c:pt idx="85">
                  <c:v>41212</c:v>
                </c:pt>
                <c:pt idx="86">
                  <c:v>39666</c:v>
                </c:pt>
                <c:pt idx="87">
                  <c:v>38169</c:v>
                </c:pt>
                <c:pt idx="88">
                  <c:v>37637</c:v>
                </c:pt>
                <c:pt idx="89">
                  <c:v>37333</c:v>
                </c:pt>
                <c:pt idx="90">
                  <c:v>37012</c:v>
                </c:pt>
                <c:pt idx="91">
                  <c:v>36440</c:v>
                </c:pt>
                <c:pt idx="92">
                  <c:v>35852</c:v>
                </c:pt>
                <c:pt idx="93">
                  <c:v>35533</c:v>
                </c:pt>
                <c:pt idx="94">
                  <c:v>35759</c:v>
                </c:pt>
                <c:pt idx="95">
                  <c:v>35971</c:v>
                </c:pt>
                <c:pt idx="96">
                  <c:v>36246</c:v>
                </c:pt>
                <c:pt idx="97">
                  <c:v>36726</c:v>
                </c:pt>
                <c:pt idx="98">
                  <c:v>37358</c:v>
                </c:pt>
                <c:pt idx="99">
                  <c:v>38033</c:v>
                </c:pt>
                <c:pt idx="100">
                  <c:v>38413</c:v>
                </c:pt>
                <c:pt idx="101">
                  <c:v>38919</c:v>
                </c:pt>
                <c:pt idx="102">
                  <c:v>39457</c:v>
                </c:pt>
                <c:pt idx="103">
                  <c:v>40655</c:v>
                </c:pt>
                <c:pt idx="104">
                  <c:v>41673</c:v>
                </c:pt>
                <c:pt idx="105">
                  <c:v>42045</c:v>
                </c:pt>
                <c:pt idx="106">
                  <c:v>42862</c:v>
                </c:pt>
                <c:pt idx="107">
                  <c:v>43469</c:v>
                </c:pt>
                <c:pt idx="108">
                  <c:v>43945</c:v>
                </c:pt>
                <c:pt idx="109">
                  <c:v>44358</c:v>
                </c:pt>
                <c:pt idx="110">
                  <c:v>44445</c:v>
                </c:pt>
                <c:pt idx="111">
                  <c:v>45233</c:v>
                </c:pt>
                <c:pt idx="112">
                  <c:v>46035</c:v>
                </c:pt>
                <c:pt idx="113">
                  <c:v>46071</c:v>
                </c:pt>
                <c:pt idx="114">
                  <c:v>46639</c:v>
                </c:pt>
                <c:pt idx="115">
                  <c:v>46792</c:v>
                </c:pt>
                <c:pt idx="116">
                  <c:v>47183</c:v>
                </c:pt>
                <c:pt idx="117">
                  <c:v>47971</c:v>
                </c:pt>
                <c:pt idx="118">
                  <c:v>48285</c:v>
                </c:pt>
                <c:pt idx="119">
                  <c:v>48177</c:v>
                </c:pt>
                <c:pt idx="120">
                  <c:v>48581</c:v>
                </c:pt>
                <c:pt idx="121">
                  <c:v>48816</c:v>
                </c:pt>
                <c:pt idx="122">
                  <c:v>49415</c:v>
                </c:pt>
                <c:pt idx="123">
                  <c:v>49579</c:v>
                </c:pt>
                <c:pt idx="124">
                  <c:v>49291</c:v>
                </c:pt>
                <c:pt idx="125">
                  <c:v>49307</c:v>
                </c:pt>
                <c:pt idx="126">
                  <c:v>49072</c:v>
                </c:pt>
                <c:pt idx="127">
                  <c:v>48851</c:v>
                </c:pt>
                <c:pt idx="128">
                  <c:v>48373</c:v>
                </c:pt>
                <c:pt idx="129">
                  <c:v>47562</c:v>
                </c:pt>
                <c:pt idx="130">
                  <c:v>46927</c:v>
                </c:pt>
                <c:pt idx="131">
                  <c:v>46736</c:v>
                </c:pt>
                <c:pt idx="132">
                  <c:v>46390</c:v>
                </c:pt>
                <c:pt idx="133">
                  <c:v>45846</c:v>
                </c:pt>
                <c:pt idx="134">
                  <c:v>45470</c:v>
                </c:pt>
                <c:pt idx="135">
                  <c:v>45512</c:v>
                </c:pt>
                <c:pt idx="136">
                  <c:v>45739</c:v>
                </c:pt>
                <c:pt idx="137">
                  <c:v>46537</c:v>
                </c:pt>
                <c:pt idx="138">
                  <c:v>46693</c:v>
                </c:pt>
                <c:pt idx="139">
                  <c:v>47260</c:v>
                </c:pt>
                <c:pt idx="140">
                  <c:v>48098</c:v>
                </c:pt>
                <c:pt idx="141">
                  <c:v>49111</c:v>
                </c:pt>
                <c:pt idx="142">
                  <c:v>49952</c:v>
                </c:pt>
                <c:pt idx="143">
                  <c:v>51171</c:v>
                </c:pt>
                <c:pt idx="144">
                  <c:v>52554</c:v>
                </c:pt>
                <c:pt idx="145">
                  <c:v>54000</c:v>
                </c:pt>
                <c:pt idx="146">
                  <c:v>55446</c:v>
                </c:pt>
                <c:pt idx="147">
                  <c:v>56690</c:v>
                </c:pt>
                <c:pt idx="148">
                  <c:v>57842</c:v>
                </c:pt>
                <c:pt idx="149">
                  <c:v>58713</c:v>
                </c:pt>
                <c:pt idx="150">
                  <c:v>59141</c:v>
                </c:pt>
                <c:pt idx="151">
                  <c:v>59954</c:v>
                </c:pt>
                <c:pt idx="152">
                  <c:v>61144</c:v>
                </c:pt>
                <c:pt idx="153">
                  <c:v>62438</c:v>
                </c:pt>
                <c:pt idx="154">
                  <c:v>63440</c:v>
                </c:pt>
                <c:pt idx="155">
                  <c:v>63917</c:v>
                </c:pt>
                <c:pt idx="156">
                  <c:v>63673</c:v>
                </c:pt>
                <c:pt idx="157">
                  <c:v>63889</c:v>
                </c:pt>
                <c:pt idx="158">
                  <c:v>63842</c:v>
                </c:pt>
                <c:pt idx="159">
                  <c:v>63088</c:v>
                </c:pt>
                <c:pt idx="160">
                  <c:v>62678</c:v>
                </c:pt>
                <c:pt idx="161">
                  <c:v>62202</c:v>
                </c:pt>
                <c:pt idx="162">
                  <c:v>61689</c:v>
                </c:pt>
                <c:pt idx="163">
                  <c:v>60948</c:v>
                </c:pt>
                <c:pt idx="164">
                  <c:v>60449</c:v>
                </c:pt>
                <c:pt idx="165">
                  <c:v>58769</c:v>
                </c:pt>
                <c:pt idx="166">
                  <c:v>58103</c:v>
                </c:pt>
                <c:pt idx="167">
                  <c:v>57112</c:v>
                </c:pt>
                <c:pt idx="168">
                  <c:v>56202</c:v>
                </c:pt>
                <c:pt idx="169">
                  <c:v>55329</c:v>
                </c:pt>
                <c:pt idx="170">
                  <c:v>54284</c:v>
                </c:pt>
                <c:pt idx="171">
                  <c:v>53769</c:v>
                </c:pt>
                <c:pt idx="172">
                  <c:v>53630</c:v>
                </c:pt>
                <c:pt idx="173">
                  <c:v>53223</c:v>
                </c:pt>
                <c:pt idx="174">
                  <c:v>53418</c:v>
                </c:pt>
                <c:pt idx="175">
                  <c:v>53613</c:v>
                </c:pt>
                <c:pt idx="176">
                  <c:v>53216</c:v>
                </c:pt>
                <c:pt idx="177">
                  <c:v>53687</c:v>
                </c:pt>
                <c:pt idx="178">
                  <c:v>53830</c:v>
                </c:pt>
                <c:pt idx="179">
                  <c:v>53952</c:v>
                </c:pt>
                <c:pt idx="180">
                  <c:v>54130</c:v>
                </c:pt>
                <c:pt idx="181">
                  <c:v>54448</c:v>
                </c:pt>
                <c:pt idx="182">
                  <c:v>54418</c:v>
                </c:pt>
                <c:pt idx="183">
                  <c:v>55284</c:v>
                </c:pt>
                <c:pt idx="184">
                  <c:v>55547</c:v>
                </c:pt>
                <c:pt idx="185">
                  <c:v>55379</c:v>
                </c:pt>
                <c:pt idx="186">
                  <c:v>55359</c:v>
                </c:pt>
                <c:pt idx="187">
                  <c:v>55179</c:v>
                </c:pt>
                <c:pt idx="188">
                  <c:v>54796</c:v>
                </c:pt>
                <c:pt idx="189">
                  <c:v>54519</c:v>
                </c:pt>
                <c:pt idx="190">
                  <c:v>54569</c:v>
                </c:pt>
                <c:pt idx="191">
                  <c:v>54541</c:v>
                </c:pt>
                <c:pt idx="192">
                  <c:v>54749</c:v>
                </c:pt>
                <c:pt idx="193">
                  <c:v>54560</c:v>
                </c:pt>
                <c:pt idx="194">
                  <c:v>54812</c:v>
                </c:pt>
                <c:pt idx="195">
                  <c:v>54739</c:v>
                </c:pt>
                <c:pt idx="196">
                  <c:v>54542</c:v>
                </c:pt>
                <c:pt idx="197">
                  <c:v>54962</c:v>
                </c:pt>
                <c:pt idx="198">
                  <c:v>55126</c:v>
                </c:pt>
                <c:pt idx="199">
                  <c:v>55274</c:v>
                </c:pt>
                <c:pt idx="200">
                  <c:v>54969</c:v>
                </c:pt>
                <c:pt idx="201">
                  <c:v>51432</c:v>
                </c:pt>
                <c:pt idx="202">
                  <c:v>48944</c:v>
                </c:pt>
                <c:pt idx="203">
                  <c:v>49407</c:v>
                </c:pt>
                <c:pt idx="204">
                  <c:v>50506</c:v>
                </c:pt>
                <c:pt idx="205">
                  <c:v>51304</c:v>
                </c:pt>
                <c:pt idx="206">
                  <c:v>52702</c:v>
                </c:pt>
                <c:pt idx="207">
                  <c:v>53646</c:v>
                </c:pt>
                <c:pt idx="208">
                  <c:v>54767</c:v>
                </c:pt>
                <c:pt idx="209">
                  <c:v>55879</c:v>
                </c:pt>
                <c:pt idx="210">
                  <c:v>55609</c:v>
                </c:pt>
                <c:pt idx="211">
                  <c:v>56117</c:v>
                </c:pt>
                <c:pt idx="212">
                  <c:v>57344</c:v>
                </c:pt>
                <c:pt idx="213">
                  <c:v>61310</c:v>
                </c:pt>
                <c:pt idx="214">
                  <c:v>63220</c:v>
                </c:pt>
                <c:pt idx="215">
                  <c:v>63212</c:v>
                </c:pt>
                <c:pt idx="216">
                  <c:v>62281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2-4140-B122-065ABC69B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64320"/>
        <c:axId val="129090688"/>
      </c:lineChart>
      <c:dateAx>
        <c:axId val="12906432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090688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909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0643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945326567074858"/>
          <c:y val="0.9023939195100612"/>
          <c:w val="0.4210934686585028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house sales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1875434671351"/>
          <c:y val="0.20443728854702412"/>
          <c:w val="0.80614963722333388"/>
          <c:h val="0.48777158063575388"/>
        </c:manualLayout>
      </c:layout>
      <c:lineChart>
        <c:grouping val="standard"/>
        <c:varyColors val="0"/>
        <c:ser>
          <c:idx val="0"/>
          <c:order val="0"/>
          <c:tx>
            <c:strRef>
              <c:f>HouseSales!$B$5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HouseSales!$A$97:$A$241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HouseSales!$B$97:$B$241</c:f>
              <c:numCache>
                <c:formatCode>#,##0</c:formatCode>
                <c:ptCount val="145"/>
                <c:pt idx="0">
                  <c:v>19448</c:v>
                </c:pt>
                <c:pt idx="1">
                  <c:v>20212</c:v>
                </c:pt>
                <c:pt idx="2">
                  <c:v>21042</c:v>
                </c:pt>
                <c:pt idx="3">
                  <c:v>21751</c:v>
                </c:pt>
                <c:pt idx="4">
                  <c:v>22471</c:v>
                </c:pt>
                <c:pt idx="5">
                  <c:v>22866</c:v>
                </c:pt>
                <c:pt idx="6">
                  <c:v>22982</c:v>
                </c:pt>
                <c:pt idx="7">
                  <c:v>22971</c:v>
                </c:pt>
                <c:pt idx="8">
                  <c:v>22937</c:v>
                </c:pt>
                <c:pt idx="9">
                  <c:v>22588</c:v>
                </c:pt>
                <c:pt idx="10">
                  <c:v>22361</c:v>
                </c:pt>
                <c:pt idx="11">
                  <c:v>21939</c:v>
                </c:pt>
                <c:pt idx="12">
                  <c:v>21472</c:v>
                </c:pt>
                <c:pt idx="13">
                  <c:v>20898</c:v>
                </c:pt>
                <c:pt idx="14">
                  <c:v>20303</c:v>
                </c:pt>
                <c:pt idx="15">
                  <c:v>19612</c:v>
                </c:pt>
                <c:pt idx="16">
                  <c:v>19226</c:v>
                </c:pt>
                <c:pt idx="17">
                  <c:v>18970</c:v>
                </c:pt>
                <c:pt idx="18">
                  <c:v>18877</c:v>
                </c:pt>
                <c:pt idx="19">
                  <c:v>18922</c:v>
                </c:pt>
                <c:pt idx="20">
                  <c:v>19197</c:v>
                </c:pt>
                <c:pt idx="21">
                  <c:v>19296</c:v>
                </c:pt>
                <c:pt idx="22">
                  <c:v>19630</c:v>
                </c:pt>
                <c:pt idx="23">
                  <c:v>20072</c:v>
                </c:pt>
                <c:pt idx="24">
                  <c:v>20314</c:v>
                </c:pt>
                <c:pt idx="25">
                  <c:v>20739</c:v>
                </c:pt>
                <c:pt idx="26">
                  <c:v>21019</c:v>
                </c:pt>
                <c:pt idx="27">
                  <c:v>21448</c:v>
                </c:pt>
                <c:pt idx="28">
                  <c:v>21938</c:v>
                </c:pt>
                <c:pt idx="29">
                  <c:v>22351</c:v>
                </c:pt>
                <c:pt idx="30">
                  <c:v>22634</c:v>
                </c:pt>
                <c:pt idx="31">
                  <c:v>23102</c:v>
                </c:pt>
                <c:pt idx="32">
                  <c:v>23566</c:v>
                </c:pt>
                <c:pt idx="33">
                  <c:v>23883</c:v>
                </c:pt>
                <c:pt idx="34">
                  <c:v>24475</c:v>
                </c:pt>
                <c:pt idx="35">
                  <c:v>24774</c:v>
                </c:pt>
                <c:pt idx="36">
                  <c:v>25277</c:v>
                </c:pt>
                <c:pt idx="37">
                  <c:v>25707</c:v>
                </c:pt>
                <c:pt idx="38">
                  <c:v>26038</c:v>
                </c:pt>
                <c:pt idx="39">
                  <c:v>26883</c:v>
                </c:pt>
                <c:pt idx="40">
                  <c:v>27527</c:v>
                </c:pt>
                <c:pt idx="41">
                  <c:v>27929</c:v>
                </c:pt>
                <c:pt idx="42">
                  <c:v>28221</c:v>
                </c:pt>
                <c:pt idx="43">
                  <c:v>28532</c:v>
                </c:pt>
                <c:pt idx="44">
                  <c:v>28939</c:v>
                </c:pt>
                <c:pt idx="45">
                  <c:v>29579</c:v>
                </c:pt>
                <c:pt idx="46">
                  <c:v>29804</c:v>
                </c:pt>
                <c:pt idx="47">
                  <c:v>29912</c:v>
                </c:pt>
                <c:pt idx="48">
                  <c:v>30378</c:v>
                </c:pt>
                <c:pt idx="49">
                  <c:v>30656</c:v>
                </c:pt>
                <c:pt idx="50">
                  <c:v>31124</c:v>
                </c:pt>
                <c:pt idx="51">
                  <c:v>31098</c:v>
                </c:pt>
                <c:pt idx="52">
                  <c:v>30893</c:v>
                </c:pt>
                <c:pt idx="53">
                  <c:v>30811</c:v>
                </c:pt>
                <c:pt idx="54">
                  <c:v>30832</c:v>
                </c:pt>
                <c:pt idx="55">
                  <c:v>30546</c:v>
                </c:pt>
                <c:pt idx="56">
                  <c:v>30211</c:v>
                </c:pt>
                <c:pt idx="57">
                  <c:v>29588</c:v>
                </c:pt>
                <c:pt idx="58">
                  <c:v>29081</c:v>
                </c:pt>
                <c:pt idx="59">
                  <c:v>28900</c:v>
                </c:pt>
                <c:pt idx="60">
                  <c:v>28362</c:v>
                </c:pt>
                <c:pt idx="61">
                  <c:v>27839</c:v>
                </c:pt>
                <c:pt idx="62">
                  <c:v>27406</c:v>
                </c:pt>
                <c:pt idx="63">
                  <c:v>27194</c:v>
                </c:pt>
                <c:pt idx="64">
                  <c:v>27422</c:v>
                </c:pt>
                <c:pt idx="65">
                  <c:v>28000</c:v>
                </c:pt>
                <c:pt idx="66">
                  <c:v>27966</c:v>
                </c:pt>
                <c:pt idx="67">
                  <c:v>28172</c:v>
                </c:pt>
                <c:pt idx="68">
                  <c:v>28822</c:v>
                </c:pt>
                <c:pt idx="69">
                  <c:v>29373</c:v>
                </c:pt>
                <c:pt idx="70">
                  <c:v>29949</c:v>
                </c:pt>
                <c:pt idx="71">
                  <c:v>30393</c:v>
                </c:pt>
                <c:pt idx="72">
                  <c:v>31238</c:v>
                </c:pt>
                <c:pt idx="73">
                  <c:v>32077</c:v>
                </c:pt>
                <c:pt idx="74">
                  <c:v>32894</c:v>
                </c:pt>
                <c:pt idx="75">
                  <c:v>32880</c:v>
                </c:pt>
                <c:pt idx="76">
                  <c:v>32360</c:v>
                </c:pt>
                <c:pt idx="77">
                  <c:v>31738</c:v>
                </c:pt>
                <c:pt idx="78">
                  <c:v>31517</c:v>
                </c:pt>
                <c:pt idx="79">
                  <c:v>31097</c:v>
                </c:pt>
                <c:pt idx="80">
                  <c:v>30631</c:v>
                </c:pt>
                <c:pt idx="81">
                  <c:v>30612</c:v>
                </c:pt>
                <c:pt idx="82">
                  <c:v>30630</c:v>
                </c:pt>
                <c:pt idx="83">
                  <c:v>30579</c:v>
                </c:pt>
                <c:pt idx="84">
                  <c:v>29953</c:v>
                </c:pt>
                <c:pt idx="85">
                  <c:v>29339</c:v>
                </c:pt>
                <c:pt idx="86">
                  <c:v>28564</c:v>
                </c:pt>
                <c:pt idx="87">
                  <c:v>28239</c:v>
                </c:pt>
                <c:pt idx="88">
                  <c:v>28166</c:v>
                </c:pt>
                <c:pt idx="89">
                  <c:v>27896</c:v>
                </c:pt>
                <c:pt idx="90">
                  <c:v>27612</c:v>
                </c:pt>
                <c:pt idx="91">
                  <c:v>27357</c:v>
                </c:pt>
                <c:pt idx="92">
                  <c:v>26951</c:v>
                </c:pt>
                <c:pt idx="93">
                  <c:v>26095</c:v>
                </c:pt>
                <c:pt idx="94">
                  <c:v>25234</c:v>
                </c:pt>
                <c:pt idx="95">
                  <c:v>24407</c:v>
                </c:pt>
                <c:pt idx="96">
                  <c:v>23685</c:v>
                </c:pt>
                <c:pt idx="97">
                  <c:v>23218</c:v>
                </c:pt>
                <c:pt idx="98">
                  <c:v>22585</c:v>
                </c:pt>
                <c:pt idx="99">
                  <c:v>22221</c:v>
                </c:pt>
                <c:pt idx="100">
                  <c:v>21897</c:v>
                </c:pt>
                <c:pt idx="101">
                  <c:v>21854</c:v>
                </c:pt>
                <c:pt idx="102">
                  <c:v>21892</c:v>
                </c:pt>
                <c:pt idx="103">
                  <c:v>21978</c:v>
                </c:pt>
                <c:pt idx="104">
                  <c:v>21717</c:v>
                </c:pt>
                <c:pt idx="105">
                  <c:v>21828</c:v>
                </c:pt>
                <c:pt idx="106">
                  <c:v>22079</c:v>
                </c:pt>
                <c:pt idx="107">
                  <c:v>22136</c:v>
                </c:pt>
                <c:pt idx="108">
                  <c:v>22236</c:v>
                </c:pt>
                <c:pt idx="109">
                  <c:v>22236</c:v>
                </c:pt>
                <c:pt idx="110">
                  <c:v>22300</c:v>
                </c:pt>
                <c:pt idx="111">
                  <c:v>22637</c:v>
                </c:pt>
                <c:pt idx="112">
                  <c:v>22822</c:v>
                </c:pt>
                <c:pt idx="113">
                  <c:v>22469</c:v>
                </c:pt>
                <c:pt idx="114">
                  <c:v>22464</c:v>
                </c:pt>
                <c:pt idx="115">
                  <c:v>22200</c:v>
                </c:pt>
                <c:pt idx="116">
                  <c:v>21832</c:v>
                </c:pt>
                <c:pt idx="117">
                  <c:v>21636</c:v>
                </c:pt>
                <c:pt idx="118">
                  <c:v>21187</c:v>
                </c:pt>
                <c:pt idx="119">
                  <c:v>21186</c:v>
                </c:pt>
                <c:pt idx="120">
                  <c:v>21401</c:v>
                </c:pt>
                <c:pt idx="121">
                  <c:v>21376</c:v>
                </c:pt>
                <c:pt idx="122">
                  <c:v>21528</c:v>
                </c:pt>
                <c:pt idx="123">
                  <c:v>21581</c:v>
                </c:pt>
                <c:pt idx="124">
                  <c:v>21855</c:v>
                </c:pt>
                <c:pt idx="125">
                  <c:v>22382</c:v>
                </c:pt>
                <c:pt idx="126">
                  <c:v>22561</c:v>
                </c:pt>
                <c:pt idx="127">
                  <c:v>23232</c:v>
                </c:pt>
                <c:pt idx="128">
                  <c:v>23732</c:v>
                </c:pt>
                <c:pt idx="129">
                  <c:v>22576</c:v>
                </c:pt>
                <c:pt idx="130">
                  <c:v>21748</c:v>
                </c:pt>
                <c:pt idx="131">
                  <c:v>22014</c:v>
                </c:pt>
                <c:pt idx="132">
                  <c:v>22730</c:v>
                </c:pt>
                <c:pt idx="133">
                  <c:v>23583</c:v>
                </c:pt>
                <c:pt idx="134">
                  <c:v>24691</c:v>
                </c:pt>
                <c:pt idx="135">
                  <c:v>25820</c:v>
                </c:pt>
                <c:pt idx="136">
                  <c:v>27219</c:v>
                </c:pt>
                <c:pt idx="137">
                  <c:v>28499</c:v>
                </c:pt>
                <c:pt idx="138">
                  <c:v>29069</c:v>
                </c:pt>
                <c:pt idx="139">
                  <c:v>29882</c:v>
                </c:pt>
                <c:pt idx="140">
                  <c:v>31269</c:v>
                </c:pt>
                <c:pt idx="141">
                  <c:v>33367</c:v>
                </c:pt>
                <c:pt idx="142">
                  <c:v>35016</c:v>
                </c:pt>
                <c:pt idx="143">
                  <c:v>35700</c:v>
                </c:pt>
                <c:pt idx="144">
                  <c:v>35683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A-4439-A6E1-8C52CBB81F87}"/>
            </c:ext>
          </c:extLst>
        </c:ser>
        <c:ser>
          <c:idx val="1"/>
          <c:order val="1"/>
          <c:tx>
            <c:strRef>
              <c:f>HouseSales!$C$5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HouseSales!$A$97:$A$241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HouseSales!$C$97:$C$241</c:f>
              <c:numCache>
                <c:formatCode>#,##0</c:formatCode>
                <c:ptCount val="145"/>
                <c:pt idx="0">
                  <c:v>42504</c:v>
                </c:pt>
                <c:pt idx="1">
                  <c:v>43398</c:v>
                </c:pt>
                <c:pt idx="2">
                  <c:v>44533</c:v>
                </c:pt>
                <c:pt idx="3">
                  <c:v>45446</c:v>
                </c:pt>
                <c:pt idx="4">
                  <c:v>46503</c:v>
                </c:pt>
                <c:pt idx="5">
                  <c:v>46763</c:v>
                </c:pt>
                <c:pt idx="6">
                  <c:v>46607</c:v>
                </c:pt>
                <c:pt idx="7">
                  <c:v>46419</c:v>
                </c:pt>
                <c:pt idx="8">
                  <c:v>45920</c:v>
                </c:pt>
                <c:pt idx="9">
                  <c:v>45266</c:v>
                </c:pt>
                <c:pt idx="10">
                  <c:v>44408</c:v>
                </c:pt>
                <c:pt idx="11">
                  <c:v>43365</c:v>
                </c:pt>
                <c:pt idx="12">
                  <c:v>42229</c:v>
                </c:pt>
                <c:pt idx="13">
                  <c:v>41212</c:v>
                </c:pt>
                <c:pt idx="14">
                  <c:v>39666</c:v>
                </c:pt>
                <c:pt idx="15">
                  <c:v>38169</c:v>
                </c:pt>
                <c:pt idx="16">
                  <c:v>37637</c:v>
                </c:pt>
                <c:pt idx="17">
                  <c:v>37333</c:v>
                </c:pt>
                <c:pt idx="18">
                  <c:v>37012</c:v>
                </c:pt>
                <c:pt idx="19">
                  <c:v>36440</c:v>
                </c:pt>
                <c:pt idx="20">
                  <c:v>35852</c:v>
                </c:pt>
                <c:pt idx="21">
                  <c:v>35533</c:v>
                </c:pt>
                <c:pt idx="22">
                  <c:v>35759</c:v>
                </c:pt>
                <c:pt idx="23">
                  <c:v>35971</c:v>
                </c:pt>
                <c:pt idx="24">
                  <c:v>36246</c:v>
                </c:pt>
                <c:pt idx="25">
                  <c:v>36726</c:v>
                </c:pt>
                <c:pt idx="26">
                  <c:v>37358</c:v>
                </c:pt>
                <c:pt idx="27">
                  <c:v>38033</c:v>
                </c:pt>
                <c:pt idx="28">
                  <c:v>38413</c:v>
                </c:pt>
                <c:pt idx="29">
                  <c:v>38919</c:v>
                </c:pt>
                <c:pt idx="30">
                  <c:v>39457</c:v>
                </c:pt>
                <c:pt idx="31">
                  <c:v>40655</c:v>
                </c:pt>
                <c:pt idx="32">
                  <c:v>41673</c:v>
                </c:pt>
                <c:pt idx="33">
                  <c:v>42045</c:v>
                </c:pt>
                <c:pt idx="34">
                  <c:v>42862</c:v>
                </c:pt>
                <c:pt idx="35">
                  <c:v>43469</c:v>
                </c:pt>
                <c:pt idx="36">
                  <c:v>43945</c:v>
                </c:pt>
                <c:pt idx="37">
                  <c:v>44358</c:v>
                </c:pt>
                <c:pt idx="38">
                  <c:v>44445</c:v>
                </c:pt>
                <c:pt idx="39">
                  <c:v>45233</c:v>
                </c:pt>
                <c:pt idx="40">
                  <c:v>46035</c:v>
                </c:pt>
                <c:pt idx="41">
                  <c:v>46071</c:v>
                </c:pt>
                <c:pt idx="42">
                  <c:v>46639</c:v>
                </c:pt>
                <c:pt idx="43">
                  <c:v>46792</c:v>
                </c:pt>
                <c:pt idx="44">
                  <c:v>47183</c:v>
                </c:pt>
                <c:pt idx="45">
                  <c:v>47971</c:v>
                </c:pt>
                <c:pt idx="46">
                  <c:v>48285</c:v>
                </c:pt>
                <c:pt idx="47">
                  <c:v>48177</c:v>
                </c:pt>
                <c:pt idx="48">
                  <c:v>48581</c:v>
                </c:pt>
                <c:pt idx="49">
                  <c:v>48816</c:v>
                </c:pt>
                <c:pt idx="50">
                  <c:v>49415</c:v>
                </c:pt>
                <c:pt idx="51">
                  <c:v>49579</c:v>
                </c:pt>
                <c:pt idx="52">
                  <c:v>49291</c:v>
                </c:pt>
                <c:pt idx="53">
                  <c:v>49307</c:v>
                </c:pt>
                <c:pt idx="54">
                  <c:v>49072</c:v>
                </c:pt>
                <c:pt idx="55">
                  <c:v>48851</c:v>
                </c:pt>
                <c:pt idx="56">
                  <c:v>48373</c:v>
                </c:pt>
                <c:pt idx="57">
                  <c:v>47562</c:v>
                </c:pt>
                <c:pt idx="58">
                  <c:v>46927</c:v>
                </c:pt>
                <c:pt idx="59">
                  <c:v>46736</c:v>
                </c:pt>
                <c:pt idx="60">
                  <c:v>46390</c:v>
                </c:pt>
                <c:pt idx="61">
                  <c:v>45846</c:v>
                </c:pt>
                <c:pt idx="62">
                  <c:v>45470</c:v>
                </c:pt>
                <c:pt idx="63">
                  <c:v>45512</c:v>
                </c:pt>
                <c:pt idx="64">
                  <c:v>45739</c:v>
                </c:pt>
                <c:pt idx="65">
                  <c:v>46537</c:v>
                </c:pt>
                <c:pt idx="66">
                  <c:v>46693</c:v>
                </c:pt>
                <c:pt idx="67">
                  <c:v>47260</c:v>
                </c:pt>
                <c:pt idx="68">
                  <c:v>48098</c:v>
                </c:pt>
                <c:pt idx="69">
                  <c:v>49111</c:v>
                </c:pt>
                <c:pt idx="70">
                  <c:v>49952</c:v>
                </c:pt>
                <c:pt idx="71">
                  <c:v>51171</c:v>
                </c:pt>
                <c:pt idx="72">
                  <c:v>52554</c:v>
                </c:pt>
                <c:pt idx="73">
                  <c:v>54000</c:v>
                </c:pt>
                <c:pt idx="74">
                  <c:v>55446</c:v>
                </c:pt>
                <c:pt idx="75">
                  <c:v>56690</c:v>
                </c:pt>
                <c:pt idx="76">
                  <c:v>57842</c:v>
                </c:pt>
                <c:pt idx="77">
                  <c:v>58713</c:v>
                </c:pt>
                <c:pt idx="78">
                  <c:v>59141</c:v>
                </c:pt>
                <c:pt idx="79">
                  <c:v>59954</c:v>
                </c:pt>
                <c:pt idx="80">
                  <c:v>61144</c:v>
                </c:pt>
                <c:pt idx="81">
                  <c:v>62438</c:v>
                </c:pt>
                <c:pt idx="82">
                  <c:v>63440</c:v>
                </c:pt>
                <c:pt idx="83">
                  <c:v>63917</c:v>
                </c:pt>
                <c:pt idx="84">
                  <c:v>63673</c:v>
                </c:pt>
                <c:pt idx="85">
                  <c:v>63889</c:v>
                </c:pt>
                <c:pt idx="86">
                  <c:v>63842</c:v>
                </c:pt>
                <c:pt idx="87">
                  <c:v>63088</c:v>
                </c:pt>
                <c:pt idx="88">
                  <c:v>62678</c:v>
                </c:pt>
                <c:pt idx="89">
                  <c:v>62202</c:v>
                </c:pt>
                <c:pt idx="90">
                  <c:v>61689</c:v>
                </c:pt>
                <c:pt idx="91">
                  <c:v>60948</c:v>
                </c:pt>
                <c:pt idx="92">
                  <c:v>60449</c:v>
                </c:pt>
                <c:pt idx="93">
                  <c:v>58769</c:v>
                </c:pt>
                <c:pt idx="94">
                  <c:v>58103</c:v>
                </c:pt>
                <c:pt idx="95">
                  <c:v>57112</c:v>
                </c:pt>
                <c:pt idx="96">
                  <c:v>56202</c:v>
                </c:pt>
                <c:pt idx="97">
                  <c:v>55329</c:v>
                </c:pt>
                <c:pt idx="98">
                  <c:v>54284</c:v>
                </c:pt>
                <c:pt idx="99">
                  <c:v>53769</c:v>
                </c:pt>
                <c:pt idx="100">
                  <c:v>53630</c:v>
                </c:pt>
                <c:pt idx="101">
                  <c:v>53223</c:v>
                </c:pt>
                <c:pt idx="102">
                  <c:v>53418</c:v>
                </c:pt>
                <c:pt idx="103">
                  <c:v>53613</c:v>
                </c:pt>
                <c:pt idx="104">
                  <c:v>53216</c:v>
                </c:pt>
                <c:pt idx="105">
                  <c:v>53687</c:v>
                </c:pt>
                <c:pt idx="106">
                  <c:v>53830</c:v>
                </c:pt>
                <c:pt idx="107">
                  <c:v>53952</c:v>
                </c:pt>
                <c:pt idx="108">
                  <c:v>54130</c:v>
                </c:pt>
                <c:pt idx="109">
                  <c:v>54448</c:v>
                </c:pt>
                <c:pt idx="110">
                  <c:v>54418</c:v>
                </c:pt>
                <c:pt idx="111">
                  <c:v>55284</c:v>
                </c:pt>
                <c:pt idx="112">
                  <c:v>55547</c:v>
                </c:pt>
                <c:pt idx="113">
                  <c:v>55379</c:v>
                </c:pt>
                <c:pt idx="114">
                  <c:v>55359</c:v>
                </c:pt>
                <c:pt idx="115">
                  <c:v>55179</c:v>
                </c:pt>
                <c:pt idx="116">
                  <c:v>54796</c:v>
                </c:pt>
                <c:pt idx="117">
                  <c:v>54519</c:v>
                </c:pt>
                <c:pt idx="118">
                  <c:v>54569</c:v>
                </c:pt>
                <c:pt idx="119">
                  <c:v>54541</c:v>
                </c:pt>
                <c:pt idx="120">
                  <c:v>54749</c:v>
                </c:pt>
                <c:pt idx="121">
                  <c:v>54560</c:v>
                </c:pt>
                <c:pt idx="122">
                  <c:v>54812</c:v>
                </c:pt>
                <c:pt idx="123">
                  <c:v>54739</c:v>
                </c:pt>
                <c:pt idx="124">
                  <c:v>54542</c:v>
                </c:pt>
                <c:pt idx="125">
                  <c:v>54962</c:v>
                </c:pt>
                <c:pt idx="126">
                  <c:v>55126</c:v>
                </c:pt>
                <c:pt idx="127">
                  <c:v>55274</c:v>
                </c:pt>
                <c:pt idx="128">
                  <c:v>54969</c:v>
                </c:pt>
                <c:pt idx="129">
                  <c:v>51432</c:v>
                </c:pt>
                <c:pt idx="130">
                  <c:v>48944</c:v>
                </c:pt>
                <c:pt idx="131">
                  <c:v>49407</c:v>
                </c:pt>
                <c:pt idx="132">
                  <c:v>50506</c:v>
                </c:pt>
                <c:pt idx="133">
                  <c:v>51304</c:v>
                </c:pt>
                <c:pt idx="134">
                  <c:v>52702</c:v>
                </c:pt>
                <c:pt idx="135">
                  <c:v>53646</c:v>
                </c:pt>
                <c:pt idx="136">
                  <c:v>54767</c:v>
                </c:pt>
                <c:pt idx="137">
                  <c:v>55879</c:v>
                </c:pt>
                <c:pt idx="138">
                  <c:v>55609</c:v>
                </c:pt>
                <c:pt idx="139">
                  <c:v>56117</c:v>
                </c:pt>
                <c:pt idx="140">
                  <c:v>57344</c:v>
                </c:pt>
                <c:pt idx="141">
                  <c:v>61310</c:v>
                </c:pt>
                <c:pt idx="142">
                  <c:v>63220</c:v>
                </c:pt>
                <c:pt idx="143">
                  <c:v>63212</c:v>
                </c:pt>
                <c:pt idx="144">
                  <c:v>62281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A-4439-A6E1-8C52CBB8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73440"/>
        <c:axId val="123374976"/>
      </c:lineChart>
      <c:dateAx>
        <c:axId val="12337344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3374976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337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33734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950831146106735"/>
          <c:y val="0.8190605861767275"/>
          <c:w val="0.46098337707786857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house prices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HousePrices!HousePricesDateSeries</c:f>
              <c:numCache>
                <c:formatCode>mmm\-yy</c:formatCode>
                <c:ptCount val="121"/>
                <c:pt idx="0">
                  <c:v>40725</c:v>
                </c:pt>
                <c:pt idx="1">
                  <c:v>40756</c:v>
                </c:pt>
                <c:pt idx="2">
                  <c:v>40787</c:v>
                </c:pt>
                <c:pt idx="3">
                  <c:v>40817</c:v>
                </c:pt>
                <c:pt idx="4">
                  <c:v>40848</c:v>
                </c:pt>
                <c:pt idx="5">
                  <c:v>40878</c:v>
                </c:pt>
                <c:pt idx="6">
                  <c:v>40909</c:v>
                </c:pt>
                <c:pt idx="7">
                  <c:v>40940</c:v>
                </c:pt>
                <c:pt idx="8">
                  <c:v>40969</c:v>
                </c:pt>
                <c:pt idx="9">
                  <c:v>41000</c:v>
                </c:pt>
                <c:pt idx="10">
                  <c:v>41030</c:v>
                </c:pt>
                <c:pt idx="11">
                  <c:v>41061</c:v>
                </c:pt>
                <c:pt idx="12">
                  <c:v>41091</c:v>
                </c:pt>
                <c:pt idx="13">
                  <c:v>41122</c:v>
                </c:pt>
                <c:pt idx="14">
                  <c:v>41153</c:v>
                </c:pt>
                <c:pt idx="15">
                  <c:v>41183</c:v>
                </c:pt>
                <c:pt idx="16">
                  <c:v>41214</c:v>
                </c:pt>
                <c:pt idx="17">
                  <c:v>41244</c:v>
                </c:pt>
                <c:pt idx="18">
                  <c:v>41275</c:v>
                </c:pt>
                <c:pt idx="19">
                  <c:v>41306</c:v>
                </c:pt>
                <c:pt idx="20">
                  <c:v>41334</c:v>
                </c:pt>
                <c:pt idx="21">
                  <c:v>41365</c:v>
                </c:pt>
                <c:pt idx="22">
                  <c:v>41395</c:v>
                </c:pt>
                <c:pt idx="23">
                  <c:v>41426</c:v>
                </c:pt>
                <c:pt idx="24">
                  <c:v>41456</c:v>
                </c:pt>
                <c:pt idx="25">
                  <c:v>41487</c:v>
                </c:pt>
                <c:pt idx="26">
                  <c:v>41518</c:v>
                </c:pt>
                <c:pt idx="27">
                  <c:v>41548</c:v>
                </c:pt>
                <c:pt idx="28">
                  <c:v>41579</c:v>
                </c:pt>
                <c:pt idx="29">
                  <c:v>41609</c:v>
                </c:pt>
                <c:pt idx="30">
                  <c:v>41640</c:v>
                </c:pt>
                <c:pt idx="31">
                  <c:v>41671</c:v>
                </c:pt>
                <c:pt idx="32">
                  <c:v>41699</c:v>
                </c:pt>
                <c:pt idx="33">
                  <c:v>41730</c:v>
                </c:pt>
                <c:pt idx="34">
                  <c:v>41760</c:v>
                </c:pt>
                <c:pt idx="35">
                  <c:v>41791</c:v>
                </c:pt>
                <c:pt idx="36">
                  <c:v>41821</c:v>
                </c:pt>
                <c:pt idx="37">
                  <c:v>41852</c:v>
                </c:pt>
                <c:pt idx="38">
                  <c:v>41883</c:v>
                </c:pt>
                <c:pt idx="39">
                  <c:v>41913</c:v>
                </c:pt>
                <c:pt idx="40">
                  <c:v>41944</c:v>
                </c:pt>
                <c:pt idx="41">
                  <c:v>41974</c:v>
                </c:pt>
                <c:pt idx="42">
                  <c:v>42005</c:v>
                </c:pt>
                <c:pt idx="43">
                  <c:v>42036</c:v>
                </c:pt>
                <c:pt idx="44">
                  <c:v>42064</c:v>
                </c:pt>
                <c:pt idx="45">
                  <c:v>42095</c:v>
                </c:pt>
                <c:pt idx="46">
                  <c:v>42125</c:v>
                </c:pt>
                <c:pt idx="47">
                  <c:v>42156</c:v>
                </c:pt>
                <c:pt idx="48">
                  <c:v>42186</c:v>
                </c:pt>
                <c:pt idx="49">
                  <c:v>42217</c:v>
                </c:pt>
                <c:pt idx="50">
                  <c:v>42248</c:v>
                </c:pt>
                <c:pt idx="51">
                  <c:v>42278</c:v>
                </c:pt>
                <c:pt idx="52">
                  <c:v>42309</c:v>
                </c:pt>
                <c:pt idx="53">
                  <c:v>42339</c:v>
                </c:pt>
                <c:pt idx="54">
                  <c:v>42370</c:v>
                </c:pt>
                <c:pt idx="55">
                  <c:v>42401</c:v>
                </c:pt>
                <c:pt idx="56">
                  <c:v>42430</c:v>
                </c:pt>
                <c:pt idx="57">
                  <c:v>42461</c:v>
                </c:pt>
                <c:pt idx="58">
                  <c:v>42491</c:v>
                </c:pt>
                <c:pt idx="59">
                  <c:v>42522</c:v>
                </c:pt>
                <c:pt idx="60">
                  <c:v>42552</c:v>
                </c:pt>
                <c:pt idx="61">
                  <c:v>42583</c:v>
                </c:pt>
                <c:pt idx="62">
                  <c:v>42614</c:v>
                </c:pt>
                <c:pt idx="63">
                  <c:v>42644</c:v>
                </c:pt>
                <c:pt idx="64">
                  <c:v>42675</c:v>
                </c:pt>
                <c:pt idx="65">
                  <c:v>42705</c:v>
                </c:pt>
                <c:pt idx="66">
                  <c:v>42736</c:v>
                </c:pt>
                <c:pt idx="67">
                  <c:v>42767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42979</c:v>
                </c:pt>
                <c:pt idx="75">
                  <c:v>43009</c:v>
                </c:pt>
                <c:pt idx="76">
                  <c:v>43040</c:v>
                </c:pt>
                <c:pt idx="77">
                  <c:v>43070</c:v>
                </c:pt>
                <c:pt idx="78">
                  <c:v>43101</c:v>
                </c:pt>
                <c:pt idx="79">
                  <c:v>43132</c:v>
                </c:pt>
                <c:pt idx="80">
                  <c:v>43160</c:v>
                </c:pt>
                <c:pt idx="81">
                  <c:v>43191</c:v>
                </c:pt>
                <c:pt idx="82">
                  <c:v>43221</c:v>
                </c:pt>
                <c:pt idx="83">
                  <c:v>43252</c:v>
                </c:pt>
                <c:pt idx="84">
                  <c:v>43282</c:v>
                </c:pt>
                <c:pt idx="85">
                  <c:v>43313</c:v>
                </c:pt>
                <c:pt idx="86">
                  <c:v>43344</c:v>
                </c:pt>
                <c:pt idx="87">
                  <c:v>43374</c:v>
                </c:pt>
                <c:pt idx="88">
                  <c:v>43405</c:v>
                </c:pt>
                <c:pt idx="89">
                  <c:v>43435</c:v>
                </c:pt>
                <c:pt idx="90">
                  <c:v>43466</c:v>
                </c:pt>
                <c:pt idx="91">
                  <c:v>43497</c:v>
                </c:pt>
                <c:pt idx="92">
                  <c:v>43525</c:v>
                </c:pt>
                <c:pt idx="93">
                  <c:v>43556</c:v>
                </c:pt>
                <c:pt idx="94">
                  <c:v>43586</c:v>
                </c:pt>
                <c:pt idx="95">
                  <c:v>43617</c:v>
                </c:pt>
                <c:pt idx="96">
                  <c:v>43647</c:v>
                </c:pt>
                <c:pt idx="97">
                  <c:v>43678</c:v>
                </c:pt>
                <c:pt idx="98">
                  <c:v>43709</c:v>
                </c:pt>
                <c:pt idx="99">
                  <c:v>43739</c:v>
                </c:pt>
                <c:pt idx="100">
                  <c:v>43770</c:v>
                </c:pt>
                <c:pt idx="101">
                  <c:v>43800</c:v>
                </c:pt>
                <c:pt idx="102">
                  <c:v>43831</c:v>
                </c:pt>
                <c:pt idx="103">
                  <c:v>43862</c:v>
                </c:pt>
                <c:pt idx="104">
                  <c:v>43891</c:v>
                </c:pt>
                <c:pt idx="105">
                  <c:v>43922</c:v>
                </c:pt>
                <c:pt idx="106">
                  <c:v>43952</c:v>
                </c:pt>
                <c:pt idx="107">
                  <c:v>43983</c:v>
                </c:pt>
                <c:pt idx="108">
                  <c:v>44013</c:v>
                </c:pt>
                <c:pt idx="109">
                  <c:v>44044</c:v>
                </c:pt>
                <c:pt idx="110">
                  <c:v>44075</c:v>
                </c:pt>
                <c:pt idx="111">
                  <c:v>44105</c:v>
                </c:pt>
                <c:pt idx="112">
                  <c:v>44136</c:v>
                </c:pt>
                <c:pt idx="113">
                  <c:v>44166</c:v>
                </c:pt>
                <c:pt idx="114">
                  <c:v>44197</c:v>
                </c:pt>
                <c:pt idx="115">
                  <c:v>44228</c:v>
                </c:pt>
                <c:pt idx="116">
                  <c:v>44256</c:v>
                </c:pt>
                <c:pt idx="117">
                  <c:v>44287</c:v>
                </c:pt>
                <c:pt idx="118">
                  <c:v>44317</c:v>
                </c:pt>
                <c:pt idx="119">
                  <c:v>44348</c:v>
                </c:pt>
                <c:pt idx="120">
                  <c:v>44378</c:v>
                </c:pt>
              </c:numCache>
            </c:numRef>
          </c:cat>
          <c:val>
            <c:numRef>
              <c:f>HousePrices!HousePricesAucklandSeries</c:f>
              <c:numCache>
                <c:formatCode>[$-1010409]"$"#,##0;\("$"#,##0\)</c:formatCode>
                <c:ptCount val="121"/>
                <c:pt idx="0">
                  <c:v>547965.02590432484</c:v>
                </c:pt>
                <c:pt idx="1">
                  <c:v>536549.08786465146</c:v>
                </c:pt>
                <c:pt idx="2">
                  <c:v>559380.96394399833</c:v>
                </c:pt>
                <c:pt idx="3">
                  <c:v>559251.22856713657</c:v>
                </c:pt>
                <c:pt idx="4">
                  <c:v>538402.45273771847</c:v>
                </c:pt>
                <c:pt idx="5">
                  <c:v>538402.45273771847</c:v>
                </c:pt>
                <c:pt idx="6">
                  <c:v>568676.51861307409</c:v>
                </c:pt>
                <c:pt idx="7">
                  <c:v>565257.62170758471</c:v>
                </c:pt>
                <c:pt idx="8">
                  <c:v>575514.31242405297</c:v>
                </c:pt>
                <c:pt idx="9">
                  <c:v>576382.69707572134</c:v>
                </c:pt>
                <c:pt idx="10">
                  <c:v>573543.37344480644</c:v>
                </c:pt>
                <c:pt idx="11">
                  <c:v>584900.66796846595</c:v>
                </c:pt>
                <c:pt idx="12">
                  <c:v>589066.30250090326</c:v>
                </c:pt>
                <c:pt idx="13">
                  <c:v>600394.5006259206</c:v>
                </c:pt>
                <c:pt idx="14">
                  <c:v>617386.79781344673</c:v>
                </c:pt>
                <c:pt idx="15">
                  <c:v>615606.16762991436</c:v>
                </c:pt>
                <c:pt idx="16">
                  <c:v>578726.53546775365</c:v>
                </c:pt>
                <c:pt idx="17">
                  <c:v>618443.06241161912</c:v>
                </c:pt>
                <c:pt idx="18">
                  <c:v>638407.6493109999</c:v>
                </c:pt>
                <c:pt idx="19">
                  <c:v>632758.02409585821</c:v>
                </c:pt>
                <c:pt idx="20">
                  <c:v>641797.42444008484</c:v>
                </c:pt>
                <c:pt idx="21">
                  <c:v>631681.90459216712</c:v>
                </c:pt>
                <c:pt idx="22">
                  <c:v>628297.89438899478</c:v>
                </c:pt>
                <c:pt idx="23">
                  <c:v>642961.93860274157</c:v>
                </c:pt>
                <c:pt idx="24">
                  <c:v>648179.07348077279</c:v>
                </c:pt>
                <c:pt idx="25">
                  <c:v>659354.57474768267</c:v>
                </c:pt>
                <c:pt idx="26">
                  <c:v>700145.15437190363</c:v>
                </c:pt>
                <c:pt idx="27">
                  <c:v>680015.14138895564</c:v>
                </c:pt>
                <c:pt idx="28">
                  <c:v>636467.3737138008</c:v>
                </c:pt>
                <c:pt idx="29">
                  <c:v>681131.75081652368</c:v>
                </c:pt>
                <c:pt idx="30">
                  <c:v>717796.25817127328</c:v>
                </c:pt>
                <c:pt idx="31">
                  <c:v>689974.69777703797</c:v>
                </c:pt>
                <c:pt idx="32">
                  <c:v>701103.32193473214</c:v>
                </c:pt>
                <c:pt idx="33">
                  <c:v>671591.51447912306</c:v>
                </c:pt>
                <c:pt idx="34">
                  <c:v>688242.54376372951</c:v>
                </c:pt>
                <c:pt idx="35">
                  <c:v>689130.59865890851</c:v>
                </c:pt>
                <c:pt idx="36">
                  <c:v>685946.48839049274</c:v>
                </c:pt>
                <c:pt idx="37">
                  <c:v>719137.44750616164</c:v>
                </c:pt>
                <c:pt idx="38">
                  <c:v>747902.94540640817</c:v>
                </c:pt>
                <c:pt idx="39">
                  <c:v>759126.49968375964</c:v>
                </c:pt>
                <c:pt idx="40">
                  <c:v>748044.36100224487</c:v>
                </c:pt>
                <c:pt idx="41">
                  <c:v>761342.9274200626</c:v>
                </c:pt>
                <c:pt idx="42">
                  <c:v>810350.0918508427</c:v>
                </c:pt>
                <c:pt idx="43">
                  <c:v>807019.88599392143</c:v>
                </c:pt>
                <c:pt idx="44">
                  <c:v>843652.15042005549</c:v>
                </c:pt>
                <c:pt idx="45">
                  <c:v>851191.36682839296</c:v>
                </c:pt>
                <c:pt idx="46">
                  <c:v>829082.50015752565</c:v>
                </c:pt>
                <c:pt idx="47">
                  <c:v>829082.50015752565</c:v>
                </c:pt>
                <c:pt idx="48">
                  <c:v>860482.9667130867</c:v>
                </c:pt>
                <c:pt idx="49">
                  <c:v>837345.78066830465</c:v>
                </c:pt>
                <c:pt idx="50">
                  <c:v>864890.04976923566</c:v>
                </c:pt>
                <c:pt idx="51">
                  <c:v>861470.69766720163</c:v>
                </c:pt>
                <c:pt idx="52">
                  <c:v>824930.16678928689</c:v>
                </c:pt>
                <c:pt idx="53">
                  <c:v>852612.38715134352</c:v>
                </c:pt>
                <c:pt idx="54">
                  <c:v>923045.18350871187</c:v>
                </c:pt>
                <c:pt idx="55">
                  <c:v>917517.96684099501</c:v>
                </c:pt>
                <c:pt idx="56">
                  <c:v>910885.3068397349</c:v>
                </c:pt>
                <c:pt idx="57">
                  <c:v>913710.83781333908</c:v>
                </c:pt>
                <c:pt idx="58">
                  <c:v>924719.40212434321</c:v>
                </c:pt>
                <c:pt idx="59">
                  <c:v>935727.96643534722</c:v>
                </c:pt>
                <c:pt idx="60">
                  <c:v>927146.02183666429</c:v>
                </c:pt>
                <c:pt idx="61">
                  <c:v>963902.69844202313</c:v>
                </c:pt>
                <c:pt idx="62">
                  <c:v>960062.44864743343</c:v>
                </c:pt>
                <c:pt idx="63">
                  <c:v>934254.41494718508</c:v>
                </c:pt>
                <c:pt idx="64">
                  <c:v>906937.03439317388</c:v>
                </c:pt>
                <c:pt idx="65">
                  <c:v>903658.94872669247</c:v>
                </c:pt>
                <c:pt idx="66">
                  <c:v>973800.00000000012</c:v>
                </c:pt>
                <c:pt idx="67">
                  <c:v>925110.00000000012</c:v>
                </c:pt>
                <c:pt idx="68">
                  <c:v>933549.60000000009</c:v>
                </c:pt>
                <c:pt idx="69">
                  <c:v>926192.00000000012</c:v>
                </c:pt>
                <c:pt idx="70">
                  <c:v>904552.00000000012</c:v>
                </c:pt>
                <c:pt idx="71">
                  <c:v>908880.00000000012</c:v>
                </c:pt>
                <c:pt idx="72">
                  <c:v>915220.94165947242</c:v>
                </c:pt>
                <c:pt idx="73">
                  <c:v>915220.94165947242</c:v>
                </c:pt>
                <c:pt idx="74">
                  <c:v>947522.85724745377</c:v>
                </c:pt>
                <c:pt idx="75">
                  <c:v>924970.17892644147</c:v>
                </c:pt>
                <c:pt idx="76">
                  <c:v>881948.31013916503</c:v>
                </c:pt>
                <c:pt idx="77">
                  <c:v>919592.4453280319</c:v>
                </c:pt>
                <c:pt idx="78">
                  <c:v>941800.1978239367</c:v>
                </c:pt>
                <c:pt idx="79">
                  <c:v>909693.37289812067</c:v>
                </c:pt>
                <c:pt idx="80">
                  <c:v>909693.37289812067</c:v>
                </c:pt>
                <c:pt idx="81">
                  <c:v>906108.37438423641</c:v>
                </c:pt>
                <c:pt idx="82">
                  <c:v>884788.17733990145</c:v>
                </c:pt>
                <c:pt idx="83">
                  <c:v>906108.37438423641</c:v>
                </c:pt>
                <c:pt idx="84">
                  <c:v>893917.96875</c:v>
                </c:pt>
                <c:pt idx="85">
                  <c:v>909767.578125</c:v>
                </c:pt>
                <c:pt idx="86">
                  <c:v>908710.9375</c:v>
                </c:pt>
                <c:pt idx="87">
                  <c:v>907824.39024390245</c:v>
                </c:pt>
                <c:pt idx="88">
                  <c:v>849765.85365853668</c:v>
                </c:pt>
                <c:pt idx="89">
                  <c:v>898323.90243902442</c:v>
                </c:pt>
                <c:pt idx="90">
                  <c:v>901666.66666666663</c:v>
                </c:pt>
                <c:pt idx="91">
                  <c:v>893230.01949317742</c:v>
                </c:pt>
                <c:pt idx="92">
                  <c:v>896393.76218323584</c:v>
                </c:pt>
                <c:pt idx="93">
                  <c:v>891182.17054263572</c:v>
                </c:pt>
                <c:pt idx="94">
                  <c:v>864970.93023255817</c:v>
                </c:pt>
                <c:pt idx="95">
                  <c:v>858680.2325581396</c:v>
                </c:pt>
                <c:pt idx="96">
                  <c:v>883095.28392685275</c:v>
                </c:pt>
                <c:pt idx="97">
                  <c:v>898716.07314725698</c:v>
                </c:pt>
                <c:pt idx="98">
                  <c:v>921626.56400384987</c:v>
                </c:pt>
                <c:pt idx="99">
                  <c:v>918249.04214559391</c:v>
                </c:pt>
                <c:pt idx="100">
                  <c:v>901666.66666666674</c:v>
                </c:pt>
                <c:pt idx="101">
                  <c:v>917212.64367816097</c:v>
                </c:pt>
                <c:pt idx="102">
                  <c:v>971948.66920152085</c:v>
                </c:pt>
                <c:pt idx="103">
                  <c:v>951378.32699619769</c:v>
                </c:pt>
                <c:pt idx="104">
                  <c:v>930807.98479087453</c:v>
                </c:pt>
                <c:pt idx="105">
                  <c:v>950754.53677172877</c:v>
                </c:pt>
                <c:pt idx="106">
                  <c:v>948687.67908309458</c:v>
                </c:pt>
                <c:pt idx="107">
                  <c:v>981240.68767908309</c:v>
                </c:pt>
                <c:pt idx="108">
                  <c:v>980370.01897533215</c:v>
                </c:pt>
                <c:pt idx="109">
                  <c:v>1026565.4648956357</c:v>
                </c:pt>
                <c:pt idx="110">
                  <c:v>1057362.4288425047</c:v>
                </c:pt>
                <c:pt idx="111">
                  <c:v>1047261.567516525</c:v>
                </c:pt>
                <c:pt idx="112">
                  <c:v>1016610.0094428706</c:v>
                </c:pt>
                <c:pt idx="113">
                  <c:v>1123890.462700661</c:v>
                </c:pt>
                <c:pt idx="114">
                  <c:v>1134681.6479400748</c:v>
                </c:pt>
                <c:pt idx="115">
                  <c:v>1134681.6479400748</c:v>
                </c:pt>
                <c:pt idx="116">
                  <c:v>1163048.6891385766</c:v>
                </c:pt>
                <c:pt idx="117">
                  <c:v>1150000</c:v>
                </c:pt>
                <c:pt idx="118">
                  <c:v>1175000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B-464E-A368-2ECCEF88AEDB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HousePrices!HousePricesDateSeries</c:f>
              <c:numCache>
                <c:formatCode>mmm\-yy</c:formatCode>
                <c:ptCount val="121"/>
                <c:pt idx="0">
                  <c:v>40725</c:v>
                </c:pt>
                <c:pt idx="1">
                  <c:v>40756</c:v>
                </c:pt>
                <c:pt idx="2">
                  <c:v>40787</c:v>
                </c:pt>
                <c:pt idx="3">
                  <c:v>40817</c:v>
                </c:pt>
                <c:pt idx="4">
                  <c:v>40848</c:v>
                </c:pt>
                <c:pt idx="5">
                  <c:v>40878</c:v>
                </c:pt>
                <c:pt idx="6">
                  <c:v>40909</c:v>
                </c:pt>
                <c:pt idx="7">
                  <c:v>40940</c:v>
                </c:pt>
                <c:pt idx="8">
                  <c:v>40969</c:v>
                </c:pt>
                <c:pt idx="9">
                  <c:v>41000</c:v>
                </c:pt>
                <c:pt idx="10">
                  <c:v>41030</c:v>
                </c:pt>
                <c:pt idx="11">
                  <c:v>41061</c:v>
                </c:pt>
                <c:pt idx="12">
                  <c:v>41091</c:v>
                </c:pt>
                <c:pt idx="13">
                  <c:v>41122</c:v>
                </c:pt>
                <c:pt idx="14">
                  <c:v>41153</c:v>
                </c:pt>
                <c:pt idx="15">
                  <c:v>41183</c:v>
                </c:pt>
                <c:pt idx="16">
                  <c:v>41214</c:v>
                </c:pt>
                <c:pt idx="17">
                  <c:v>41244</c:v>
                </c:pt>
                <c:pt idx="18">
                  <c:v>41275</c:v>
                </c:pt>
                <c:pt idx="19">
                  <c:v>41306</c:v>
                </c:pt>
                <c:pt idx="20">
                  <c:v>41334</c:v>
                </c:pt>
                <c:pt idx="21">
                  <c:v>41365</c:v>
                </c:pt>
                <c:pt idx="22">
                  <c:v>41395</c:v>
                </c:pt>
                <c:pt idx="23">
                  <c:v>41426</c:v>
                </c:pt>
                <c:pt idx="24">
                  <c:v>41456</c:v>
                </c:pt>
                <c:pt idx="25">
                  <c:v>41487</c:v>
                </c:pt>
                <c:pt idx="26">
                  <c:v>41518</c:v>
                </c:pt>
                <c:pt idx="27">
                  <c:v>41548</c:v>
                </c:pt>
                <c:pt idx="28">
                  <c:v>41579</c:v>
                </c:pt>
                <c:pt idx="29">
                  <c:v>41609</c:v>
                </c:pt>
                <c:pt idx="30">
                  <c:v>41640</c:v>
                </c:pt>
                <c:pt idx="31">
                  <c:v>41671</c:v>
                </c:pt>
                <c:pt idx="32">
                  <c:v>41699</c:v>
                </c:pt>
                <c:pt idx="33">
                  <c:v>41730</c:v>
                </c:pt>
                <c:pt idx="34">
                  <c:v>41760</c:v>
                </c:pt>
                <c:pt idx="35">
                  <c:v>41791</c:v>
                </c:pt>
                <c:pt idx="36">
                  <c:v>41821</c:v>
                </c:pt>
                <c:pt idx="37">
                  <c:v>41852</c:v>
                </c:pt>
                <c:pt idx="38">
                  <c:v>41883</c:v>
                </c:pt>
                <c:pt idx="39">
                  <c:v>41913</c:v>
                </c:pt>
                <c:pt idx="40">
                  <c:v>41944</c:v>
                </c:pt>
                <c:pt idx="41">
                  <c:v>41974</c:v>
                </c:pt>
                <c:pt idx="42">
                  <c:v>42005</c:v>
                </c:pt>
                <c:pt idx="43">
                  <c:v>42036</c:v>
                </c:pt>
                <c:pt idx="44">
                  <c:v>42064</c:v>
                </c:pt>
                <c:pt idx="45">
                  <c:v>42095</c:v>
                </c:pt>
                <c:pt idx="46">
                  <c:v>42125</c:v>
                </c:pt>
                <c:pt idx="47">
                  <c:v>42156</c:v>
                </c:pt>
                <c:pt idx="48">
                  <c:v>42186</c:v>
                </c:pt>
                <c:pt idx="49">
                  <c:v>42217</c:v>
                </c:pt>
                <c:pt idx="50">
                  <c:v>42248</c:v>
                </c:pt>
                <c:pt idx="51">
                  <c:v>42278</c:v>
                </c:pt>
                <c:pt idx="52">
                  <c:v>42309</c:v>
                </c:pt>
                <c:pt idx="53">
                  <c:v>42339</c:v>
                </c:pt>
                <c:pt idx="54">
                  <c:v>42370</c:v>
                </c:pt>
                <c:pt idx="55">
                  <c:v>42401</c:v>
                </c:pt>
                <c:pt idx="56">
                  <c:v>42430</c:v>
                </c:pt>
                <c:pt idx="57">
                  <c:v>42461</c:v>
                </c:pt>
                <c:pt idx="58">
                  <c:v>42491</c:v>
                </c:pt>
                <c:pt idx="59">
                  <c:v>42522</c:v>
                </c:pt>
                <c:pt idx="60">
                  <c:v>42552</c:v>
                </c:pt>
                <c:pt idx="61">
                  <c:v>42583</c:v>
                </c:pt>
                <c:pt idx="62">
                  <c:v>42614</c:v>
                </c:pt>
                <c:pt idx="63">
                  <c:v>42644</c:v>
                </c:pt>
                <c:pt idx="64">
                  <c:v>42675</c:v>
                </c:pt>
                <c:pt idx="65">
                  <c:v>42705</c:v>
                </c:pt>
                <c:pt idx="66">
                  <c:v>42736</c:v>
                </c:pt>
                <c:pt idx="67">
                  <c:v>42767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42979</c:v>
                </c:pt>
                <c:pt idx="75">
                  <c:v>43009</c:v>
                </c:pt>
                <c:pt idx="76">
                  <c:v>43040</c:v>
                </c:pt>
                <c:pt idx="77">
                  <c:v>43070</c:v>
                </c:pt>
                <c:pt idx="78">
                  <c:v>43101</c:v>
                </c:pt>
                <c:pt idx="79">
                  <c:v>43132</c:v>
                </c:pt>
                <c:pt idx="80">
                  <c:v>43160</c:v>
                </c:pt>
                <c:pt idx="81">
                  <c:v>43191</c:v>
                </c:pt>
                <c:pt idx="82">
                  <c:v>43221</c:v>
                </c:pt>
                <c:pt idx="83">
                  <c:v>43252</c:v>
                </c:pt>
                <c:pt idx="84">
                  <c:v>43282</c:v>
                </c:pt>
                <c:pt idx="85">
                  <c:v>43313</c:v>
                </c:pt>
                <c:pt idx="86">
                  <c:v>43344</c:v>
                </c:pt>
                <c:pt idx="87">
                  <c:v>43374</c:v>
                </c:pt>
                <c:pt idx="88">
                  <c:v>43405</c:v>
                </c:pt>
                <c:pt idx="89">
                  <c:v>43435</c:v>
                </c:pt>
                <c:pt idx="90">
                  <c:v>43466</c:v>
                </c:pt>
                <c:pt idx="91">
                  <c:v>43497</c:v>
                </c:pt>
                <c:pt idx="92">
                  <c:v>43525</c:v>
                </c:pt>
                <c:pt idx="93">
                  <c:v>43556</c:v>
                </c:pt>
                <c:pt idx="94">
                  <c:v>43586</c:v>
                </c:pt>
                <c:pt idx="95">
                  <c:v>43617</c:v>
                </c:pt>
                <c:pt idx="96">
                  <c:v>43647</c:v>
                </c:pt>
                <c:pt idx="97">
                  <c:v>43678</c:v>
                </c:pt>
                <c:pt idx="98">
                  <c:v>43709</c:v>
                </c:pt>
                <c:pt idx="99">
                  <c:v>43739</c:v>
                </c:pt>
                <c:pt idx="100">
                  <c:v>43770</c:v>
                </c:pt>
                <c:pt idx="101">
                  <c:v>43800</c:v>
                </c:pt>
                <c:pt idx="102">
                  <c:v>43831</c:v>
                </c:pt>
                <c:pt idx="103">
                  <c:v>43862</c:v>
                </c:pt>
                <c:pt idx="104">
                  <c:v>43891</c:v>
                </c:pt>
                <c:pt idx="105">
                  <c:v>43922</c:v>
                </c:pt>
                <c:pt idx="106">
                  <c:v>43952</c:v>
                </c:pt>
                <c:pt idx="107">
                  <c:v>43983</c:v>
                </c:pt>
                <c:pt idx="108">
                  <c:v>44013</c:v>
                </c:pt>
                <c:pt idx="109">
                  <c:v>44044</c:v>
                </c:pt>
                <c:pt idx="110">
                  <c:v>44075</c:v>
                </c:pt>
                <c:pt idx="111">
                  <c:v>44105</c:v>
                </c:pt>
                <c:pt idx="112">
                  <c:v>44136</c:v>
                </c:pt>
                <c:pt idx="113">
                  <c:v>44166</c:v>
                </c:pt>
                <c:pt idx="114">
                  <c:v>44197</c:v>
                </c:pt>
                <c:pt idx="115">
                  <c:v>44228</c:v>
                </c:pt>
                <c:pt idx="116">
                  <c:v>44256</c:v>
                </c:pt>
                <c:pt idx="117">
                  <c:v>44287</c:v>
                </c:pt>
                <c:pt idx="118">
                  <c:v>44317</c:v>
                </c:pt>
                <c:pt idx="119">
                  <c:v>44348</c:v>
                </c:pt>
                <c:pt idx="120">
                  <c:v>44378</c:v>
                </c:pt>
              </c:numCache>
            </c:numRef>
          </c:cat>
          <c:val>
            <c:numRef>
              <c:f>HousePrices!HousePricesNZSeries</c:f>
              <c:numCache>
                <c:formatCode>[$-1010409]"$"#,##0;\("$"#,##0\)</c:formatCode>
                <c:ptCount val="121"/>
                <c:pt idx="0">
                  <c:v>348544.27647553332</c:v>
                </c:pt>
                <c:pt idx="1">
                  <c:v>340194.95358226832</c:v>
                </c:pt>
                <c:pt idx="2">
                  <c:v>353894.07922987646</c:v>
                </c:pt>
                <c:pt idx="3">
                  <c:v>353894.07922987646</c:v>
                </c:pt>
                <c:pt idx="4">
                  <c:v>355116.51138019731</c:v>
                </c:pt>
                <c:pt idx="5">
                  <c:v>349388.82571277476</c:v>
                </c:pt>
                <c:pt idx="6">
                  <c:v>355231.06509354577</c:v>
                </c:pt>
                <c:pt idx="7">
                  <c:v>355565.27817090001</c:v>
                </c:pt>
                <c:pt idx="8">
                  <c:v>353286.01356724044</c:v>
                </c:pt>
                <c:pt idx="9">
                  <c:v>353286.01356724044</c:v>
                </c:pt>
                <c:pt idx="10">
                  <c:v>352076.13023344555</c:v>
                </c:pt>
                <c:pt idx="11">
                  <c:v>340718.83570978598</c:v>
                </c:pt>
                <c:pt idx="12">
                  <c:v>348668.9418763477</c:v>
                </c:pt>
                <c:pt idx="13">
                  <c:v>351174.14187553845</c:v>
                </c:pt>
                <c:pt idx="14">
                  <c:v>351174.14187553845</c:v>
                </c:pt>
                <c:pt idx="15">
                  <c:v>362502.34000055585</c:v>
                </c:pt>
                <c:pt idx="16">
                  <c:v>363122.53205819835</c:v>
                </c:pt>
                <c:pt idx="17">
                  <c:v>357448.74249478901</c:v>
                </c:pt>
                <c:pt idx="18">
                  <c:v>371633.2164033124</c:v>
                </c:pt>
                <c:pt idx="19">
                  <c:v>366095.71394117514</c:v>
                </c:pt>
                <c:pt idx="20">
                  <c:v>361576.01376906189</c:v>
                </c:pt>
                <c:pt idx="21">
                  <c:v>362140.97629057604</c:v>
                </c:pt>
                <c:pt idx="22">
                  <c:v>366601.10534366843</c:v>
                </c:pt>
                <c:pt idx="23">
                  <c:v>355321.07133309403</c:v>
                </c:pt>
                <c:pt idx="24">
                  <c:v>360961.0883383812</c:v>
                </c:pt>
                <c:pt idx="25">
                  <c:v>357616.04054111603</c:v>
                </c:pt>
                <c:pt idx="26">
                  <c:v>368791.54180802585</c:v>
                </c:pt>
                <c:pt idx="27">
                  <c:v>379967.04307493573</c:v>
                </c:pt>
                <c:pt idx="28">
                  <c:v>390813.29964882508</c:v>
                </c:pt>
                <c:pt idx="29">
                  <c:v>374064.158235304</c:v>
                </c:pt>
                <c:pt idx="30">
                  <c:v>388716.30714385223</c:v>
                </c:pt>
                <c:pt idx="31">
                  <c:v>385050.39585621795</c:v>
                </c:pt>
                <c:pt idx="32">
                  <c:v>387832.55189564149</c:v>
                </c:pt>
                <c:pt idx="33">
                  <c:v>378373.22136160143</c:v>
                </c:pt>
                <c:pt idx="34">
                  <c:v>374648.15890364308</c:v>
                </c:pt>
                <c:pt idx="35">
                  <c:v>369652.85011826112</c:v>
                </c:pt>
                <c:pt idx="36">
                  <c:v>377423.33045107743</c:v>
                </c:pt>
                <c:pt idx="37">
                  <c:v>371738.74209549284</c:v>
                </c:pt>
                <c:pt idx="38">
                  <c:v>379704.57228325336</c:v>
                </c:pt>
                <c:pt idx="39">
                  <c:v>392759.68286874983</c:v>
                </c:pt>
                <c:pt idx="40">
                  <c:v>391199.4954574703</c:v>
                </c:pt>
                <c:pt idx="41">
                  <c:v>379009.14290780411</c:v>
                </c:pt>
                <c:pt idx="42">
                  <c:v>387874.85385301587</c:v>
                </c:pt>
                <c:pt idx="43">
                  <c:v>388524.01664081501</c:v>
                </c:pt>
                <c:pt idx="44">
                  <c:v>394074.35973568383</c:v>
                </c:pt>
                <c:pt idx="45">
                  <c:v>386303.87940286752</c:v>
                </c:pt>
                <c:pt idx="46">
                  <c:v>375850.73340474494</c:v>
                </c:pt>
                <c:pt idx="47">
                  <c:v>389116.0534072654</c:v>
                </c:pt>
                <c:pt idx="48">
                  <c:v>384694.28007309191</c:v>
                </c:pt>
                <c:pt idx="49">
                  <c:v>402146.32887359365</c:v>
                </c:pt>
                <c:pt idx="50">
                  <c:v>407655.18269377988</c:v>
                </c:pt>
                <c:pt idx="51">
                  <c:v>413164.0365139661</c:v>
                </c:pt>
                <c:pt idx="52">
                  <c:v>420769.74950326048</c:v>
                </c:pt>
                <c:pt idx="53">
                  <c:v>404160.41728602647</c:v>
                </c:pt>
                <c:pt idx="54">
                  <c:v>426306.19357567176</c:v>
                </c:pt>
                <c:pt idx="55">
                  <c:v>425595.68341419648</c:v>
                </c:pt>
                <c:pt idx="56">
                  <c:v>422832.07508033811</c:v>
                </c:pt>
                <c:pt idx="57">
                  <c:v>427253.84841451154</c:v>
                </c:pt>
                <c:pt idx="58">
                  <c:v>426031.43883585808</c:v>
                </c:pt>
                <c:pt idx="59">
                  <c:v>431535.72099136014</c:v>
                </c:pt>
                <c:pt idx="60">
                  <c:v>424930.58240475768</c:v>
                </c:pt>
                <c:pt idx="61">
                  <c:v>444371.76194538345</c:v>
                </c:pt>
                <c:pt idx="62">
                  <c:v>444920.36905889626</c:v>
                </c:pt>
                <c:pt idx="63">
                  <c:v>455343.90421563986</c:v>
                </c:pt>
                <c:pt idx="64">
                  <c:v>461117.38375171006</c:v>
                </c:pt>
                <c:pt idx="65">
                  <c:v>434892.69841985928</c:v>
                </c:pt>
                <c:pt idx="66">
                  <c:v>453468.51719658694</c:v>
                </c:pt>
                <c:pt idx="67">
                  <c:v>468506.00000000006</c:v>
                </c:pt>
                <c:pt idx="68">
                  <c:v>470670.00000000006</c:v>
                </c:pt>
                <c:pt idx="69">
                  <c:v>465260.00000000006</c:v>
                </c:pt>
                <c:pt idx="70">
                  <c:v>465260.00000000006</c:v>
                </c:pt>
                <c:pt idx="71">
                  <c:v>453358.00000000006</c:v>
                </c:pt>
                <c:pt idx="72">
                  <c:v>463637.00000000006</c:v>
                </c:pt>
                <c:pt idx="73">
                  <c:v>462994.12342773308</c:v>
                </c:pt>
                <c:pt idx="74">
                  <c:v>473761.42862372688</c:v>
                </c:pt>
                <c:pt idx="75">
                  <c:v>484528.73381972068</c:v>
                </c:pt>
                <c:pt idx="76">
                  <c:v>485071.57057654078</c:v>
                </c:pt>
                <c:pt idx="77">
                  <c:v>462485.08946322073</c:v>
                </c:pt>
                <c:pt idx="78">
                  <c:v>483996.0238568589</c:v>
                </c:pt>
                <c:pt idx="79">
                  <c:v>492304.64886251237</c:v>
                </c:pt>
                <c:pt idx="80">
                  <c:v>492304.64886251237</c:v>
                </c:pt>
                <c:pt idx="81">
                  <c:v>486953.51137487637</c:v>
                </c:pt>
                <c:pt idx="82">
                  <c:v>490364.53201970441</c:v>
                </c:pt>
                <c:pt idx="83">
                  <c:v>487166.50246305414</c:v>
                </c:pt>
                <c:pt idx="84">
                  <c:v>485034.48275862064</c:v>
                </c:pt>
                <c:pt idx="85">
                  <c:v>494507.8125</c:v>
                </c:pt>
                <c:pt idx="86">
                  <c:v>506130.859375</c:v>
                </c:pt>
                <c:pt idx="87">
                  <c:v>512470.703125</c:v>
                </c:pt>
                <c:pt idx="88">
                  <c:v>506692.68292682926</c:v>
                </c:pt>
                <c:pt idx="89">
                  <c:v>496136.58536585368</c:v>
                </c:pt>
                <c:pt idx="90">
                  <c:v>519360</c:v>
                </c:pt>
                <c:pt idx="91">
                  <c:v>516744.63937621831</c:v>
                </c:pt>
                <c:pt idx="92">
                  <c:v>514635.47758284601</c:v>
                </c:pt>
                <c:pt idx="93">
                  <c:v>515690.05847953213</c:v>
                </c:pt>
                <c:pt idx="94">
                  <c:v>508498.06201550394</c:v>
                </c:pt>
                <c:pt idx="95">
                  <c:v>508498.06201550394</c:v>
                </c:pt>
                <c:pt idx="96">
                  <c:v>523176.35658914736</c:v>
                </c:pt>
                <c:pt idx="97">
                  <c:v>520692.97401347448</c:v>
                </c:pt>
                <c:pt idx="98">
                  <c:v>541520.69297401351</c:v>
                </c:pt>
                <c:pt idx="99">
                  <c:v>557141.48219441774</c:v>
                </c:pt>
                <c:pt idx="100">
                  <c:v>554473.18007662834</c:v>
                </c:pt>
                <c:pt idx="101">
                  <c:v>544109.19540229894</c:v>
                </c:pt>
                <c:pt idx="102">
                  <c:v>570019.15708812268</c:v>
                </c:pt>
                <c:pt idx="103">
                  <c:v>565684.41064638784</c:v>
                </c:pt>
                <c:pt idx="104">
                  <c:v>531743.3460076045</c:v>
                </c:pt>
                <c:pt idx="105">
                  <c:v>545114.06844106456</c:v>
                </c:pt>
                <c:pt idx="106">
                  <c:v>558051.57593123207</c:v>
                </c:pt>
                <c:pt idx="107">
                  <c:v>576136.58070678124</c:v>
                </c:pt>
                <c:pt idx="108">
                  <c:v>589054.44126074493</c:v>
                </c:pt>
                <c:pt idx="109">
                  <c:v>600540.79696394689</c:v>
                </c:pt>
                <c:pt idx="110">
                  <c:v>615940.30550284637</c:v>
                </c:pt>
                <c:pt idx="111">
                  <c:v>630927.13472485775</c:v>
                </c:pt>
                <c:pt idx="112">
                  <c:v>643682.71954674216</c:v>
                </c:pt>
                <c:pt idx="113">
                  <c:v>615074.59867799806</c:v>
                </c:pt>
                <c:pt idx="114">
                  <c:v>665138.81019830029</c:v>
                </c:pt>
                <c:pt idx="115">
                  <c:v>688913.85767790256</c:v>
                </c:pt>
                <c:pt idx="116">
                  <c:v>694992.50936329586</c:v>
                </c:pt>
                <c:pt idx="117">
                  <c:v>687394.19475655421</c:v>
                </c:pt>
                <c:pt idx="118">
                  <c:v>680000</c:v>
                </c:pt>
                <c:pt idx="119">
                  <c:v>687500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B-464E-A368-2ECCEF88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6352"/>
        <c:axId val="115477888"/>
      </c:lineChart>
      <c:dateAx>
        <c:axId val="1154763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15477888"/>
        <c:crosses val="autoZero"/>
        <c:auto val="1"/>
        <c:lblOffset val="100"/>
        <c:baseTimeUnit val="months"/>
        <c:majorUnit val="24"/>
        <c:majorTimeUnit val="months"/>
        <c:minorUnit val="24"/>
        <c:minorTimeUnit val="months"/>
      </c:dateAx>
      <c:valAx>
        <c:axId val="11547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$2013</a:t>
                </a:r>
              </a:p>
            </c:rich>
          </c:tx>
          <c:overlay val="0"/>
        </c:title>
        <c:numFmt formatCode="[$-1010409]&quot;$&quot;#,##0;\(&quot;$&quot;#,##0\)" sourceLinked="1"/>
        <c:majorTickMark val="out"/>
        <c:minorTickMark val="none"/>
        <c:tickLblPos val="nextTo"/>
        <c:crossAx val="1154763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 sz="1600"/>
              <a:t>Annual New Dwelling Consents Issued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8348388743073882"/>
          <c:w val="0.736671478565188"/>
          <c:h val="0.46668379994167614"/>
        </c:manualLayout>
      </c:layout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Consents!$A$97:$A$241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Consents!$B$97:$B$241</c:f>
              <c:numCache>
                <c:formatCode>General</c:formatCode>
                <c:ptCount val="145"/>
                <c:pt idx="0">
                  <c:v>3215</c:v>
                </c:pt>
                <c:pt idx="1">
                  <c:v>3157</c:v>
                </c:pt>
                <c:pt idx="2">
                  <c:v>3315</c:v>
                </c:pt>
                <c:pt idx="3">
                  <c:v>3401</c:v>
                </c:pt>
                <c:pt idx="4">
                  <c:v>3407</c:v>
                </c:pt>
                <c:pt idx="5">
                  <c:v>3487</c:v>
                </c:pt>
                <c:pt idx="6">
                  <c:v>3546</c:v>
                </c:pt>
                <c:pt idx="7">
                  <c:v>3635</c:v>
                </c:pt>
                <c:pt idx="8">
                  <c:v>3646</c:v>
                </c:pt>
                <c:pt idx="9">
                  <c:v>3651</c:v>
                </c:pt>
                <c:pt idx="10">
                  <c:v>3540</c:v>
                </c:pt>
                <c:pt idx="11">
                  <c:v>3669</c:v>
                </c:pt>
                <c:pt idx="12">
                  <c:v>3733</c:v>
                </c:pt>
                <c:pt idx="13">
                  <c:v>3838</c:v>
                </c:pt>
                <c:pt idx="14">
                  <c:v>3718</c:v>
                </c:pt>
                <c:pt idx="15">
                  <c:v>3703</c:v>
                </c:pt>
                <c:pt idx="16">
                  <c:v>3733</c:v>
                </c:pt>
                <c:pt idx="17">
                  <c:v>3613</c:v>
                </c:pt>
                <c:pt idx="18">
                  <c:v>3626</c:v>
                </c:pt>
                <c:pt idx="19">
                  <c:v>3612</c:v>
                </c:pt>
                <c:pt idx="20">
                  <c:v>3583</c:v>
                </c:pt>
                <c:pt idx="21">
                  <c:v>3535</c:v>
                </c:pt>
                <c:pt idx="22">
                  <c:v>3450</c:v>
                </c:pt>
                <c:pt idx="23">
                  <c:v>3397</c:v>
                </c:pt>
                <c:pt idx="24">
                  <c:v>3422</c:v>
                </c:pt>
                <c:pt idx="25">
                  <c:v>3480</c:v>
                </c:pt>
                <c:pt idx="26">
                  <c:v>3478</c:v>
                </c:pt>
                <c:pt idx="27">
                  <c:v>3606</c:v>
                </c:pt>
                <c:pt idx="28">
                  <c:v>3673</c:v>
                </c:pt>
                <c:pt idx="29">
                  <c:v>3772</c:v>
                </c:pt>
                <c:pt idx="30">
                  <c:v>3745</c:v>
                </c:pt>
                <c:pt idx="31">
                  <c:v>3763</c:v>
                </c:pt>
                <c:pt idx="32">
                  <c:v>3976</c:v>
                </c:pt>
                <c:pt idx="33">
                  <c:v>4077</c:v>
                </c:pt>
                <c:pt idx="34">
                  <c:v>4202</c:v>
                </c:pt>
                <c:pt idx="35">
                  <c:v>4197</c:v>
                </c:pt>
                <c:pt idx="36">
                  <c:v>4262</c:v>
                </c:pt>
                <c:pt idx="37">
                  <c:v>4259</c:v>
                </c:pt>
                <c:pt idx="38">
                  <c:v>4411</c:v>
                </c:pt>
                <c:pt idx="39">
                  <c:v>4440</c:v>
                </c:pt>
                <c:pt idx="40">
                  <c:v>4442</c:v>
                </c:pt>
                <c:pt idx="41">
                  <c:v>4582</c:v>
                </c:pt>
                <c:pt idx="42">
                  <c:v>4722</c:v>
                </c:pt>
                <c:pt idx="43">
                  <c:v>4882</c:v>
                </c:pt>
                <c:pt idx="44">
                  <c:v>4764</c:v>
                </c:pt>
                <c:pt idx="45">
                  <c:v>4835</c:v>
                </c:pt>
                <c:pt idx="46">
                  <c:v>5102</c:v>
                </c:pt>
                <c:pt idx="47">
                  <c:v>5343</c:v>
                </c:pt>
                <c:pt idx="48">
                  <c:v>5491</c:v>
                </c:pt>
                <c:pt idx="49">
                  <c:v>5616</c:v>
                </c:pt>
                <c:pt idx="50">
                  <c:v>5648</c:v>
                </c:pt>
                <c:pt idx="51">
                  <c:v>5691</c:v>
                </c:pt>
                <c:pt idx="52">
                  <c:v>6038</c:v>
                </c:pt>
                <c:pt idx="53">
                  <c:v>6310</c:v>
                </c:pt>
                <c:pt idx="54">
                  <c:v>6371</c:v>
                </c:pt>
                <c:pt idx="55">
                  <c:v>6362</c:v>
                </c:pt>
                <c:pt idx="56">
                  <c:v>6530</c:v>
                </c:pt>
                <c:pt idx="57">
                  <c:v>6796</c:v>
                </c:pt>
                <c:pt idx="58">
                  <c:v>6779</c:v>
                </c:pt>
                <c:pt idx="59">
                  <c:v>6873</c:v>
                </c:pt>
                <c:pt idx="60">
                  <c:v>7166</c:v>
                </c:pt>
                <c:pt idx="61">
                  <c:v>7356</c:v>
                </c:pt>
                <c:pt idx="62">
                  <c:v>7403</c:v>
                </c:pt>
                <c:pt idx="63">
                  <c:v>7518</c:v>
                </c:pt>
                <c:pt idx="64">
                  <c:v>7706</c:v>
                </c:pt>
                <c:pt idx="65">
                  <c:v>7632</c:v>
                </c:pt>
                <c:pt idx="66">
                  <c:v>7681</c:v>
                </c:pt>
                <c:pt idx="67">
                  <c:v>7745</c:v>
                </c:pt>
                <c:pt idx="68">
                  <c:v>7940</c:v>
                </c:pt>
                <c:pt idx="69">
                  <c:v>8155</c:v>
                </c:pt>
                <c:pt idx="70">
                  <c:v>8195</c:v>
                </c:pt>
                <c:pt idx="71">
                  <c:v>8299</c:v>
                </c:pt>
                <c:pt idx="72">
                  <c:v>8562</c:v>
                </c:pt>
                <c:pt idx="73">
                  <c:v>8609</c:v>
                </c:pt>
                <c:pt idx="74">
                  <c:v>8713</c:v>
                </c:pt>
                <c:pt idx="75">
                  <c:v>8927</c:v>
                </c:pt>
                <c:pt idx="76">
                  <c:v>8926</c:v>
                </c:pt>
                <c:pt idx="77">
                  <c:v>9243</c:v>
                </c:pt>
                <c:pt idx="78">
                  <c:v>9267</c:v>
                </c:pt>
                <c:pt idx="79">
                  <c:v>9526</c:v>
                </c:pt>
                <c:pt idx="80">
                  <c:v>9558</c:v>
                </c:pt>
                <c:pt idx="81">
                  <c:v>9345</c:v>
                </c:pt>
                <c:pt idx="82">
                  <c:v>9426</c:v>
                </c:pt>
                <c:pt idx="83">
                  <c:v>9644</c:v>
                </c:pt>
                <c:pt idx="84">
                  <c:v>9619</c:v>
                </c:pt>
                <c:pt idx="85">
                  <c:v>9849</c:v>
                </c:pt>
                <c:pt idx="86">
                  <c:v>10024</c:v>
                </c:pt>
                <c:pt idx="87">
                  <c:v>10011</c:v>
                </c:pt>
                <c:pt idx="88">
                  <c:v>10233</c:v>
                </c:pt>
                <c:pt idx="89">
                  <c:v>10026</c:v>
                </c:pt>
                <c:pt idx="90">
                  <c:v>10032</c:v>
                </c:pt>
                <c:pt idx="91">
                  <c:v>10045</c:v>
                </c:pt>
                <c:pt idx="92">
                  <c:v>10199</c:v>
                </c:pt>
                <c:pt idx="93">
                  <c:v>10226</c:v>
                </c:pt>
                <c:pt idx="94">
                  <c:v>10379</c:v>
                </c:pt>
                <c:pt idx="95">
                  <c:v>10364</c:v>
                </c:pt>
                <c:pt idx="96">
                  <c:v>10051</c:v>
                </c:pt>
                <c:pt idx="97">
                  <c:v>10265</c:v>
                </c:pt>
                <c:pt idx="98">
                  <c:v>10317</c:v>
                </c:pt>
                <c:pt idx="99">
                  <c:v>10469</c:v>
                </c:pt>
                <c:pt idx="100">
                  <c:v>10731</c:v>
                </c:pt>
                <c:pt idx="101">
                  <c:v>10867</c:v>
                </c:pt>
                <c:pt idx="102">
                  <c:v>11073</c:v>
                </c:pt>
                <c:pt idx="103">
                  <c:v>11052</c:v>
                </c:pt>
                <c:pt idx="104">
                  <c:v>11192</c:v>
                </c:pt>
                <c:pt idx="105">
                  <c:v>11629</c:v>
                </c:pt>
                <c:pt idx="106">
                  <c:v>12274</c:v>
                </c:pt>
                <c:pt idx="107">
                  <c:v>12369</c:v>
                </c:pt>
                <c:pt idx="108">
                  <c:v>12845</c:v>
                </c:pt>
                <c:pt idx="109">
                  <c:v>12959</c:v>
                </c:pt>
                <c:pt idx="110">
                  <c:v>12945</c:v>
                </c:pt>
                <c:pt idx="111">
                  <c:v>13078</c:v>
                </c:pt>
                <c:pt idx="112">
                  <c:v>12800</c:v>
                </c:pt>
                <c:pt idx="113">
                  <c:v>12862</c:v>
                </c:pt>
                <c:pt idx="114">
                  <c:v>13272</c:v>
                </c:pt>
                <c:pt idx="115">
                  <c:v>13847</c:v>
                </c:pt>
                <c:pt idx="116">
                  <c:v>13874</c:v>
                </c:pt>
                <c:pt idx="117">
                  <c:v>13754</c:v>
                </c:pt>
                <c:pt idx="118">
                  <c:v>13881</c:v>
                </c:pt>
                <c:pt idx="119">
                  <c:v>14032</c:v>
                </c:pt>
                <c:pt idx="120">
                  <c:v>14236</c:v>
                </c:pt>
                <c:pt idx="121">
                  <c:v>14345</c:v>
                </c:pt>
                <c:pt idx="122">
                  <c:v>14634</c:v>
                </c:pt>
                <c:pt idx="123">
                  <c:v>14918</c:v>
                </c:pt>
                <c:pt idx="124">
                  <c:v>14866</c:v>
                </c:pt>
                <c:pt idx="125">
                  <c:v>15154</c:v>
                </c:pt>
                <c:pt idx="126">
                  <c:v>14976</c:v>
                </c:pt>
                <c:pt idx="127">
                  <c:v>14854</c:v>
                </c:pt>
                <c:pt idx="128">
                  <c:v>14932</c:v>
                </c:pt>
                <c:pt idx="129">
                  <c:v>14783</c:v>
                </c:pt>
                <c:pt idx="130">
                  <c:v>14493</c:v>
                </c:pt>
                <c:pt idx="131">
                  <c:v>14780</c:v>
                </c:pt>
                <c:pt idx="132">
                  <c:v>14895</c:v>
                </c:pt>
                <c:pt idx="133">
                  <c:v>14879</c:v>
                </c:pt>
                <c:pt idx="134">
                  <c:v>15470</c:v>
                </c:pt>
                <c:pt idx="135">
                  <c:v>15673</c:v>
                </c:pt>
                <c:pt idx="136">
                  <c:v>16293</c:v>
                </c:pt>
                <c:pt idx="137">
                  <c:v>16656</c:v>
                </c:pt>
                <c:pt idx="138">
                  <c:v>17116</c:v>
                </c:pt>
                <c:pt idx="139">
                  <c:v>17060</c:v>
                </c:pt>
                <c:pt idx="140">
                  <c:v>17495</c:v>
                </c:pt>
                <c:pt idx="141">
                  <c:v>18224</c:v>
                </c:pt>
                <c:pt idx="142">
                  <c:v>18565</c:v>
                </c:pt>
                <c:pt idx="143">
                  <c:v>19036</c:v>
                </c:pt>
                <c:pt idx="144">
                  <c:v>19158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A-4B6E-AFAE-49BAB3CE8AAF}"/>
            </c:ext>
          </c:extLst>
        </c:ser>
        <c:ser>
          <c:idx val="1"/>
          <c:order val="1"/>
          <c:tx>
            <c:strRef>
              <c:f>Consents!$C$5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Consents!$A$97:$A$241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Consents!$C$97:$C$241</c:f>
              <c:numCache>
                <c:formatCode>[$-1010409]General</c:formatCode>
                <c:ptCount val="145"/>
                <c:pt idx="0">
                  <c:v>2256</c:v>
                </c:pt>
                <c:pt idx="1">
                  <c:v>2236</c:v>
                </c:pt>
                <c:pt idx="2">
                  <c:v>2271</c:v>
                </c:pt>
                <c:pt idx="3">
                  <c:v>2298</c:v>
                </c:pt>
                <c:pt idx="4">
                  <c:v>2399</c:v>
                </c:pt>
                <c:pt idx="5">
                  <c:v>2444</c:v>
                </c:pt>
                <c:pt idx="6">
                  <c:v>2512</c:v>
                </c:pt>
                <c:pt idx="7">
                  <c:v>2614</c:v>
                </c:pt>
                <c:pt idx="8">
                  <c:v>2732</c:v>
                </c:pt>
                <c:pt idx="9">
                  <c:v>2859</c:v>
                </c:pt>
                <c:pt idx="10">
                  <c:v>2916</c:v>
                </c:pt>
                <c:pt idx="11">
                  <c:v>2974</c:v>
                </c:pt>
                <c:pt idx="12">
                  <c:v>3009</c:v>
                </c:pt>
                <c:pt idx="13">
                  <c:v>2965</c:v>
                </c:pt>
                <c:pt idx="14">
                  <c:v>2897</c:v>
                </c:pt>
                <c:pt idx="15">
                  <c:v>2882</c:v>
                </c:pt>
                <c:pt idx="16">
                  <c:v>2890</c:v>
                </c:pt>
                <c:pt idx="17">
                  <c:v>2821</c:v>
                </c:pt>
                <c:pt idx="18">
                  <c:v>2788</c:v>
                </c:pt>
                <c:pt idx="19">
                  <c:v>2687</c:v>
                </c:pt>
                <c:pt idx="20">
                  <c:v>2526</c:v>
                </c:pt>
                <c:pt idx="21">
                  <c:v>2458</c:v>
                </c:pt>
                <c:pt idx="22">
                  <c:v>2472</c:v>
                </c:pt>
                <c:pt idx="23">
                  <c:v>2373</c:v>
                </c:pt>
                <c:pt idx="24">
                  <c:v>2271</c:v>
                </c:pt>
                <c:pt idx="25">
                  <c:v>2396</c:v>
                </c:pt>
                <c:pt idx="26">
                  <c:v>2420</c:v>
                </c:pt>
                <c:pt idx="27">
                  <c:v>2419</c:v>
                </c:pt>
                <c:pt idx="28">
                  <c:v>2363</c:v>
                </c:pt>
                <c:pt idx="29">
                  <c:v>2395</c:v>
                </c:pt>
                <c:pt idx="30">
                  <c:v>2627</c:v>
                </c:pt>
                <c:pt idx="31">
                  <c:v>2739</c:v>
                </c:pt>
                <c:pt idx="32">
                  <c:v>2854</c:v>
                </c:pt>
                <c:pt idx="33">
                  <c:v>2938</c:v>
                </c:pt>
                <c:pt idx="34">
                  <c:v>3038</c:v>
                </c:pt>
                <c:pt idx="35">
                  <c:v>3201</c:v>
                </c:pt>
                <c:pt idx="36" formatCode="General">
                  <c:v>3408</c:v>
                </c:pt>
                <c:pt idx="37" formatCode="General">
                  <c:v>3486</c:v>
                </c:pt>
                <c:pt idx="38" formatCode="General">
                  <c:v>3662</c:v>
                </c:pt>
                <c:pt idx="39" formatCode="General">
                  <c:v>3784</c:v>
                </c:pt>
                <c:pt idx="40" formatCode="General">
                  <c:v>3955</c:v>
                </c:pt>
                <c:pt idx="41" formatCode="General">
                  <c:v>4037</c:v>
                </c:pt>
                <c:pt idx="42" formatCode="General">
                  <c:v>4036</c:v>
                </c:pt>
                <c:pt idx="43" formatCode="General">
                  <c:v>4176</c:v>
                </c:pt>
                <c:pt idx="44" formatCode="General">
                  <c:v>4339</c:v>
                </c:pt>
                <c:pt idx="45" formatCode="General">
                  <c:v>4454</c:v>
                </c:pt>
                <c:pt idx="46" formatCode="General">
                  <c:v>4597</c:v>
                </c:pt>
                <c:pt idx="47" formatCode="General">
                  <c:v>4670</c:v>
                </c:pt>
                <c:pt idx="48" formatCode="General">
                  <c:v>4806</c:v>
                </c:pt>
                <c:pt idx="49" formatCode="General">
                  <c:v>4878</c:v>
                </c:pt>
                <c:pt idx="50" formatCode="General">
                  <c:v>5081</c:v>
                </c:pt>
                <c:pt idx="51" formatCode="General">
                  <c:v>5320</c:v>
                </c:pt>
                <c:pt idx="52" formatCode="General">
                  <c:v>5459</c:v>
                </c:pt>
                <c:pt idx="53" formatCode="General">
                  <c:v>5759</c:v>
                </c:pt>
                <c:pt idx="54" formatCode="General">
                  <c:v>5901</c:v>
                </c:pt>
                <c:pt idx="55" formatCode="General">
                  <c:v>6031</c:v>
                </c:pt>
                <c:pt idx="56" formatCode="General">
                  <c:v>6191</c:v>
                </c:pt>
                <c:pt idx="57" formatCode="General">
                  <c:v>6348</c:v>
                </c:pt>
                <c:pt idx="58" formatCode="General">
                  <c:v>6459</c:v>
                </c:pt>
                <c:pt idx="59" formatCode="General">
                  <c:v>6713</c:v>
                </c:pt>
                <c:pt idx="60" formatCode="General">
                  <c:v>6815</c:v>
                </c:pt>
                <c:pt idx="61" formatCode="General">
                  <c:v>6889</c:v>
                </c:pt>
                <c:pt idx="62" formatCode="General">
                  <c:v>6869</c:v>
                </c:pt>
                <c:pt idx="63" formatCode="General">
                  <c:v>6983</c:v>
                </c:pt>
                <c:pt idx="64" formatCode="General">
                  <c:v>7157</c:v>
                </c:pt>
                <c:pt idx="65" formatCode="General">
                  <c:v>7308</c:v>
                </c:pt>
                <c:pt idx="66" formatCode="General">
                  <c:v>7255</c:v>
                </c:pt>
                <c:pt idx="67" formatCode="General">
                  <c:v>7242</c:v>
                </c:pt>
                <c:pt idx="68" formatCode="General">
                  <c:v>7226</c:v>
                </c:pt>
                <c:pt idx="69" formatCode="General">
                  <c:v>7099</c:v>
                </c:pt>
                <c:pt idx="70" formatCode="General">
                  <c:v>7043</c:v>
                </c:pt>
                <c:pt idx="71" formatCode="General">
                  <c:v>6964</c:v>
                </c:pt>
                <c:pt idx="72" formatCode="General">
                  <c:v>7007</c:v>
                </c:pt>
                <c:pt idx="73" formatCode="General">
                  <c:v>7063</c:v>
                </c:pt>
                <c:pt idx="74" formatCode="General">
                  <c:v>7010</c:v>
                </c:pt>
                <c:pt idx="75" formatCode="General">
                  <c:v>6813</c:v>
                </c:pt>
                <c:pt idx="76" formatCode="General">
                  <c:v>6660</c:v>
                </c:pt>
                <c:pt idx="77" formatCode="General">
                  <c:v>6492</c:v>
                </c:pt>
                <c:pt idx="78" formatCode="General">
                  <c:v>6314</c:v>
                </c:pt>
                <c:pt idx="79" formatCode="General">
                  <c:v>6322</c:v>
                </c:pt>
                <c:pt idx="80" formatCode="General">
                  <c:v>6254</c:v>
                </c:pt>
                <c:pt idx="81" formatCode="General">
                  <c:v>6483</c:v>
                </c:pt>
                <c:pt idx="82" formatCode="General">
                  <c:v>6552</c:v>
                </c:pt>
                <c:pt idx="83" formatCode="General">
                  <c:v>6475</c:v>
                </c:pt>
                <c:pt idx="84" formatCode="General">
                  <c:v>6366</c:v>
                </c:pt>
                <c:pt idx="85" formatCode="General">
                  <c:v>6338</c:v>
                </c:pt>
                <c:pt idx="86" formatCode="General">
                  <c:v>6270</c:v>
                </c:pt>
                <c:pt idx="87" formatCode="General">
                  <c:v>6168</c:v>
                </c:pt>
                <c:pt idx="88" formatCode="General">
                  <c:v>6054</c:v>
                </c:pt>
                <c:pt idx="89" formatCode="General">
                  <c:v>5903</c:v>
                </c:pt>
                <c:pt idx="90" formatCode="General">
                  <c:v>5962</c:v>
                </c:pt>
                <c:pt idx="91" formatCode="General">
                  <c:v>5798</c:v>
                </c:pt>
                <c:pt idx="92" formatCode="General">
                  <c:v>5769</c:v>
                </c:pt>
                <c:pt idx="93" formatCode="General">
                  <c:v>5446</c:v>
                </c:pt>
                <c:pt idx="94" formatCode="General">
                  <c:v>5305</c:v>
                </c:pt>
                <c:pt idx="95" formatCode="General">
                  <c:v>5180</c:v>
                </c:pt>
                <c:pt idx="96" formatCode="General">
                  <c:v>5180</c:v>
                </c:pt>
                <c:pt idx="97" formatCode="General">
                  <c:v>5110</c:v>
                </c:pt>
                <c:pt idx="98" formatCode="General">
                  <c:v>5122</c:v>
                </c:pt>
                <c:pt idx="99" formatCode="General">
                  <c:v>5156</c:v>
                </c:pt>
                <c:pt idx="100" formatCode="General">
                  <c:v>5119</c:v>
                </c:pt>
                <c:pt idx="101" formatCode="General">
                  <c:v>5004</c:v>
                </c:pt>
                <c:pt idx="102" formatCode="General">
                  <c:v>4948</c:v>
                </c:pt>
                <c:pt idx="103" formatCode="General">
                  <c:v>4962</c:v>
                </c:pt>
                <c:pt idx="104" formatCode="General">
                  <c:v>4906</c:v>
                </c:pt>
                <c:pt idx="105" formatCode="General">
                  <c:v>4941</c:v>
                </c:pt>
                <c:pt idx="106" formatCode="General">
                  <c:v>4912</c:v>
                </c:pt>
                <c:pt idx="107" formatCode="General">
                  <c:v>4962</c:v>
                </c:pt>
                <c:pt idx="108" formatCode="General">
                  <c:v>4728</c:v>
                </c:pt>
                <c:pt idx="109" formatCode="General">
                  <c:v>4624</c:v>
                </c:pt>
                <c:pt idx="110" formatCode="General">
                  <c:v>4629</c:v>
                </c:pt>
                <c:pt idx="111" formatCode="General">
                  <c:v>4641</c:v>
                </c:pt>
                <c:pt idx="112" formatCode="General">
                  <c:v>4668</c:v>
                </c:pt>
                <c:pt idx="113" formatCode="General">
                  <c:v>4769</c:v>
                </c:pt>
                <c:pt idx="114" formatCode="General">
                  <c:v>4791</c:v>
                </c:pt>
                <c:pt idx="115" formatCode="General">
                  <c:v>4864</c:v>
                </c:pt>
                <c:pt idx="116" formatCode="General">
                  <c:v>4915</c:v>
                </c:pt>
                <c:pt idx="117" formatCode="General">
                  <c:v>4958</c:v>
                </c:pt>
                <c:pt idx="118" formatCode="General">
                  <c:v>4954</c:v>
                </c:pt>
                <c:pt idx="119" formatCode="General">
                  <c:v>4959</c:v>
                </c:pt>
                <c:pt idx="120" formatCode="General">
                  <c:v>5081</c:v>
                </c:pt>
                <c:pt idx="121" formatCode="General">
                  <c:v>5198</c:v>
                </c:pt>
                <c:pt idx="122" formatCode="General">
                  <c:v>5195</c:v>
                </c:pt>
                <c:pt idx="123" formatCode="General">
                  <c:v>5233</c:v>
                </c:pt>
                <c:pt idx="124" formatCode="General">
                  <c:v>5310</c:v>
                </c:pt>
                <c:pt idx="125" formatCode="General">
                  <c:v>5308</c:v>
                </c:pt>
                <c:pt idx="126" formatCode="General">
                  <c:v>5463</c:v>
                </c:pt>
                <c:pt idx="127" formatCode="General">
                  <c:v>5466</c:v>
                </c:pt>
                <c:pt idx="128" formatCode="General">
                  <c:v>5446</c:v>
                </c:pt>
                <c:pt idx="129" formatCode="General">
                  <c:v>5432</c:v>
                </c:pt>
                <c:pt idx="130" formatCode="General">
                  <c:v>5655</c:v>
                </c:pt>
                <c:pt idx="131" formatCode="General">
                  <c:v>5771</c:v>
                </c:pt>
                <c:pt idx="132" formatCode="General">
                  <c:v>5729</c:v>
                </c:pt>
                <c:pt idx="133" formatCode="General">
                  <c:v>5653</c:v>
                </c:pt>
                <c:pt idx="134" formatCode="General">
                  <c:v>5618</c:v>
                </c:pt>
                <c:pt idx="135" formatCode="General">
                  <c:v>5723</c:v>
                </c:pt>
                <c:pt idx="136" formatCode="General">
                  <c:v>5793</c:v>
                </c:pt>
                <c:pt idx="137" formatCode="General">
                  <c:v>5896</c:v>
                </c:pt>
                <c:pt idx="138" formatCode="General">
                  <c:v>5852</c:v>
                </c:pt>
                <c:pt idx="139" formatCode="General">
                  <c:v>5859</c:v>
                </c:pt>
                <c:pt idx="140" formatCode="General">
                  <c:v>6083</c:v>
                </c:pt>
                <c:pt idx="141" formatCode="General">
                  <c:v>6334</c:v>
                </c:pt>
                <c:pt idx="142" formatCode="General">
                  <c:v>6365</c:v>
                </c:pt>
                <c:pt idx="143" formatCode="General">
                  <c:v>6491</c:v>
                </c:pt>
                <c:pt idx="144" formatCode="General">
                  <c:v>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A-4B6E-AFAE-49BAB3CE8AAF}"/>
            </c:ext>
          </c:extLst>
        </c:ser>
        <c:ser>
          <c:idx val="2"/>
          <c:order val="2"/>
          <c:tx>
            <c:strRef>
              <c:f>Consents!$D$5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Consents!$A$97:$A$241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Consents!$D$97:$D$241</c:f>
              <c:numCache>
                <c:formatCode>General</c:formatCode>
                <c:ptCount val="145"/>
                <c:pt idx="0">
                  <c:v>8483</c:v>
                </c:pt>
                <c:pt idx="1">
                  <c:v>8428</c:v>
                </c:pt>
                <c:pt idx="2">
                  <c:v>8030</c:v>
                </c:pt>
                <c:pt idx="3">
                  <c:v>8168</c:v>
                </c:pt>
                <c:pt idx="4">
                  <c:v>8393</c:v>
                </c:pt>
                <c:pt idx="5">
                  <c:v>8494</c:v>
                </c:pt>
                <c:pt idx="6">
                  <c:v>8597</c:v>
                </c:pt>
                <c:pt idx="7">
                  <c:v>8722</c:v>
                </c:pt>
                <c:pt idx="8">
                  <c:v>9003</c:v>
                </c:pt>
                <c:pt idx="9">
                  <c:v>9262</c:v>
                </c:pt>
                <c:pt idx="10">
                  <c:v>9438</c:v>
                </c:pt>
                <c:pt idx="11">
                  <c:v>9524</c:v>
                </c:pt>
                <c:pt idx="12">
                  <c:v>9684</c:v>
                </c:pt>
                <c:pt idx="13">
                  <c:v>9657</c:v>
                </c:pt>
                <c:pt idx="14">
                  <c:v>9677</c:v>
                </c:pt>
                <c:pt idx="15">
                  <c:v>9406</c:v>
                </c:pt>
                <c:pt idx="16">
                  <c:v>9338</c:v>
                </c:pt>
                <c:pt idx="17">
                  <c:v>9168</c:v>
                </c:pt>
                <c:pt idx="18">
                  <c:v>9013</c:v>
                </c:pt>
                <c:pt idx="19">
                  <c:v>8726</c:v>
                </c:pt>
                <c:pt idx="20">
                  <c:v>8502</c:v>
                </c:pt>
                <c:pt idx="21">
                  <c:v>8145</c:v>
                </c:pt>
                <c:pt idx="22">
                  <c:v>7995</c:v>
                </c:pt>
                <c:pt idx="23">
                  <c:v>7769</c:v>
                </c:pt>
                <c:pt idx="24">
                  <c:v>7543</c:v>
                </c:pt>
                <c:pt idx="25">
                  <c:v>7640</c:v>
                </c:pt>
                <c:pt idx="26">
                  <c:v>7602</c:v>
                </c:pt>
                <c:pt idx="27">
                  <c:v>7590</c:v>
                </c:pt>
                <c:pt idx="28">
                  <c:v>7493</c:v>
                </c:pt>
                <c:pt idx="29">
                  <c:v>7495</c:v>
                </c:pt>
                <c:pt idx="30">
                  <c:v>7521</c:v>
                </c:pt>
                <c:pt idx="31">
                  <c:v>7622</c:v>
                </c:pt>
                <c:pt idx="32">
                  <c:v>7766</c:v>
                </c:pt>
                <c:pt idx="33">
                  <c:v>7884</c:v>
                </c:pt>
                <c:pt idx="34">
                  <c:v>7892</c:v>
                </c:pt>
                <c:pt idx="35">
                  <c:v>8016</c:v>
                </c:pt>
                <c:pt idx="36">
                  <c:v>8052</c:v>
                </c:pt>
                <c:pt idx="37">
                  <c:v>7981</c:v>
                </c:pt>
                <c:pt idx="38">
                  <c:v>7927</c:v>
                </c:pt>
                <c:pt idx="39">
                  <c:v>8177</c:v>
                </c:pt>
                <c:pt idx="40">
                  <c:v>8278</c:v>
                </c:pt>
                <c:pt idx="41">
                  <c:v>8310</c:v>
                </c:pt>
                <c:pt idx="42">
                  <c:v>8385</c:v>
                </c:pt>
                <c:pt idx="43">
                  <c:v>8423</c:v>
                </c:pt>
                <c:pt idx="44">
                  <c:v>8294</c:v>
                </c:pt>
                <c:pt idx="45">
                  <c:v>8633</c:v>
                </c:pt>
                <c:pt idx="46">
                  <c:v>8822</c:v>
                </c:pt>
                <c:pt idx="47">
                  <c:v>8770</c:v>
                </c:pt>
                <c:pt idx="48">
                  <c:v>8901</c:v>
                </c:pt>
                <c:pt idx="49">
                  <c:v>8939</c:v>
                </c:pt>
                <c:pt idx="50">
                  <c:v>9046</c:v>
                </c:pt>
                <c:pt idx="51">
                  <c:v>9016</c:v>
                </c:pt>
                <c:pt idx="52">
                  <c:v>9139</c:v>
                </c:pt>
                <c:pt idx="53">
                  <c:v>9221</c:v>
                </c:pt>
                <c:pt idx="54">
                  <c:v>9350</c:v>
                </c:pt>
                <c:pt idx="55">
                  <c:v>9455</c:v>
                </c:pt>
                <c:pt idx="56">
                  <c:v>9651</c:v>
                </c:pt>
                <c:pt idx="57">
                  <c:v>9555</c:v>
                </c:pt>
                <c:pt idx="58">
                  <c:v>9615</c:v>
                </c:pt>
                <c:pt idx="59">
                  <c:v>9730</c:v>
                </c:pt>
                <c:pt idx="60">
                  <c:v>9724</c:v>
                </c:pt>
                <c:pt idx="61">
                  <c:v>9771</c:v>
                </c:pt>
                <c:pt idx="62">
                  <c:v>9867</c:v>
                </c:pt>
                <c:pt idx="63">
                  <c:v>9899</c:v>
                </c:pt>
                <c:pt idx="64">
                  <c:v>9690</c:v>
                </c:pt>
                <c:pt idx="65">
                  <c:v>9777</c:v>
                </c:pt>
                <c:pt idx="66">
                  <c:v>9840</c:v>
                </c:pt>
                <c:pt idx="67">
                  <c:v>9779</c:v>
                </c:pt>
                <c:pt idx="68">
                  <c:v>9872</c:v>
                </c:pt>
                <c:pt idx="69">
                  <c:v>9814</c:v>
                </c:pt>
                <c:pt idx="70">
                  <c:v>9876</c:v>
                </c:pt>
                <c:pt idx="71">
                  <c:v>9891</c:v>
                </c:pt>
                <c:pt idx="72">
                  <c:v>10127</c:v>
                </c:pt>
                <c:pt idx="73">
                  <c:v>10256</c:v>
                </c:pt>
                <c:pt idx="74">
                  <c:v>10462</c:v>
                </c:pt>
                <c:pt idx="75">
                  <c:v>10642</c:v>
                </c:pt>
                <c:pt idx="76">
                  <c:v>11207</c:v>
                </c:pt>
                <c:pt idx="77">
                  <c:v>11397</c:v>
                </c:pt>
                <c:pt idx="78">
                  <c:v>11543</c:v>
                </c:pt>
                <c:pt idx="79">
                  <c:v>11897</c:v>
                </c:pt>
                <c:pt idx="80">
                  <c:v>11977</c:v>
                </c:pt>
                <c:pt idx="81">
                  <c:v>12210</c:v>
                </c:pt>
                <c:pt idx="82">
                  <c:v>12409</c:v>
                </c:pt>
                <c:pt idx="83">
                  <c:v>12978</c:v>
                </c:pt>
                <c:pt idx="84">
                  <c:v>13099</c:v>
                </c:pt>
                <c:pt idx="85">
                  <c:v>13440</c:v>
                </c:pt>
                <c:pt idx="86">
                  <c:v>13705</c:v>
                </c:pt>
                <c:pt idx="87">
                  <c:v>14046</c:v>
                </c:pt>
                <c:pt idx="88">
                  <c:v>14112</c:v>
                </c:pt>
                <c:pt idx="89">
                  <c:v>14137</c:v>
                </c:pt>
                <c:pt idx="90">
                  <c:v>14129</c:v>
                </c:pt>
                <c:pt idx="91">
                  <c:v>14319</c:v>
                </c:pt>
                <c:pt idx="92">
                  <c:v>14658</c:v>
                </c:pt>
                <c:pt idx="93">
                  <c:v>14699</c:v>
                </c:pt>
                <c:pt idx="94">
                  <c:v>14961</c:v>
                </c:pt>
                <c:pt idx="95">
                  <c:v>14909</c:v>
                </c:pt>
                <c:pt idx="96">
                  <c:v>15173</c:v>
                </c:pt>
                <c:pt idx="97">
                  <c:v>15361</c:v>
                </c:pt>
                <c:pt idx="98">
                  <c:v>15453</c:v>
                </c:pt>
                <c:pt idx="99">
                  <c:v>15241</c:v>
                </c:pt>
                <c:pt idx="100">
                  <c:v>15273</c:v>
                </c:pt>
                <c:pt idx="101">
                  <c:v>15216</c:v>
                </c:pt>
                <c:pt idx="102">
                  <c:v>15230</c:v>
                </c:pt>
                <c:pt idx="103">
                  <c:v>15231</c:v>
                </c:pt>
                <c:pt idx="104">
                  <c:v>15294</c:v>
                </c:pt>
                <c:pt idx="105">
                  <c:v>15445</c:v>
                </c:pt>
                <c:pt idx="106">
                  <c:v>15442</c:v>
                </c:pt>
                <c:pt idx="107">
                  <c:v>15529</c:v>
                </c:pt>
                <c:pt idx="108">
                  <c:v>15277</c:v>
                </c:pt>
                <c:pt idx="109">
                  <c:v>15176</c:v>
                </c:pt>
                <c:pt idx="110">
                  <c:v>14974</c:v>
                </c:pt>
                <c:pt idx="111">
                  <c:v>15206</c:v>
                </c:pt>
                <c:pt idx="112">
                  <c:v>15315</c:v>
                </c:pt>
                <c:pt idx="113">
                  <c:v>15365</c:v>
                </c:pt>
                <c:pt idx="114">
                  <c:v>15513</c:v>
                </c:pt>
                <c:pt idx="115">
                  <c:v>15551</c:v>
                </c:pt>
                <c:pt idx="116">
                  <c:v>15727</c:v>
                </c:pt>
                <c:pt idx="117">
                  <c:v>15680</c:v>
                </c:pt>
                <c:pt idx="118">
                  <c:v>15874</c:v>
                </c:pt>
                <c:pt idx="119">
                  <c:v>15813</c:v>
                </c:pt>
                <c:pt idx="120">
                  <c:v>16155</c:v>
                </c:pt>
                <c:pt idx="121">
                  <c:v>16119</c:v>
                </c:pt>
                <c:pt idx="122">
                  <c:v>16621</c:v>
                </c:pt>
                <c:pt idx="123">
                  <c:v>16785</c:v>
                </c:pt>
                <c:pt idx="124">
                  <c:v>16878</c:v>
                </c:pt>
                <c:pt idx="125">
                  <c:v>17165</c:v>
                </c:pt>
                <c:pt idx="126">
                  <c:v>17256</c:v>
                </c:pt>
                <c:pt idx="127">
                  <c:v>17562</c:v>
                </c:pt>
                <c:pt idx="128">
                  <c:v>17239</c:v>
                </c:pt>
                <c:pt idx="129">
                  <c:v>16971</c:v>
                </c:pt>
                <c:pt idx="130">
                  <c:v>16876</c:v>
                </c:pt>
                <c:pt idx="131">
                  <c:v>17063</c:v>
                </c:pt>
                <c:pt idx="132">
                  <c:v>16961</c:v>
                </c:pt>
                <c:pt idx="133">
                  <c:v>16944</c:v>
                </c:pt>
                <c:pt idx="134">
                  <c:v>16646</c:v>
                </c:pt>
                <c:pt idx="135">
                  <c:v>16585</c:v>
                </c:pt>
                <c:pt idx="136">
                  <c:v>16538</c:v>
                </c:pt>
                <c:pt idx="137">
                  <c:v>16868</c:v>
                </c:pt>
                <c:pt idx="138">
                  <c:v>16913</c:v>
                </c:pt>
                <c:pt idx="139">
                  <c:v>16806</c:v>
                </c:pt>
                <c:pt idx="140">
                  <c:v>17450</c:v>
                </c:pt>
                <c:pt idx="141">
                  <c:v>18290</c:v>
                </c:pt>
                <c:pt idx="142">
                  <c:v>18536</c:v>
                </c:pt>
                <c:pt idx="143">
                  <c:v>18772</c:v>
                </c:pt>
                <c:pt idx="144">
                  <c:v>19150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A-4B6E-AFAE-49BAB3CE8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94624"/>
        <c:axId val="129200512"/>
      </c:lineChart>
      <c:catAx>
        <c:axId val="129194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200512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9200512"/>
        <c:scaling>
          <c:orientation val="minMax"/>
          <c:max val="2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1946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248315835520562"/>
          <c:y val="0.79128280839894949"/>
          <c:w val="0.7950334645669285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57174103237096"/>
          <c:y val="5.1400554097404488E-2"/>
          <c:w val="0.63587029746282331"/>
          <c:h val="0.78823963774409445"/>
        </c:manualLayout>
      </c:layout>
      <c:lineChart>
        <c:grouping val="standard"/>
        <c:varyColors val="0"/>
        <c:ser>
          <c:idx val="0"/>
          <c:order val="0"/>
          <c:tx>
            <c:strRef>
              <c:f>Consents!$F$5</c:f>
              <c:strCache>
                <c:ptCount val="1"/>
                <c:pt idx="0">
                  <c:v>Dwellings consented (LHS)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Consents!$A$97:$A$241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Consents!$F$97:$F$241</c:f>
              <c:numCache>
                <c:formatCode>_-* #,##0_-;\-* #,##0_-;_-* "-"??_-;_-@_-</c:formatCode>
                <c:ptCount val="145"/>
                <c:pt idx="0">
                  <c:v>3215</c:v>
                </c:pt>
                <c:pt idx="1">
                  <c:v>3157</c:v>
                </c:pt>
                <c:pt idx="2">
                  <c:v>3315</c:v>
                </c:pt>
                <c:pt idx="3">
                  <c:v>3401</c:v>
                </c:pt>
                <c:pt idx="4">
                  <c:v>3407</c:v>
                </c:pt>
                <c:pt idx="5">
                  <c:v>3487</c:v>
                </c:pt>
                <c:pt idx="6">
                  <c:v>3546</c:v>
                </c:pt>
                <c:pt idx="7">
                  <c:v>3635</c:v>
                </c:pt>
                <c:pt idx="8">
                  <c:v>3646</c:v>
                </c:pt>
                <c:pt idx="9">
                  <c:v>3651</c:v>
                </c:pt>
                <c:pt idx="10">
                  <c:v>3540</c:v>
                </c:pt>
                <c:pt idx="11">
                  <c:v>3669</c:v>
                </c:pt>
                <c:pt idx="12">
                  <c:v>3733</c:v>
                </c:pt>
                <c:pt idx="13">
                  <c:v>3838</c:v>
                </c:pt>
                <c:pt idx="14">
                  <c:v>3718</c:v>
                </c:pt>
                <c:pt idx="15">
                  <c:v>3703</c:v>
                </c:pt>
                <c:pt idx="16">
                  <c:v>3733</c:v>
                </c:pt>
                <c:pt idx="17">
                  <c:v>3613</c:v>
                </c:pt>
                <c:pt idx="18">
                  <c:v>3626</c:v>
                </c:pt>
                <c:pt idx="19">
                  <c:v>3612</c:v>
                </c:pt>
                <c:pt idx="20">
                  <c:v>3583</c:v>
                </c:pt>
                <c:pt idx="21">
                  <c:v>3535</c:v>
                </c:pt>
                <c:pt idx="22">
                  <c:v>3450</c:v>
                </c:pt>
                <c:pt idx="23">
                  <c:v>3397</c:v>
                </c:pt>
                <c:pt idx="24">
                  <c:v>3422</c:v>
                </c:pt>
                <c:pt idx="25">
                  <c:v>3480</c:v>
                </c:pt>
                <c:pt idx="26">
                  <c:v>3478</c:v>
                </c:pt>
                <c:pt idx="27">
                  <c:v>3606</c:v>
                </c:pt>
                <c:pt idx="28">
                  <c:v>3673</c:v>
                </c:pt>
                <c:pt idx="29">
                  <c:v>3772</c:v>
                </c:pt>
                <c:pt idx="30">
                  <c:v>3745</c:v>
                </c:pt>
                <c:pt idx="31">
                  <c:v>3763</c:v>
                </c:pt>
                <c:pt idx="32">
                  <c:v>3976</c:v>
                </c:pt>
                <c:pt idx="33">
                  <c:v>4077</c:v>
                </c:pt>
                <c:pt idx="34">
                  <c:v>4202</c:v>
                </c:pt>
                <c:pt idx="35">
                  <c:v>4197</c:v>
                </c:pt>
                <c:pt idx="36">
                  <c:v>4262</c:v>
                </c:pt>
                <c:pt idx="37">
                  <c:v>4259</c:v>
                </c:pt>
                <c:pt idx="38">
                  <c:v>4411</c:v>
                </c:pt>
                <c:pt idx="39">
                  <c:v>4440</c:v>
                </c:pt>
                <c:pt idx="40">
                  <c:v>4442</c:v>
                </c:pt>
                <c:pt idx="41">
                  <c:v>4582</c:v>
                </c:pt>
                <c:pt idx="42">
                  <c:v>4722</c:v>
                </c:pt>
                <c:pt idx="43">
                  <c:v>4882</c:v>
                </c:pt>
                <c:pt idx="44">
                  <c:v>4764</c:v>
                </c:pt>
                <c:pt idx="45">
                  <c:v>4835</c:v>
                </c:pt>
                <c:pt idx="46">
                  <c:v>5102</c:v>
                </c:pt>
                <c:pt idx="47">
                  <c:v>5343</c:v>
                </c:pt>
                <c:pt idx="48">
                  <c:v>5491</c:v>
                </c:pt>
                <c:pt idx="49">
                  <c:v>5616</c:v>
                </c:pt>
                <c:pt idx="50">
                  <c:v>5648</c:v>
                </c:pt>
                <c:pt idx="51">
                  <c:v>5691</c:v>
                </c:pt>
                <c:pt idx="52">
                  <c:v>6038</c:v>
                </c:pt>
                <c:pt idx="53">
                  <c:v>6310</c:v>
                </c:pt>
                <c:pt idx="54">
                  <c:v>6371</c:v>
                </c:pt>
                <c:pt idx="55">
                  <c:v>6362</c:v>
                </c:pt>
                <c:pt idx="56">
                  <c:v>6530</c:v>
                </c:pt>
                <c:pt idx="57">
                  <c:v>6796</c:v>
                </c:pt>
                <c:pt idx="58">
                  <c:v>6779</c:v>
                </c:pt>
                <c:pt idx="59">
                  <c:v>6873</c:v>
                </c:pt>
                <c:pt idx="60">
                  <c:v>7166</c:v>
                </c:pt>
                <c:pt idx="61">
                  <c:v>7356</c:v>
                </c:pt>
                <c:pt idx="62">
                  <c:v>7403</c:v>
                </c:pt>
                <c:pt idx="63">
                  <c:v>7518</c:v>
                </c:pt>
                <c:pt idx="64">
                  <c:v>7706</c:v>
                </c:pt>
                <c:pt idx="65">
                  <c:v>7632</c:v>
                </c:pt>
                <c:pt idx="66">
                  <c:v>7681</c:v>
                </c:pt>
                <c:pt idx="67">
                  <c:v>7745</c:v>
                </c:pt>
                <c:pt idx="68">
                  <c:v>7940</c:v>
                </c:pt>
                <c:pt idx="69">
                  <c:v>8155</c:v>
                </c:pt>
                <c:pt idx="70">
                  <c:v>8195</c:v>
                </c:pt>
                <c:pt idx="71">
                  <c:v>8299</c:v>
                </c:pt>
                <c:pt idx="72">
                  <c:v>8562</c:v>
                </c:pt>
                <c:pt idx="73">
                  <c:v>8609</c:v>
                </c:pt>
                <c:pt idx="74">
                  <c:v>8713</c:v>
                </c:pt>
                <c:pt idx="75">
                  <c:v>8927</c:v>
                </c:pt>
                <c:pt idx="76">
                  <c:v>8926</c:v>
                </c:pt>
                <c:pt idx="77">
                  <c:v>9243</c:v>
                </c:pt>
                <c:pt idx="78">
                  <c:v>9267</c:v>
                </c:pt>
                <c:pt idx="79">
                  <c:v>9526</c:v>
                </c:pt>
                <c:pt idx="80">
                  <c:v>9558</c:v>
                </c:pt>
                <c:pt idx="81">
                  <c:v>9345</c:v>
                </c:pt>
                <c:pt idx="82">
                  <c:v>9426</c:v>
                </c:pt>
                <c:pt idx="83">
                  <c:v>9644</c:v>
                </c:pt>
                <c:pt idx="84">
                  <c:v>9619</c:v>
                </c:pt>
                <c:pt idx="85">
                  <c:v>9849</c:v>
                </c:pt>
                <c:pt idx="86">
                  <c:v>10024</c:v>
                </c:pt>
                <c:pt idx="87">
                  <c:v>10011</c:v>
                </c:pt>
                <c:pt idx="88">
                  <c:v>10233</c:v>
                </c:pt>
                <c:pt idx="89">
                  <c:v>10026</c:v>
                </c:pt>
                <c:pt idx="90">
                  <c:v>10032</c:v>
                </c:pt>
                <c:pt idx="91">
                  <c:v>10045</c:v>
                </c:pt>
                <c:pt idx="92">
                  <c:v>10199</c:v>
                </c:pt>
                <c:pt idx="93">
                  <c:v>10226</c:v>
                </c:pt>
                <c:pt idx="94">
                  <c:v>10379</c:v>
                </c:pt>
                <c:pt idx="95">
                  <c:v>10364</c:v>
                </c:pt>
                <c:pt idx="96">
                  <c:v>10051</c:v>
                </c:pt>
                <c:pt idx="97">
                  <c:v>10265</c:v>
                </c:pt>
                <c:pt idx="98">
                  <c:v>10317</c:v>
                </c:pt>
                <c:pt idx="99">
                  <c:v>10469</c:v>
                </c:pt>
                <c:pt idx="100">
                  <c:v>10731</c:v>
                </c:pt>
                <c:pt idx="101">
                  <c:v>10867</c:v>
                </c:pt>
                <c:pt idx="102">
                  <c:v>11073</c:v>
                </c:pt>
                <c:pt idx="103">
                  <c:v>11052</c:v>
                </c:pt>
                <c:pt idx="104">
                  <c:v>11192</c:v>
                </c:pt>
                <c:pt idx="105">
                  <c:v>11629</c:v>
                </c:pt>
                <c:pt idx="106">
                  <c:v>12274</c:v>
                </c:pt>
                <c:pt idx="107">
                  <c:v>12369</c:v>
                </c:pt>
                <c:pt idx="108">
                  <c:v>12845</c:v>
                </c:pt>
                <c:pt idx="109">
                  <c:v>12959</c:v>
                </c:pt>
                <c:pt idx="110">
                  <c:v>12945</c:v>
                </c:pt>
                <c:pt idx="111">
                  <c:v>13078</c:v>
                </c:pt>
                <c:pt idx="112">
                  <c:v>12800</c:v>
                </c:pt>
                <c:pt idx="113">
                  <c:v>12862</c:v>
                </c:pt>
                <c:pt idx="114">
                  <c:v>13272</c:v>
                </c:pt>
                <c:pt idx="115">
                  <c:v>13847</c:v>
                </c:pt>
                <c:pt idx="116">
                  <c:v>13874</c:v>
                </c:pt>
                <c:pt idx="117">
                  <c:v>13754</c:v>
                </c:pt>
                <c:pt idx="118">
                  <c:v>13881</c:v>
                </c:pt>
                <c:pt idx="119">
                  <c:v>14032</c:v>
                </c:pt>
                <c:pt idx="120">
                  <c:v>14236</c:v>
                </c:pt>
                <c:pt idx="121">
                  <c:v>14345</c:v>
                </c:pt>
                <c:pt idx="122">
                  <c:v>14634</c:v>
                </c:pt>
                <c:pt idx="123">
                  <c:v>14918</c:v>
                </c:pt>
                <c:pt idx="124">
                  <c:v>14866</c:v>
                </c:pt>
                <c:pt idx="125">
                  <c:v>15154</c:v>
                </c:pt>
                <c:pt idx="126">
                  <c:v>14976</c:v>
                </c:pt>
                <c:pt idx="127">
                  <c:v>14854</c:v>
                </c:pt>
                <c:pt idx="128">
                  <c:v>14932</c:v>
                </c:pt>
                <c:pt idx="129">
                  <c:v>14783</c:v>
                </c:pt>
                <c:pt idx="130">
                  <c:v>14493</c:v>
                </c:pt>
                <c:pt idx="131">
                  <c:v>14780</c:v>
                </c:pt>
                <c:pt idx="132">
                  <c:v>14895</c:v>
                </c:pt>
                <c:pt idx="133">
                  <c:v>14879</c:v>
                </c:pt>
                <c:pt idx="134">
                  <c:v>15470</c:v>
                </c:pt>
                <c:pt idx="135">
                  <c:v>15673</c:v>
                </c:pt>
                <c:pt idx="136">
                  <c:v>16293</c:v>
                </c:pt>
                <c:pt idx="137">
                  <c:v>16656</c:v>
                </c:pt>
                <c:pt idx="138">
                  <c:v>17116</c:v>
                </c:pt>
                <c:pt idx="139">
                  <c:v>17060</c:v>
                </c:pt>
                <c:pt idx="140">
                  <c:v>17495</c:v>
                </c:pt>
                <c:pt idx="141">
                  <c:v>18224</c:v>
                </c:pt>
                <c:pt idx="142">
                  <c:v>18565</c:v>
                </c:pt>
                <c:pt idx="143">
                  <c:v>19036</c:v>
                </c:pt>
                <c:pt idx="144">
                  <c:v>19158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4-45FE-B884-1DD390AE9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35968"/>
        <c:axId val="130175744"/>
      </c:lineChart>
      <c:lineChart>
        <c:grouping val="standard"/>
        <c:varyColors val="0"/>
        <c:ser>
          <c:idx val="1"/>
          <c:order val="1"/>
          <c:tx>
            <c:strRef>
              <c:f>Consents!$G$5</c:f>
              <c:strCache>
                <c:ptCount val="1"/>
                <c:pt idx="0">
                  <c:v>Non-residential consents real value (RHS)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Consents!$A$97:$A$241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Consents!$G$97:$G$241</c:f>
              <c:numCache>
                <c:formatCode>_-* #,##0_-;\-* #,##0_-;_-* "-"??_-;_-@_-</c:formatCode>
                <c:ptCount val="145"/>
                <c:pt idx="0">
                  <c:v>1668.6105980661125</c:v>
                </c:pt>
                <c:pt idx="1">
                  <c:v>1683.1438586990369</c:v>
                </c:pt>
                <c:pt idx="2">
                  <c:v>1571.4806516953145</c:v>
                </c:pt>
                <c:pt idx="3">
                  <c:v>1587.7452872298391</c:v>
                </c:pt>
                <c:pt idx="4">
                  <c:v>1606.7100452338404</c:v>
                </c:pt>
                <c:pt idx="5">
                  <c:v>1601.6260989549789</c:v>
                </c:pt>
                <c:pt idx="6">
                  <c:v>1592.9481408350873</c:v>
                </c:pt>
                <c:pt idx="7">
                  <c:v>1468.1637902512612</c:v>
                </c:pt>
                <c:pt idx="8">
                  <c:v>1530.5464387009297</c:v>
                </c:pt>
                <c:pt idx="9">
                  <c:v>1525.7562918647609</c:v>
                </c:pt>
                <c:pt idx="10">
                  <c:v>1324.2239822975514</c:v>
                </c:pt>
                <c:pt idx="11">
                  <c:v>1323.0675063443036</c:v>
                </c:pt>
                <c:pt idx="12">
                  <c:v>1225.5231818243792</c:v>
                </c:pt>
                <c:pt idx="13">
                  <c:v>1243.7732260760235</c:v>
                </c:pt>
                <c:pt idx="14">
                  <c:v>1226.9557462893192</c:v>
                </c:pt>
                <c:pt idx="15">
                  <c:v>1175.3351358136595</c:v>
                </c:pt>
                <c:pt idx="16">
                  <c:v>1287.3627763367244</c:v>
                </c:pt>
                <c:pt idx="17">
                  <c:v>1238.9968043288336</c:v>
                </c:pt>
                <c:pt idx="18">
                  <c:v>1226.6962219310419</c:v>
                </c:pt>
                <c:pt idx="19">
                  <c:v>1200.2226314804188</c:v>
                </c:pt>
                <c:pt idx="20">
                  <c:v>1240.8550566484391</c:v>
                </c:pt>
                <c:pt idx="21">
                  <c:v>1249.9206336498989</c:v>
                </c:pt>
                <c:pt idx="22">
                  <c:v>1236.598076702091</c:v>
                </c:pt>
                <c:pt idx="23">
                  <c:v>1209.1370291448491</c:v>
                </c:pt>
                <c:pt idx="24">
                  <c:v>1349.7254098561723</c:v>
                </c:pt>
                <c:pt idx="25">
                  <c:v>1320.3569332922918</c:v>
                </c:pt>
                <c:pt idx="26">
                  <c:v>1351.2733916140949</c:v>
                </c:pt>
                <c:pt idx="27">
                  <c:v>1362.2031753511585</c:v>
                </c:pt>
                <c:pt idx="28">
                  <c:v>1247.4459370919308</c:v>
                </c:pt>
                <c:pt idx="29">
                  <c:v>1422.6474048444882</c:v>
                </c:pt>
                <c:pt idx="30">
                  <c:v>1445.761586729878</c:v>
                </c:pt>
                <c:pt idx="31">
                  <c:v>1465.3995358069219</c:v>
                </c:pt>
                <c:pt idx="32">
                  <c:v>1371.04386210556</c:v>
                </c:pt>
                <c:pt idx="33">
                  <c:v>1382.2473632131992</c:v>
                </c:pt>
                <c:pt idx="34">
                  <c:v>1378.8252393877415</c:v>
                </c:pt>
                <c:pt idx="35">
                  <c:v>1382.9010906803014</c:v>
                </c:pt>
                <c:pt idx="36">
                  <c:v>1313.8329764363764</c:v>
                </c:pt>
                <c:pt idx="37">
                  <c:v>1302.9013752044432</c:v>
                </c:pt>
                <c:pt idx="38">
                  <c:v>1352.1782970270228</c:v>
                </c:pt>
                <c:pt idx="39">
                  <c:v>1387.7773986222305</c:v>
                </c:pt>
                <c:pt idx="40">
                  <c:v>1369.2721449311268</c:v>
                </c:pt>
                <c:pt idx="41">
                  <c:v>1248.8900033547011</c:v>
                </c:pt>
                <c:pt idx="42">
                  <c:v>1245.7466874802083</c:v>
                </c:pt>
                <c:pt idx="43">
                  <c:v>1184.3620578641508</c:v>
                </c:pt>
                <c:pt idx="44">
                  <c:v>1328.2451433663427</c:v>
                </c:pt>
                <c:pt idx="45">
                  <c:v>1347.8381736167746</c:v>
                </c:pt>
                <c:pt idx="46">
                  <c:v>1379.7056856932991</c:v>
                </c:pt>
                <c:pt idx="47">
                  <c:v>1415.9531736446334</c:v>
                </c:pt>
                <c:pt idx="48">
                  <c:v>1393.3506247884416</c:v>
                </c:pt>
                <c:pt idx="49">
                  <c:v>1423.5617411466715</c:v>
                </c:pt>
                <c:pt idx="50">
                  <c:v>1418.2772094606105</c:v>
                </c:pt>
                <c:pt idx="51">
                  <c:v>1461.8940281370487</c:v>
                </c:pt>
                <c:pt idx="52">
                  <c:v>1362.9289937251478</c:v>
                </c:pt>
                <c:pt idx="53">
                  <c:v>1303.9747284407615</c:v>
                </c:pt>
                <c:pt idx="54">
                  <c:v>1305.0355898070345</c:v>
                </c:pt>
                <c:pt idx="55">
                  <c:v>1379.2742184597059</c:v>
                </c:pt>
                <c:pt idx="56">
                  <c:v>1312.2508355078169</c:v>
                </c:pt>
                <c:pt idx="57">
                  <c:v>1320.8518217327874</c:v>
                </c:pt>
                <c:pt idx="58">
                  <c:v>1295.7302803329505</c:v>
                </c:pt>
                <c:pt idx="59">
                  <c:v>1392.3405239995791</c:v>
                </c:pt>
                <c:pt idx="60">
                  <c:v>1339.7058378189129</c:v>
                </c:pt>
                <c:pt idx="61">
                  <c:v>1404.9404294033959</c:v>
                </c:pt>
                <c:pt idx="62">
                  <c:v>1492.0553324291211</c:v>
                </c:pt>
                <c:pt idx="63">
                  <c:v>1492.1759652551561</c:v>
                </c:pt>
                <c:pt idx="64">
                  <c:v>1546.8382926184333</c:v>
                </c:pt>
                <c:pt idx="65">
                  <c:v>1555.2961681723789</c:v>
                </c:pt>
                <c:pt idx="66">
                  <c:v>1530.5567105790547</c:v>
                </c:pt>
                <c:pt idx="67">
                  <c:v>1598.9417151923417</c:v>
                </c:pt>
                <c:pt idx="68">
                  <c:v>1505.319651344575</c:v>
                </c:pt>
                <c:pt idx="69">
                  <c:v>1480.996763577316</c:v>
                </c:pt>
                <c:pt idx="70">
                  <c:v>1539.1664492796785</c:v>
                </c:pt>
                <c:pt idx="71">
                  <c:v>1446.007506123254</c:v>
                </c:pt>
                <c:pt idx="72">
                  <c:v>1534.4871588470471</c:v>
                </c:pt>
                <c:pt idx="73">
                  <c:v>1417.3874778902118</c:v>
                </c:pt>
                <c:pt idx="74">
                  <c:v>1347.8534824071298</c:v>
                </c:pt>
                <c:pt idx="75">
                  <c:v>1374.7505541231576</c:v>
                </c:pt>
                <c:pt idx="76">
                  <c:v>1502.267785427362</c:v>
                </c:pt>
                <c:pt idx="77">
                  <c:v>1652.3798339056389</c:v>
                </c:pt>
                <c:pt idx="78">
                  <c:v>1714.8024576366411</c:v>
                </c:pt>
                <c:pt idx="79">
                  <c:v>1618.51441649763</c:v>
                </c:pt>
                <c:pt idx="80">
                  <c:v>1723.3043231873951</c:v>
                </c:pt>
                <c:pt idx="81">
                  <c:v>1754.8684634240001</c:v>
                </c:pt>
                <c:pt idx="82">
                  <c:v>1765.3267780544768</c:v>
                </c:pt>
                <c:pt idx="83">
                  <c:v>1947.746509275938</c:v>
                </c:pt>
                <c:pt idx="84">
                  <c:v>2057.4700456478472</c:v>
                </c:pt>
                <c:pt idx="85">
                  <c:v>2156.6417977543351</c:v>
                </c:pt>
                <c:pt idx="86">
                  <c:v>2192.4144005182043</c:v>
                </c:pt>
                <c:pt idx="87">
                  <c:v>2171.5096648123649</c:v>
                </c:pt>
                <c:pt idx="88">
                  <c:v>2051.0744239381297</c:v>
                </c:pt>
                <c:pt idx="89">
                  <c:v>2025.722434203331</c:v>
                </c:pt>
                <c:pt idx="90">
                  <c:v>2006.9456467547618</c:v>
                </c:pt>
                <c:pt idx="91">
                  <c:v>2004.944307174746</c:v>
                </c:pt>
                <c:pt idx="92">
                  <c:v>2254.7073521577922</c:v>
                </c:pt>
                <c:pt idx="93">
                  <c:v>2296.475266647944</c:v>
                </c:pt>
                <c:pt idx="94">
                  <c:v>2376.7960903387825</c:v>
                </c:pt>
                <c:pt idx="95">
                  <c:v>2141.355930300881</c:v>
                </c:pt>
                <c:pt idx="96">
                  <c:v>2046.5986812276694</c:v>
                </c:pt>
                <c:pt idx="97">
                  <c:v>2177.762437091073</c:v>
                </c:pt>
                <c:pt idx="98">
                  <c:v>2261.6197803643859</c:v>
                </c:pt>
                <c:pt idx="99">
                  <c:v>2402.3680256125094</c:v>
                </c:pt>
                <c:pt idx="100">
                  <c:v>2489.8378573942446</c:v>
                </c:pt>
                <c:pt idx="101">
                  <c:v>2385.6948347223788</c:v>
                </c:pt>
                <c:pt idx="102">
                  <c:v>2449.3301997677859</c:v>
                </c:pt>
                <c:pt idx="103">
                  <c:v>2489.1016366354793</c:v>
                </c:pt>
                <c:pt idx="104">
                  <c:v>2371.3422580681731</c:v>
                </c:pt>
                <c:pt idx="105">
                  <c:v>2400.872653915641</c:v>
                </c:pt>
                <c:pt idx="106">
                  <c:v>2351.9992525895891</c:v>
                </c:pt>
                <c:pt idx="107">
                  <c:v>2537.91274016121</c:v>
                </c:pt>
                <c:pt idx="108">
                  <c:v>2580.8933991973568</c:v>
                </c:pt>
                <c:pt idx="109">
                  <c:v>2512.1974307707933</c:v>
                </c:pt>
                <c:pt idx="110">
                  <c:v>2492.1960315513425</c:v>
                </c:pt>
                <c:pt idx="111">
                  <c:v>2372.6038482563472</c:v>
                </c:pt>
                <c:pt idx="112">
                  <c:v>2468.2140225773446</c:v>
                </c:pt>
                <c:pt idx="113">
                  <c:v>2567.3979619492466</c:v>
                </c:pt>
                <c:pt idx="114">
                  <c:v>2645.825053714133</c:v>
                </c:pt>
                <c:pt idx="115">
                  <c:v>2762.7903149754775</c:v>
                </c:pt>
                <c:pt idx="116">
                  <c:v>2673.3483606457626</c:v>
                </c:pt>
                <c:pt idx="117">
                  <c:v>2712.2083106388218</c:v>
                </c:pt>
                <c:pt idx="118">
                  <c:v>2727.3521626277657</c:v>
                </c:pt>
                <c:pt idx="119">
                  <c:v>2623.2997232539701</c:v>
                </c:pt>
                <c:pt idx="120">
                  <c:v>2643.0181722547491</c:v>
                </c:pt>
                <c:pt idx="121">
                  <c:v>2577.1417393189436</c:v>
                </c:pt>
                <c:pt idx="122">
                  <c:v>2524.5424728668609</c:v>
                </c:pt>
                <c:pt idx="123">
                  <c:v>2538.00721542571</c:v>
                </c:pt>
                <c:pt idx="124">
                  <c:v>2430.4950224493864</c:v>
                </c:pt>
                <c:pt idx="125">
                  <c:v>2455.3772793243652</c:v>
                </c:pt>
                <c:pt idx="126">
                  <c:v>2352.7189909405424</c:v>
                </c:pt>
                <c:pt idx="127">
                  <c:v>2228.5306280339555</c:v>
                </c:pt>
                <c:pt idx="128">
                  <c:v>2130.1837097261059</c:v>
                </c:pt>
                <c:pt idx="129">
                  <c:v>2007.9564473188109</c:v>
                </c:pt>
                <c:pt idx="130">
                  <c:v>1903.0264269139727</c:v>
                </c:pt>
                <c:pt idx="131">
                  <c:v>1924.8446643291659</c:v>
                </c:pt>
                <c:pt idx="132">
                  <c:v>1823.8693680227952</c:v>
                </c:pt>
                <c:pt idx="133">
                  <c:v>1923.5467286761962</c:v>
                </c:pt>
                <c:pt idx="134">
                  <c:v>2036.8920319522369</c:v>
                </c:pt>
                <c:pt idx="135">
                  <c:v>1974.7995400079044</c:v>
                </c:pt>
                <c:pt idx="136">
                  <c:v>2111.4993476767895</c:v>
                </c:pt>
                <c:pt idx="137">
                  <c:v>2114.8549241495398</c:v>
                </c:pt>
                <c:pt idx="138">
                  <c:v>2105.6911643714061</c:v>
                </c:pt>
                <c:pt idx="139">
                  <c:v>2092.5386293612792</c:v>
                </c:pt>
                <c:pt idx="140">
                  <c:v>2135.4391497330007</c:v>
                </c:pt>
                <c:pt idx="141">
                  <c:v>2184.5164782849129</c:v>
                </c:pt>
                <c:pt idx="142">
                  <c:v>2419.3949162857584</c:v>
                </c:pt>
                <c:pt idx="143">
                  <c:v>2419.4279899891803</c:v>
                </c:pt>
                <c:pt idx="144">
                  <c:v>2534.6606407382296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4-45FE-B884-1DD390AE9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79840"/>
        <c:axId val="130177664"/>
      </c:lineChart>
      <c:catAx>
        <c:axId val="129235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17574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175744"/>
        <c:scaling>
          <c:orientation val="minMax"/>
          <c:max val="2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="1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="1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Dwellings consented -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baseline="0">
                <a:solidFill>
                  <a:schemeClr val="tx2"/>
                </a:solidFill>
              </a:defRPr>
            </a:pPr>
            <a:endParaRPr lang="en-US"/>
          </a:p>
        </c:txPr>
        <c:crossAx val="129235968"/>
        <c:crosses val="autoZero"/>
        <c:crossBetween val="midCat"/>
      </c:valAx>
      <c:valAx>
        <c:axId val="130177664"/>
        <c:scaling>
          <c:orientation val="minMax"/>
          <c:max val="4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1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="1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Non-res value - annual total ($2021m)[*]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179840"/>
        <c:crosses val="max"/>
        <c:crossBetween val="between"/>
        <c:majorUnit val="400"/>
      </c:valAx>
      <c:dateAx>
        <c:axId val="1301798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17766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91527399408295185"/>
          <c:w val="1"/>
          <c:h val="7.408616910277537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Auckland dwellings consented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Consents!$A$13:$A$241</c:f>
              <c:numCache>
                <c:formatCode>mmm\-yy</c:formatCode>
                <c:ptCount val="229"/>
                <c:pt idx="0">
                  <c:v>37438</c:v>
                </c:pt>
                <c:pt idx="1">
                  <c:v>37469</c:v>
                </c:pt>
                <c:pt idx="2">
                  <c:v>37500</c:v>
                </c:pt>
                <c:pt idx="3">
                  <c:v>37530</c:v>
                </c:pt>
                <c:pt idx="4">
                  <c:v>37561</c:v>
                </c:pt>
                <c:pt idx="5">
                  <c:v>37591</c:v>
                </c:pt>
                <c:pt idx="6">
                  <c:v>37622</c:v>
                </c:pt>
                <c:pt idx="7">
                  <c:v>37653</c:v>
                </c:pt>
                <c:pt idx="8">
                  <c:v>37681</c:v>
                </c:pt>
                <c:pt idx="9">
                  <c:v>37712</c:v>
                </c:pt>
                <c:pt idx="10">
                  <c:v>37742</c:v>
                </c:pt>
                <c:pt idx="11">
                  <c:v>37773</c:v>
                </c:pt>
                <c:pt idx="12">
                  <c:v>37803</c:v>
                </c:pt>
                <c:pt idx="13">
                  <c:v>37834</c:v>
                </c:pt>
                <c:pt idx="14">
                  <c:v>37865</c:v>
                </c:pt>
                <c:pt idx="15">
                  <c:v>37895</c:v>
                </c:pt>
                <c:pt idx="16">
                  <c:v>37926</c:v>
                </c:pt>
                <c:pt idx="17">
                  <c:v>37956</c:v>
                </c:pt>
                <c:pt idx="18">
                  <c:v>37987</c:v>
                </c:pt>
                <c:pt idx="19">
                  <c:v>38018</c:v>
                </c:pt>
                <c:pt idx="20">
                  <c:v>38047</c:v>
                </c:pt>
                <c:pt idx="21">
                  <c:v>38078</c:v>
                </c:pt>
                <c:pt idx="22">
                  <c:v>38108</c:v>
                </c:pt>
                <c:pt idx="23">
                  <c:v>38139</c:v>
                </c:pt>
                <c:pt idx="24">
                  <c:v>38169</c:v>
                </c:pt>
                <c:pt idx="25">
                  <c:v>38200</c:v>
                </c:pt>
                <c:pt idx="26">
                  <c:v>38231</c:v>
                </c:pt>
                <c:pt idx="27">
                  <c:v>38261</c:v>
                </c:pt>
                <c:pt idx="28">
                  <c:v>38292</c:v>
                </c:pt>
                <c:pt idx="29">
                  <c:v>38322</c:v>
                </c:pt>
                <c:pt idx="30">
                  <c:v>38353</c:v>
                </c:pt>
                <c:pt idx="31">
                  <c:v>38384</c:v>
                </c:pt>
                <c:pt idx="32">
                  <c:v>38412</c:v>
                </c:pt>
                <c:pt idx="33">
                  <c:v>38443</c:v>
                </c:pt>
                <c:pt idx="34">
                  <c:v>38473</c:v>
                </c:pt>
                <c:pt idx="35">
                  <c:v>38504</c:v>
                </c:pt>
                <c:pt idx="36">
                  <c:v>38534</c:v>
                </c:pt>
                <c:pt idx="37">
                  <c:v>38565</c:v>
                </c:pt>
                <c:pt idx="38">
                  <c:v>38596</c:v>
                </c:pt>
                <c:pt idx="39">
                  <c:v>38626</c:v>
                </c:pt>
                <c:pt idx="40">
                  <c:v>38657</c:v>
                </c:pt>
                <c:pt idx="41">
                  <c:v>38687</c:v>
                </c:pt>
                <c:pt idx="42">
                  <c:v>38718</c:v>
                </c:pt>
                <c:pt idx="43">
                  <c:v>38749</c:v>
                </c:pt>
                <c:pt idx="44">
                  <c:v>38777</c:v>
                </c:pt>
                <c:pt idx="45">
                  <c:v>38808</c:v>
                </c:pt>
                <c:pt idx="46">
                  <c:v>38838</c:v>
                </c:pt>
                <c:pt idx="47">
                  <c:v>38869</c:v>
                </c:pt>
                <c:pt idx="48">
                  <c:v>38899</c:v>
                </c:pt>
                <c:pt idx="49">
                  <c:v>38930</c:v>
                </c:pt>
                <c:pt idx="50">
                  <c:v>38961</c:v>
                </c:pt>
                <c:pt idx="51">
                  <c:v>38991</c:v>
                </c:pt>
                <c:pt idx="52">
                  <c:v>39022</c:v>
                </c:pt>
                <c:pt idx="53">
                  <c:v>39052</c:v>
                </c:pt>
                <c:pt idx="54">
                  <c:v>39083</c:v>
                </c:pt>
                <c:pt idx="55">
                  <c:v>39114</c:v>
                </c:pt>
                <c:pt idx="56">
                  <c:v>39142</c:v>
                </c:pt>
                <c:pt idx="57">
                  <c:v>39173</c:v>
                </c:pt>
                <c:pt idx="58">
                  <c:v>39203</c:v>
                </c:pt>
                <c:pt idx="59">
                  <c:v>39234</c:v>
                </c:pt>
                <c:pt idx="60">
                  <c:v>39264</c:v>
                </c:pt>
                <c:pt idx="61">
                  <c:v>39295</c:v>
                </c:pt>
                <c:pt idx="62">
                  <c:v>39326</c:v>
                </c:pt>
                <c:pt idx="63">
                  <c:v>39356</c:v>
                </c:pt>
                <c:pt idx="64">
                  <c:v>39387</c:v>
                </c:pt>
                <c:pt idx="65">
                  <c:v>39417</c:v>
                </c:pt>
                <c:pt idx="66">
                  <c:v>39448</c:v>
                </c:pt>
                <c:pt idx="67">
                  <c:v>39479</c:v>
                </c:pt>
                <c:pt idx="68">
                  <c:v>39508</c:v>
                </c:pt>
                <c:pt idx="69">
                  <c:v>39539</c:v>
                </c:pt>
                <c:pt idx="70">
                  <c:v>39569</c:v>
                </c:pt>
                <c:pt idx="71">
                  <c:v>39600</c:v>
                </c:pt>
                <c:pt idx="72">
                  <c:v>39630</c:v>
                </c:pt>
                <c:pt idx="73">
                  <c:v>39661</c:v>
                </c:pt>
                <c:pt idx="74">
                  <c:v>39692</c:v>
                </c:pt>
                <c:pt idx="75">
                  <c:v>39722</c:v>
                </c:pt>
                <c:pt idx="76">
                  <c:v>39753</c:v>
                </c:pt>
                <c:pt idx="77">
                  <c:v>39783</c:v>
                </c:pt>
                <c:pt idx="78">
                  <c:v>39814</c:v>
                </c:pt>
                <c:pt idx="79">
                  <c:v>39845</c:v>
                </c:pt>
                <c:pt idx="80">
                  <c:v>39873</c:v>
                </c:pt>
                <c:pt idx="81">
                  <c:v>39904</c:v>
                </c:pt>
                <c:pt idx="82">
                  <c:v>39934</c:v>
                </c:pt>
                <c:pt idx="83">
                  <c:v>39965</c:v>
                </c:pt>
                <c:pt idx="84">
                  <c:v>39995</c:v>
                </c:pt>
                <c:pt idx="85">
                  <c:v>40026</c:v>
                </c:pt>
                <c:pt idx="86">
                  <c:v>40057</c:v>
                </c:pt>
                <c:pt idx="87">
                  <c:v>40087</c:v>
                </c:pt>
                <c:pt idx="88">
                  <c:v>40118</c:v>
                </c:pt>
                <c:pt idx="89">
                  <c:v>40148</c:v>
                </c:pt>
                <c:pt idx="90">
                  <c:v>40179</c:v>
                </c:pt>
                <c:pt idx="91">
                  <c:v>40210</c:v>
                </c:pt>
                <c:pt idx="92">
                  <c:v>40238</c:v>
                </c:pt>
                <c:pt idx="93">
                  <c:v>40269</c:v>
                </c:pt>
                <c:pt idx="94">
                  <c:v>40299</c:v>
                </c:pt>
                <c:pt idx="95">
                  <c:v>40330</c:v>
                </c:pt>
                <c:pt idx="96">
                  <c:v>40360</c:v>
                </c:pt>
                <c:pt idx="97">
                  <c:v>40391</c:v>
                </c:pt>
                <c:pt idx="98">
                  <c:v>40422</c:v>
                </c:pt>
                <c:pt idx="99">
                  <c:v>40452</c:v>
                </c:pt>
                <c:pt idx="100">
                  <c:v>40483</c:v>
                </c:pt>
                <c:pt idx="101">
                  <c:v>40513</c:v>
                </c:pt>
                <c:pt idx="102">
                  <c:v>40544</c:v>
                </c:pt>
                <c:pt idx="103">
                  <c:v>40575</c:v>
                </c:pt>
                <c:pt idx="104">
                  <c:v>40603</c:v>
                </c:pt>
                <c:pt idx="105">
                  <c:v>40634</c:v>
                </c:pt>
                <c:pt idx="106">
                  <c:v>40664</c:v>
                </c:pt>
                <c:pt idx="107">
                  <c:v>40695</c:v>
                </c:pt>
                <c:pt idx="108">
                  <c:v>40725</c:v>
                </c:pt>
                <c:pt idx="109">
                  <c:v>40756</c:v>
                </c:pt>
                <c:pt idx="110">
                  <c:v>40787</c:v>
                </c:pt>
                <c:pt idx="111">
                  <c:v>40817</c:v>
                </c:pt>
                <c:pt idx="112">
                  <c:v>40848</c:v>
                </c:pt>
                <c:pt idx="113">
                  <c:v>40878</c:v>
                </c:pt>
                <c:pt idx="114">
                  <c:v>40909</c:v>
                </c:pt>
                <c:pt idx="115">
                  <c:v>40940</c:v>
                </c:pt>
                <c:pt idx="116">
                  <c:v>40969</c:v>
                </c:pt>
                <c:pt idx="117">
                  <c:v>41000</c:v>
                </c:pt>
                <c:pt idx="118">
                  <c:v>41030</c:v>
                </c:pt>
                <c:pt idx="119">
                  <c:v>41061</c:v>
                </c:pt>
                <c:pt idx="120">
                  <c:v>41091</c:v>
                </c:pt>
                <c:pt idx="121">
                  <c:v>41122</c:v>
                </c:pt>
                <c:pt idx="122">
                  <c:v>41153</c:v>
                </c:pt>
                <c:pt idx="123">
                  <c:v>41183</c:v>
                </c:pt>
                <c:pt idx="124">
                  <c:v>41214</c:v>
                </c:pt>
                <c:pt idx="125">
                  <c:v>41244</c:v>
                </c:pt>
                <c:pt idx="126">
                  <c:v>41275</c:v>
                </c:pt>
                <c:pt idx="127">
                  <c:v>41306</c:v>
                </c:pt>
                <c:pt idx="128">
                  <c:v>41334</c:v>
                </c:pt>
                <c:pt idx="129">
                  <c:v>41365</c:v>
                </c:pt>
                <c:pt idx="130">
                  <c:v>41395</c:v>
                </c:pt>
                <c:pt idx="131">
                  <c:v>41426</c:v>
                </c:pt>
                <c:pt idx="132">
                  <c:v>41456</c:v>
                </c:pt>
                <c:pt idx="133">
                  <c:v>41487</c:v>
                </c:pt>
                <c:pt idx="134">
                  <c:v>41518</c:v>
                </c:pt>
                <c:pt idx="135">
                  <c:v>41548</c:v>
                </c:pt>
                <c:pt idx="136">
                  <c:v>41579</c:v>
                </c:pt>
                <c:pt idx="137">
                  <c:v>41609</c:v>
                </c:pt>
                <c:pt idx="138">
                  <c:v>41640</c:v>
                </c:pt>
                <c:pt idx="139">
                  <c:v>41671</c:v>
                </c:pt>
                <c:pt idx="140">
                  <c:v>41699</c:v>
                </c:pt>
                <c:pt idx="141">
                  <c:v>41730</c:v>
                </c:pt>
                <c:pt idx="142">
                  <c:v>41760</c:v>
                </c:pt>
                <c:pt idx="143">
                  <c:v>41791</c:v>
                </c:pt>
                <c:pt idx="144">
                  <c:v>41821</c:v>
                </c:pt>
                <c:pt idx="145">
                  <c:v>41852</c:v>
                </c:pt>
                <c:pt idx="146">
                  <c:v>41883</c:v>
                </c:pt>
                <c:pt idx="147">
                  <c:v>41913</c:v>
                </c:pt>
                <c:pt idx="148">
                  <c:v>41944</c:v>
                </c:pt>
                <c:pt idx="149">
                  <c:v>41974</c:v>
                </c:pt>
                <c:pt idx="150">
                  <c:v>42005</c:v>
                </c:pt>
                <c:pt idx="151">
                  <c:v>42036</c:v>
                </c:pt>
                <c:pt idx="152">
                  <c:v>42064</c:v>
                </c:pt>
                <c:pt idx="153">
                  <c:v>42095</c:v>
                </c:pt>
                <c:pt idx="154">
                  <c:v>42125</c:v>
                </c:pt>
                <c:pt idx="155">
                  <c:v>42156</c:v>
                </c:pt>
                <c:pt idx="156">
                  <c:v>42186</c:v>
                </c:pt>
                <c:pt idx="157">
                  <c:v>42217</c:v>
                </c:pt>
                <c:pt idx="158">
                  <c:v>42248</c:v>
                </c:pt>
                <c:pt idx="159">
                  <c:v>42278</c:v>
                </c:pt>
                <c:pt idx="160">
                  <c:v>42309</c:v>
                </c:pt>
                <c:pt idx="161">
                  <c:v>42339</c:v>
                </c:pt>
                <c:pt idx="162">
                  <c:v>42370</c:v>
                </c:pt>
                <c:pt idx="163">
                  <c:v>42401</c:v>
                </c:pt>
                <c:pt idx="164">
                  <c:v>42430</c:v>
                </c:pt>
                <c:pt idx="165">
                  <c:v>42461</c:v>
                </c:pt>
                <c:pt idx="166">
                  <c:v>42491</c:v>
                </c:pt>
                <c:pt idx="167">
                  <c:v>42522</c:v>
                </c:pt>
                <c:pt idx="168">
                  <c:v>42552</c:v>
                </c:pt>
                <c:pt idx="169">
                  <c:v>42583</c:v>
                </c:pt>
                <c:pt idx="170">
                  <c:v>42614</c:v>
                </c:pt>
                <c:pt idx="171">
                  <c:v>42644</c:v>
                </c:pt>
                <c:pt idx="172">
                  <c:v>42675</c:v>
                </c:pt>
                <c:pt idx="173">
                  <c:v>42705</c:v>
                </c:pt>
                <c:pt idx="174">
                  <c:v>42736</c:v>
                </c:pt>
                <c:pt idx="175">
                  <c:v>42767</c:v>
                </c:pt>
                <c:pt idx="176">
                  <c:v>42795</c:v>
                </c:pt>
                <c:pt idx="177">
                  <c:v>42826</c:v>
                </c:pt>
                <c:pt idx="178">
                  <c:v>42856</c:v>
                </c:pt>
                <c:pt idx="179">
                  <c:v>42887</c:v>
                </c:pt>
                <c:pt idx="180">
                  <c:v>42917</c:v>
                </c:pt>
                <c:pt idx="181">
                  <c:v>42948</c:v>
                </c:pt>
                <c:pt idx="182">
                  <c:v>42979</c:v>
                </c:pt>
                <c:pt idx="183">
                  <c:v>43009</c:v>
                </c:pt>
                <c:pt idx="184">
                  <c:v>43040</c:v>
                </c:pt>
                <c:pt idx="185">
                  <c:v>43070</c:v>
                </c:pt>
                <c:pt idx="186">
                  <c:v>43101</c:v>
                </c:pt>
                <c:pt idx="187">
                  <c:v>43132</c:v>
                </c:pt>
                <c:pt idx="188">
                  <c:v>43160</c:v>
                </c:pt>
                <c:pt idx="189">
                  <c:v>43191</c:v>
                </c:pt>
                <c:pt idx="190">
                  <c:v>43221</c:v>
                </c:pt>
                <c:pt idx="191">
                  <c:v>43252</c:v>
                </c:pt>
                <c:pt idx="192">
                  <c:v>43282</c:v>
                </c:pt>
                <c:pt idx="193">
                  <c:v>43313</c:v>
                </c:pt>
                <c:pt idx="194">
                  <c:v>43344</c:v>
                </c:pt>
                <c:pt idx="195">
                  <c:v>43374</c:v>
                </c:pt>
                <c:pt idx="196">
                  <c:v>43405</c:v>
                </c:pt>
                <c:pt idx="197">
                  <c:v>43435</c:v>
                </c:pt>
                <c:pt idx="198">
                  <c:v>43466</c:v>
                </c:pt>
                <c:pt idx="199">
                  <c:v>43497</c:v>
                </c:pt>
                <c:pt idx="200">
                  <c:v>43525</c:v>
                </c:pt>
                <c:pt idx="201">
                  <c:v>43556</c:v>
                </c:pt>
                <c:pt idx="202">
                  <c:v>43586</c:v>
                </c:pt>
                <c:pt idx="203">
                  <c:v>43617</c:v>
                </c:pt>
                <c:pt idx="204">
                  <c:v>43647</c:v>
                </c:pt>
                <c:pt idx="205">
                  <c:v>43678</c:v>
                </c:pt>
                <c:pt idx="206">
                  <c:v>43709</c:v>
                </c:pt>
                <c:pt idx="207">
                  <c:v>43739</c:v>
                </c:pt>
                <c:pt idx="208">
                  <c:v>43770</c:v>
                </c:pt>
                <c:pt idx="209">
                  <c:v>43800</c:v>
                </c:pt>
                <c:pt idx="210">
                  <c:v>43831</c:v>
                </c:pt>
                <c:pt idx="211">
                  <c:v>43862</c:v>
                </c:pt>
                <c:pt idx="212">
                  <c:v>43891</c:v>
                </c:pt>
                <c:pt idx="213">
                  <c:v>43922</c:v>
                </c:pt>
                <c:pt idx="214">
                  <c:v>43952</c:v>
                </c:pt>
                <c:pt idx="215">
                  <c:v>43983</c:v>
                </c:pt>
                <c:pt idx="216">
                  <c:v>44013</c:v>
                </c:pt>
                <c:pt idx="217">
                  <c:v>44044</c:v>
                </c:pt>
                <c:pt idx="218">
                  <c:v>44075</c:v>
                </c:pt>
                <c:pt idx="219">
                  <c:v>44105</c:v>
                </c:pt>
                <c:pt idx="220">
                  <c:v>44136</c:v>
                </c:pt>
                <c:pt idx="221">
                  <c:v>44166</c:v>
                </c:pt>
                <c:pt idx="222">
                  <c:v>44197</c:v>
                </c:pt>
                <c:pt idx="223">
                  <c:v>44228</c:v>
                </c:pt>
                <c:pt idx="224">
                  <c:v>44256</c:v>
                </c:pt>
                <c:pt idx="225">
                  <c:v>44287</c:v>
                </c:pt>
                <c:pt idx="226">
                  <c:v>44317</c:v>
                </c:pt>
                <c:pt idx="227">
                  <c:v>44348</c:v>
                </c:pt>
                <c:pt idx="228">
                  <c:v>44378</c:v>
                </c:pt>
              </c:numCache>
            </c:numRef>
          </c:cat>
          <c:val>
            <c:numRef>
              <c:f>Consents!$B$13:$B$241</c:f>
              <c:numCache>
                <c:formatCode>General</c:formatCode>
                <c:ptCount val="229"/>
                <c:pt idx="0">
                  <c:v>10033</c:v>
                </c:pt>
                <c:pt idx="1">
                  <c:v>10195</c:v>
                </c:pt>
                <c:pt idx="2">
                  <c:v>10618</c:v>
                </c:pt>
                <c:pt idx="3">
                  <c:v>11717</c:v>
                </c:pt>
                <c:pt idx="4">
                  <c:v>11632</c:v>
                </c:pt>
                <c:pt idx="5">
                  <c:v>12201</c:v>
                </c:pt>
                <c:pt idx="6">
                  <c:v>12479</c:v>
                </c:pt>
                <c:pt idx="7">
                  <c:v>12343</c:v>
                </c:pt>
                <c:pt idx="8">
                  <c:v>12533</c:v>
                </c:pt>
                <c:pt idx="9">
                  <c:v>12292</c:v>
                </c:pt>
                <c:pt idx="10">
                  <c:v>12224</c:v>
                </c:pt>
                <c:pt idx="11">
                  <c:v>12302</c:v>
                </c:pt>
                <c:pt idx="12">
                  <c:v>12013</c:v>
                </c:pt>
                <c:pt idx="13">
                  <c:v>12188</c:v>
                </c:pt>
                <c:pt idx="14">
                  <c:v>12504</c:v>
                </c:pt>
                <c:pt idx="15">
                  <c:v>11311</c:v>
                </c:pt>
                <c:pt idx="16">
                  <c:v>11574</c:v>
                </c:pt>
                <c:pt idx="17">
                  <c:v>11341</c:v>
                </c:pt>
                <c:pt idx="18">
                  <c:v>11695</c:v>
                </c:pt>
                <c:pt idx="19">
                  <c:v>12157</c:v>
                </c:pt>
                <c:pt idx="20">
                  <c:v>12262</c:v>
                </c:pt>
                <c:pt idx="21">
                  <c:v>12520</c:v>
                </c:pt>
                <c:pt idx="22">
                  <c:v>12505</c:v>
                </c:pt>
                <c:pt idx="23">
                  <c:v>12987</c:v>
                </c:pt>
                <c:pt idx="24">
                  <c:v>12767</c:v>
                </c:pt>
                <c:pt idx="25">
                  <c:v>12519</c:v>
                </c:pt>
                <c:pt idx="26">
                  <c:v>11883</c:v>
                </c:pt>
                <c:pt idx="27">
                  <c:v>12143</c:v>
                </c:pt>
                <c:pt idx="28">
                  <c:v>12115</c:v>
                </c:pt>
                <c:pt idx="29">
                  <c:v>12166</c:v>
                </c:pt>
                <c:pt idx="30">
                  <c:v>11583</c:v>
                </c:pt>
                <c:pt idx="31">
                  <c:v>11226</c:v>
                </c:pt>
                <c:pt idx="32">
                  <c:v>11105</c:v>
                </c:pt>
                <c:pt idx="33">
                  <c:v>10493</c:v>
                </c:pt>
                <c:pt idx="34">
                  <c:v>10161</c:v>
                </c:pt>
                <c:pt idx="35">
                  <c:v>9465</c:v>
                </c:pt>
                <c:pt idx="36">
                  <c:v>9230</c:v>
                </c:pt>
                <c:pt idx="37">
                  <c:v>9167</c:v>
                </c:pt>
                <c:pt idx="38">
                  <c:v>8979</c:v>
                </c:pt>
                <c:pt idx="39">
                  <c:v>8425</c:v>
                </c:pt>
                <c:pt idx="40">
                  <c:v>7790</c:v>
                </c:pt>
                <c:pt idx="41">
                  <c:v>7719</c:v>
                </c:pt>
                <c:pt idx="42">
                  <c:v>7622</c:v>
                </c:pt>
                <c:pt idx="43">
                  <c:v>7688</c:v>
                </c:pt>
                <c:pt idx="44">
                  <c:v>7211</c:v>
                </c:pt>
                <c:pt idx="45">
                  <c:v>7233</c:v>
                </c:pt>
                <c:pt idx="46">
                  <c:v>7370</c:v>
                </c:pt>
                <c:pt idx="47">
                  <c:v>7265</c:v>
                </c:pt>
                <c:pt idx="48">
                  <c:v>7300</c:v>
                </c:pt>
                <c:pt idx="49">
                  <c:v>7204</c:v>
                </c:pt>
                <c:pt idx="50">
                  <c:v>7459</c:v>
                </c:pt>
                <c:pt idx="51">
                  <c:v>7779</c:v>
                </c:pt>
                <c:pt idx="52">
                  <c:v>7714</c:v>
                </c:pt>
                <c:pt idx="53">
                  <c:v>7235</c:v>
                </c:pt>
                <c:pt idx="54">
                  <c:v>7202</c:v>
                </c:pt>
                <c:pt idx="55">
                  <c:v>6877</c:v>
                </c:pt>
                <c:pt idx="56">
                  <c:v>6811</c:v>
                </c:pt>
                <c:pt idx="57">
                  <c:v>6834</c:v>
                </c:pt>
                <c:pt idx="58">
                  <c:v>6675</c:v>
                </c:pt>
                <c:pt idx="59">
                  <c:v>6841</c:v>
                </c:pt>
                <c:pt idx="60">
                  <c:v>6723</c:v>
                </c:pt>
                <c:pt idx="61">
                  <c:v>6787</c:v>
                </c:pt>
                <c:pt idx="62">
                  <c:v>6460</c:v>
                </c:pt>
                <c:pt idx="63">
                  <c:v>6146</c:v>
                </c:pt>
                <c:pt idx="64">
                  <c:v>6172</c:v>
                </c:pt>
                <c:pt idx="65">
                  <c:v>6183</c:v>
                </c:pt>
                <c:pt idx="66">
                  <c:v>6178</c:v>
                </c:pt>
                <c:pt idx="67">
                  <c:v>6247</c:v>
                </c:pt>
                <c:pt idx="68">
                  <c:v>6056</c:v>
                </c:pt>
                <c:pt idx="69">
                  <c:v>6301</c:v>
                </c:pt>
                <c:pt idx="70">
                  <c:v>6138</c:v>
                </c:pt>
                <c:pt idx="71">
                  <c:v>5802</c:v>
                </c:pt>
                <c:pt idx="72">
                  <c:v>5599</c:v>
                </c:pt>
                <c:pt idx="73">
                  <c:v>5187</c:v>
                </c:pt>
                <c:pt idx="74">
                  <c:v>4996</c:v>
                </c:pt>
                <c:pt idx="75">
                  <c:v>4736</c:v>
                </c:pt>
                <c:pt idx="76">
                  <c:v>4549</c:v>
                </c:pt>
                <c:pt idx="77">
                  <c:v>4320</c:v>
                </c:pt>
                <c:pt idx="78">
                  <c:v>4049</c:v>
                </c:pt>
                <c:pt idx="79">
                  <c:v>3732</c:v>
                </c:pt>
                <c:pt idx="80">
                  <c:v>3708</c:v>
                </c:pt>
                <c:pt idx="81">
                  <c:v>3291</c:v>
                </c:pt>
                <c:pt idx="82">
                  <c:v>3400</c:v>
                </c:pt>
                <c:pt idx="83">
                  <c:v>3223</c:v>
                </c:pt>
                <c:pt idx="84">
                  <c:v>3215</c:v>
                </c:pt>
                <c:pt idx="85">
                  <c:v>3157</c:v>
                </c:pt>
                <c:pt idx="86">
                  <c:v>3315</c:v>
                </c:pt>
                <c:pt idx="87">
                  <c:v>3401</c:v>
                </c:pt>
                <c:pt idx="88">
                  <c:v>3407</c:v>
                </c:pt>
                <c:pt idx="89">
                  <c:v>3487</c:v>
                </c:pt>
                <c:pt idx="90">
                  <c:v>3546</c:v>
                </c:pt>
                <c:pt idx="91">
                  <c:v>3635</c:v>
                </c:pt>
                <c:pt idx="92">
                  <c:v>3646</c:v>
                </c:pt>
                <c:pt idx="93">
                  <c:v>3651</c:v>
                </c:pt>
                <c:pt idx="94">
                  <c:v>3540</c:v>
                </c:pt>
                <c:pt idx="95">
                  <c:v>3669</c:v>
                </c:pt>
                <c:pt idx="96">
                  <c:v>3733</c:v>
                </c:pt>
                <c:pt idx="97">
                  <c:v>3838</c:v>
                </c:pt>
                <c:pt idx="98">
                  <c:v>3718</c:v>
                </c:pt>
                <c:pt idx="99">
                  <c:v>3703</c:v>
                </c:pt>
                <c:pt idx="100">
                  <c:v>3733</c:v>
                </c:pt>
                <c:pt idx="101">
                  <c:v>3613</c:v>
                </c:pt>
                <c:pt idx="102">
                  <c:v>3626</c:v>
                </c:pt>
                <c:pt idx="103">
                  <c:v>3612</c:v>
                </c:pt>
                <c:pt idx="104">
                  <c:v>3583</c:v>
                </c:pt>
                <c:pt idx="105">
                  <c:v>3535</c:v>
                </c:pt>
                <c:pt idx="106">
                  <c:v>3450</c:v>
                </c:pt>
                <c:pt idx="107">
                  <c:v>3397</c:v>
                </c:pt>
                <c:pt idx="108">
                  <c:v>3422</c:v>
                </c:pt>
                <c:pt idx="109">
                  <c:v>3480</c:v>
                </c:pt>
                <c:pt idx="110">
                  <c:v>3478</c:v>
                </c:pt>
                <c:pt idx="111">
                  <c:v>3606</c:v>
                </c:pt>
                <c:pt idx="112">
                  <c:v>3673</c:v>
                </c:pt>
                <c:pt idx="113">
                  <c:v>3772</c:v>
                </c:pt>
                <c:pt idx="114">
                  <c:v>3745</c:v>
                </c:pt>
                <c:pt idx="115">
                  <c:v>3763</c:v>
                </c:pt>
                <c:pt idx="116">
                  <c:v>3976</c:v>
                </c:pt>
                <c:pt idx="117">
                  <c:v>4077</c:v>
                </c:pt>
                <c:pt idx="118">
                  <c:v>4202</c:v>
                </c:pt>
                <c:pt idx="119">
                  <c:v>4197</c:v>
                </c:pt>
                <c:pt idx="120">
                  <c:v>4262</c:v>
                </c:pt>
                <c:pt idx="121">
                  <c:v>4259</c:v>
                </c:pt>
                <c:pt idx="122">
                  <c:v>4411</c:v>
                </c:pt>
                <c:pt idx="123">
                  <c:v>4440</c:v>
                </c:pt>
                <c:pt idx="124">
                  <c:v>4442</c:v>
                </c:pt>
                <c:pt idx="125">
                  <c:v>4582</c:v>
                </c:pt>
                <c:pt idx="126">
                  <c:v>4722</c:v>
                </c:pt>
                <c:pt idx="127">
                  <c:v>4882</c:v>
                </c:pt>
                <c:pt idx="128">
                  <c:v>4764</c:v>
                </c:pt>
                <c:pt idx="129">
                  <c:v>4835</c:v>
                </c:pt>
                <c:pt idx="130">
                  <c:v>5102</c:v>
                </c:pt>
                <c:pt idx="131">
                  <c:v>5343</c:v>
                </c:pt>
                <c:pt idx="132">
                  <c:v>5491</c:v>
                </c:pt>
                <c:pt idx="133">
                  <c:v>5616</c:v>
                </c:pt>
                <c:pt idx="134">
                  <c:v>5648</c:v>
                </c:pt>
                <c:pt idx="135">
                  <c:v>5691</c:v>
                </c:pt>
                <c:pt idx="136">
                  <c:v>6038</c:v>
                </c:pt>
                <c:pt idx="137">
                  <c:v>6310</c:v>
                </c:pt>
                <c:pt idx="138">
                  <c:v>6371</c:v>
                </c:pt>
                <c:pt idx="139">
                  <c:v>6362</c:v>
                </c:pt>
                <c:pt idx="140">
                  <c:v>6530</c:v>
                </c:pt>
                <c:pt idx="141">
                  <c:v>6796</c:v>
                </c:pt>
                <c:pt idx="142">
                  <c:v>6779</c:v>
                </c:pt>
                <c:pt idx="143">
                  <c:v>6873</c:v>
                </c:pt>
                <c:pt idx="144">
                  <c:v>7166</c:v>
                </c:pt>
                <c:pt idx="145">
                  <c:v>7356</c:v>
                </c:pt>
                <c:pt idx="146">
                  <c:v>7403</c:v>
                </c:pt>
                <c:pt idx="147">
                  <c:v>7518</c:v>
                </c:pt>
                <c:pt idx="148">
                  <c:v>7706</c:v>
                </c:pt>
                <c:pt idx="149">
                  <c:v>7632</c:v>
                </c:pt>
                <c:pt idx="150">
                  <c:v>7681</c:v>
                </c:pt>
                <c:pt idx="151">
                  <c:v>7745</c:v>
                </c:pt>
                <c:pt idx="152">
                  <c:v>7940</c:v>
                </c:pt>
                <c:pt idx="153">
                  <c:v>8155</c:v>
                </c:pt>
                <c:pt idx="154">
                  <c:v>8195</c:v>
                </c:pt>
                <c:pt idx="155">
                  <c:v>8299</c:v>
                </c:pt>
                <c:pt idx="156">
                  <c:v>8562</c:v>
                </c:pt>
                <c:pt idx="157">
                  <c:v>8609</c:v>
                </c:pt>
                <c:pt idx="158">
                  <c:v>8713</c:v>
                </c:pt>
                <c:pt idx="159">
                  <c:v>8927</c:v>
                </c:pt>
                <c:pt idx="160">
                  <c:v>8926</c:v>
                </c:pt>
                <c:pt idx="161">
                  <c:v>9243</c:v>
                </c:pt>
                <c:pt idx="162">
                  <c:v>9267</c:v>
                </c:pt>
                <c:pt idx="163">
                  <c:v>9526</c:v>
                </c:pt>
                <c:pt idx="164">
                  <c:v>9558</c:v>
                </c:pt>
                <c:pt idx="165">
                  <c:v>9345</c:v>
                </c:pt>
                <c:pt idx="166">
                  <c:v>9426</c:v>
                </c:pt>
                <c:pt idx="167">
                  <c:v>9644</c:v>
                </c:pt>
                <c:pt idx="168">
                  <c:v>9619</c:v>
                </c:pt>
                <c:pt idx="169">
                  <c:v>9849</c:v>
                </c:pt>
                <c:pt idx="170">
                  <c:v>10024</c:v>
                </c:pt>
                <c:pt idx="171">
                  <c:v>10011</c:v>
                </c:pt>
                <c:pt idx="172">
                  <c:v>10233</c:v>
                </c:pt>
                <c:pt idx="173">
                  <c:v>10026</c:v>
                </c:pt>
                <c:pt idx="174">
                  <c:v>10032</c:v>
                </c:pt>
                <c:pt idx="175">
                  <c:v>10045</c:v>
                </c:pt>
                <c:pt idx="176">
                  <c:v>10199</c:v>
                </c:pt>
                <c:pt idx="177">
                  <c:v>10226</c:v>
                </c:pt>
                <c:pt idx="178">
                  <c:v>10379</c:v>
                </c:pt>
                <c:pt idx="179">
                  <c:v>10364</c:v>
                </c:pt>
                <c:pt idx="180">
                  <c:v>10051</c:v>
                </c:pt>
                <c:pt idx="181">
                  <c:v>10265</c:v>
                </c:pt>
                <c:pt idx="182">
                  <c:v>10317</c:v>
                </c:pt>
                <c:pt idx="183">
                  <c:v>10469</c:v>
                </c:pt>
                <c:pt idx="184">
                  <c:v>10731</c:v>
                </c:pt>
                <c:pt idx="185">
                  <c:v>10867</c:v>
                </c:pt>
                <c:pt idx="186">
                  <c:v>11073</c:v>
                </c:pt>
                <c:pt idx="187">
                  <c:v>11052</c:v>
                </c:pt>
                <c:pt idx="188">
                  <c:v>11192</c:v>
                </c:pt>
                <c:pt idx="189">
                  <c:v>11629</c:v>
                </c:pt>
                <c:pt idx="190">
                  <c:v>12274</c:v>
                </c:pt>
                <c:pt idx="191">
                  <c:v>12369</c:v>
                </c:pt>
                <c:pt idx="192">
                  <c:v>12845</c:v>
                </c:pt>
                <c:pt idx="193">
                  <c:v>12959</c:v>
                </c:pt>
                <c:pt idx="194">
                  <c:v>12945</c:v>
                </c:pt>
                <c:pt idx="195">
                  <c:v>13078</c:v>
                </c:pt>
                <c:pt idx="196">
                  <c:v>12800</c:v>
                </c:pt>
                <c:pt idx="197">
                  <c:v>12862</c:v>
                </c:pt>
                <c:pt idx="198">
                  <c:v>13272</c:v>
                </c:pt>
                <c:pt idx="199">
                  <c:v>13847</c:v>
                </c:pt>
                <c:pt idx="200">
                  <c:v>13874</c:v>
                </c:pt>
                <c:pt idx="201">
                  <c:v>13754</c:v>
                </c:pt>
                <c:pt idx="202">
                  <c:v>13881</c:v>
                </c:pt>
                <c:pt idx="203">
                  <c:v>14032</c:v>
                </c:pt>
                <c:pt idx="204">
                  <c:v>14236</c:v>
                </c:pt>
                <c:pt idx="205">
                  <c:v>14345</c:v>
                </c:pt>
                <c:pt idx="206">
                  <c:v>14634</c:v>
                </c:pt>
                <c:pt idx="207">
                  <c:v>14918</c:v>
                </c:pt>
                <c:pt idx="208">
                  <c:v>14866</c:v>
                </c:pt>
                <c:pt idx="209">
                  <c:v>15154</c:v>
                </c:pt>
                <c:pt idx="210">
                  <c:v>14976</c:v>
                </c:pt>
                <c:pt idx="211">
                  <c:v>14854</c:v>
                </c:pt>
                <c:pt idx="212">
                  <c:v>14932</c:v>
                </c:pt>
                <c:pt idx="213">
                  <c:v>14783</c:v>
                </c:pt>
                <c:pt idx="214">
                  <c:v>14493</c:v>
                </c:pt>
                <c:pt idx="215">
                  <c:v>14780</c:v>
                </c:pt>
                <c:pt idx="216">
                  <c:v>14895</c:v>
                </c:pt>
                <c:pt idx="217">
                  <c:v>14879</c:v>
                </c:pt>
                <c:pt idx="218">
                  <c:v>15470</c:v>
                </c:pt>
                <c:pt idx="219">
                  <c:v>15673</c:v>
                </c:pt>
                <c:pt idx="220">
                  <c:v>16293</c:v>
                </c:pt>
                <c:pt idx="221">
                  <c:v>16656</c:v>
                </c:pt>
                <c:pt idx="222">
                  <c:v>17116</c:v>
                </c:pt>
                <c:pt idx="223">
                  <c:v>17060</c:v>
                </c:pt>
                <c:pt idx="224">
                  <c:v>17495</c:v>
                </c:pt>
                <c:pt idx="225">
                  <c:v>18224</c:v>
                </c:pt>
                <c:pt idx="226">
                  <c:v>18565</c:v>
                </c:pt>
                <c:pt idx="227">
                  <c:v>19036</c:v>
                </c:pt>
                <c:pt idx="228">
                  <c:v>19158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9-4BBE-8A61-70F00C75E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99936"/>
        <c:axId val="130201472"/>
      </c:lineChart>
      <c:dateAx>
        <c:axId val="130199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0201472"/>
        <c:crosses val="autoZero"/>
        <c:auto val="1"/>
        <c:lblOffset val="100"/>
        <c:baseTimeUnit val="months"/>
        <c:majorUnit val="12"/>
        <c:majorTimeUnit val="months"/>
        <c:minorUnit val="12"/>
        <c:minorTimeUnit val="months"/>
      </c:dateAx>
      <c:valAx>
        <c:axId val="13020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9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buildings consented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4983459282354808"/>
          <c:w val="0.63587029746282331"/>
          <c:h val="0.60411597879124179"/>
        </c:manualLayout>
      </c:layout>
      <c:lineChart>
        <c:grouping val="standard"/>
        <c:varyColors val="0"/>
        <c:ser>
          <c:idx val="0"/>
          <c:order val="0"/>
          <c:tx>
            <c:v>Dwellings consented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Consents!$A$97:$A$241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Consents!$B$97:$B$241</c:f>
              <c:numCache>
                <c:formatCode>General</c:formatCode>
                <c:ptCount val="145"/>
                <c:pt idx="0">
                  <c:v>3215</c:v>
                </c:pt>
                <c:pt idx="1">
                  <c:v>3157</c:v>
                </c:pt>
                <c:pt idx="2">
                  <c:v>3315</c:v>
                </c:pt>
                <c:pt idx="3">
                  <c:v>3401</c:v>
                </c:pt>
                <c:pt idx="4">
                  <c:v>3407</c:v>
                </c:pt>
                <c:pt idx="5">
                  <c:v>3487</c:v>
                </c:pt>
                <c:pt idx="6">
                  <c:v>3546</c:v>
                </c:pt>
                <c:pt idx="7">
                  <c:v>3635</c:v>
                </c:pt>
                <c:pt idx="8">
                  <c:v>3646</c:v>
                </c:pt>
                <c:pt idx="9">
                  <c:v>3651</c:v>
                </c:pt>
                <c:pt idx="10">
                  <c:v>3540</c:v>
                </c:pt>
                <c:pt idx="11">
                  <c:v>3669</c:v>
                </c:pt>
                <c:pt idx="12">
                  <c:v>3733</c:v>
                </c:pt>
                <c:pt idx="13">
                  <c:v>3838</c:v>
                </c:pt>
                <c:pt idx="14">
                  <c:v>3718</c:v>
                </c:pt>
                <c:pt idx="15">
                  <c:v>3703</c:v>
                </c:pt>
                <c:pt idx="16">
                  <c:v>3733</c:v>
                </c:pt>
                <c:pt idx="17">
                  <c:v>3613</c:v>
                </c:pt>
                <c:pt idx="18">
                  <c:v>3626</c:v>
                </c:pt>
                <c:pt idx="19">
                  <c:v>3612</c:v>
                </c:pt>
                <c:pt idx="20">
                  <c:v>3583</c:v>
                </c:pt>
                <c:pt idx="21">
                  <c:v>3535</c:v>
                </c:pt>
                <c:pt idx="22">
                  <c:v>3450</c:v>
                </c:pt>
                <c:pt idx="23">
                  <c:v>3397</c:v>
                </c:pt>
                <c:pt idx="24">
                  <c:v>3422</c:v>
                </c:pt>
                <c:pt idx="25">
                  <c:v>3480</c:v>
                </c:pt>
                <c:pt idx="26">
                  <c:v>3478</c:v>
                </c:pt>
                <c:pt idx="27">
                  <c:v>3606</c:v>
                </c:pt>
                <c:pt idx="28">
                  <c:v>3673</c:v>
                </c:pt>
                <c:pt idx="29">
                  <c:v>3772</c:v>
                </c:pt>
                <c:pt idx="30">
                  <c:v>3745</c:v>
                </c:pt>
                <c:pt idx="31">
                  <c:v>3763</c:v>
                </c:pt>
                <c:pt idx="32">
                  <c:v>3976</c:v>
                </c:pt>
                <c:pt idx="33">
                  <c:v>4077</c:v>
                </c:pt>
                <c:pt idx="34">
                  <c:v>4202</c:v>
                </c:pt>
                <c:pt idx="35">
                  <c:v>4197</c:v>
                </c:pt>
                <c:pt idx="36">
                  <c:v>4262</c:v>
                </c:pt>
                <c:pt idx="37">
                  <c:v>4259</c:v>
                </c:pt>
                <c:pt idx="38">
                  <c:v>4411</c:v>
                </c:pt>
                <c:pt idx="39">
                  <c:v>4440</c:v>
                </c:pt>
                <c:pt idx="40">
                  <c:v>4442</c:v>
                </c:pt>
                <c:pt idx="41">
                  <c:v>4582</c:v>
                </c:pt>
                <c:pt idx="42">
                  <c:v>4722</c:v>
                </c:pt>
                <c:pt idx="43">
                  <c:v>4882</c:v>
                </c:pt>
                <c:pt idx="44">
                  <c:v>4764</c:v>
                </c:pt>
                <c:pt idx="45">
                  <c:v>4835</c:v>
                </c:pt>
                <c:pt idx="46">
                  <c:v>5102</c:v>
                </c:pt>
                <c:pt idx="47">
                  <c:v>5343</c:v>
                </c:pt>
                <c:pt idx="48">
                  <c:v>5491</c:v>
                </c:pt>
                <c:pt idx="49">
                  <c:v>5616</c:v>
                </c:pt>
                <c:pt idx="50">
                  <c:v>5648</c:v>
                </c:pt>
                <c:pt idx="51">
                  <c:v>5691</c:v>
                </c:pt>
                <c:pt idx="52">
                  <c:v>6038</c:v>
                </c:pt>
                <c:pt idx="53">
                  <c:v>6310</c:v>
                </c:pt>
                <c:pt idx="54">
                  <c:v>6371</c:v>
                </c:pt>
                <c:pt idx="55">
                  <c:v>6362</c:v>
                </c:pt>
                <c:pt idx="56">
                  <c:v>6530</c:v>
                </c:pt>
                <c:pt idx="57">
                  <c:v>6796</c:v>
                </c:pt>
                <c:pt idx="58">
                  <c:v>6779</c:v>
                </c:pt>
                <c:pt idx="59">
                  <c:v>6873</c:v>
                </c:pt>
                <c:pt idx="60">
                  <c:v>7166</c:v>
                </c:pt>
                <c:pt idx="61">
                  <c:v>7356</c:v>
                </c:pt>
                <c:pt idx="62">
                  <c:v>7403</c:v>
                </c:pt>
                <c:pt idx="63">
                  <c:v>7518</c:v>
                </c:pt>
                <c:pt idx="64">
                  <c:v>7706</c:v>
                </c:pt>
                <c:pt idx="65">
                  <c:v>7632</c:v>
                </c:pt>
                <c:pt idx="66">
                  <c:v>7681</c:v>
                </c:pt>
                <c:pt idx="67">
                  <c:v>7745</c:v>
                </c:pt>
                <c:pt idx="68">
                  <c:v>7940</c:v>
                </c:pt>
                <c:pt idx="69">
                  <c:v>8155</c:v>
                </c:pt>
                <c:pt idx="70">
                  <c:v>8195</c:v>
                </c:pt>
                <c:pt idx="71">
                  <c:v>8299</c:v>
                </c:pt>
                <c:pt idx="72">
                  <c:v>8562</c:v>
                </c:pt>
                <c:pt idx="73">
                  <c:v>8609</c:v>
                </c:pt>
                <c:pt idx="74">
                  <c:v>8713</c:v>
                </c:pt>
                <c:pt idx="75">
                  <c:v>8927</c:v>
                </c:pt>
                <c:pt idx="76">
                  <c:v>8926</c:v>
                </c:pt>
                <c:pt idx="77">
                  <c:v>9243</c:v>
                </c:pt>
                <c:pt idx="78">
                  <c:v>9267</c:v>
                </c:pt>
                <c:pt idx="79">
                  <c:v>9526</c:v>
                </c:pt>
                <c:pt idx="80">
                  <c:v>9558</c:v>
                </c:pt>
                <c:pt idx="81">
                  <c:v>9345</c:v>
                </c:pt>
                <c:pt idx="82">
                  <c:v>9426</c:v>
                </c:pt>
                <c:pt idx="83">
                  <c:v>9644</c:v>
                </c:pt>
                <c:pt idx="84">
                  <c:v>9619</c:v>
                </c:pt>
                <c:pt idx="85">
                  <c:v>9849</c:v>
                </c:pt>
                <c:pt idx="86">
                  <c:v>10024</c:v>
                </c:pt>
                <c:pt idx="87">
                  <c:v>10011</c:v>
                </c:pt>
                <c:pt idx="88">
                  <c:v>10233</c:v>
                </c:pt>
                <c:pt idx="89">
                  <c:v>10026</c:v>
                </c:pt>
                <c:pt idx="90">
                  <c:v>10032</c:v>
                </c:pt>
                <c:pt idx="91">
                  <c:v>10045</c:v>
                </c:pt>
                <c:pt idx="92">
                  <c:v>10199</c:v>
                </c:pt>
                <c:pt idx="93">
                  <c:v>10226</c:v>
                </c:pt>
                <c:pt idx="94">
                  <c:v>10379</c:v>
                </c:pt>
                <c:pt idx="95">
                  <c:v>10364</c:v>
                </c:pt>
                <c:pt idx="96">
                  <c:v>10051</c:v>
                </c:pt>
                <c:pt idx="97">
                  <c:v>10265</c:v>
                </c:pt>
                <c:pt idx="98">
                  <c:v>10317</c:v>
                </c:pt>
                <c:pt idx="99">
                  <c:v>10469</c:v>
                </c:pt>
                <c:pt idx="100">
                  <c:v>10731</c:v>
                </c:pt>
                <c:pt idx="101">
                  <c:v>10867</c:v>
                </c:pt>
                <c:pt idx="102">
                  <c:v>11073</c:v>
                </c:pt>
                <c:pt idx="103">
                  <c:v>11052</c:v>
                </c:pt>
                <c:pt idx="104">
                  <c:v>11192</c:v>
                </c:pt>
                <c:pt idx="105">
                  <c:v>11629</c:v>
                </c:pt>
                <c:pt idx="106">
                  <c:v>12274</c:v>
                </c:pt>
                <c:pt idx="107">
                  <c:v>12369</c:v>
                </c:pt>
                <c:pt idx="108">
                  <c:v>12845</c:v>
                </c:pt>
                <c:pt idx="109">
                  <c:v>12959</c:v>
                </c:pt>
                <c:pt idx="110">
                  <c:v>12945</c:v>
                </c:pt>
                <c:pt idx="111">
                  <c:v>13078</c:v>
                </c:pt>
                <c:pt idx="112">
                  <c:v>12800</c:v>
                </c:pt>
                <c:pt idx="113">
                  <c:v>12862</c:v>
                </c:pt>
                <c:pt idx="114">
                  <c:v>13272</c:v>
                </c:pt>
                <c:pt idx="115">
                  <c:v>13847</c:v>
                </c:pt>
                <c:pt idx="116">
                  <c:v>13874</c:v>
                </c:pt>
                <c:pt idx="117">
                  <c:v>13754</c:v>
                </c:pt>
                <c:pt idx="118">
                  <c:v>13881</c:v>
                </c:pt>
                <c:pt idx="119">
                  <c:v>14032</c:v>
                </c:pt>
                <c:pt idx="120">
                  <c:v>14236</c:v>
                </c:pt>
                <c:pt idx="121">
                  <c:v>14345</c:v>
                </c:pt>
                <c:pt idx="122">
                  <c:v>14634</c:v>
                </c:pt>
                <c:pt idx="123">
                  <c:v>14918</c:v>
                </c:pt>
                <c:pt idx="124">
                  <c:v>14866</c:v>
                </c:pt>
                <c:pt idx="125">
                  <c:v>15154</c:v>
                </c:pt>
                <c:pt idx="126">
                  <c:v>14976</c:v>
                </c:pt>
                <c:pt idx="127">
                  <c:v>14854</c:v>
                </c:pt>
                <c:pt idx="128">
                  <c:v>14932</c:v>
                </c:pt>
                <c:pt idx="129">
                  <c:v>14783</c:v>
                </c:pt>
                <c:pt idx="130">
                  <c:v>14493</c:v>
                </c:pt>
                <c:pt idx="131">
                  <c:v>14780</c:v>
                </c:pt>
                <c:pt idx="132">
                  <c:v>14895</c:v>
                </c:pt>
                <c:pt idx="133">
                  <c:v>14879</c:v>
                </c:pt>
                <c:pt idx="134">
                  <c:v>15470</c:v>
                </c:pt>
                <c:pt idx="135">
                  <c:v>15673</c:v>
                </c:pt>
                <c:pt idx="136">
                  <c:v>16293</c:v>
                </c:pt>
                <c:pt idx="137">
                  <c:v>16656</c:v>
                </c:pt>
                <c:pt idx="138">
                  <c:v>17116</c:v>
                </c:pt>
                <c:pt idx="139">
                  <c:v>17060</c:v>
                </c:pt>
                <c:pt idx="140">
                  <c:v>17495</c:v>
                </c:pt>
                <c:pt idx="141">
                  <c:v>18224</c:v>
                </c:pt>
                <c:pt idx="142">
                  <c:v>18565</c:v>
                </c:pt>
                <c:pt idx="143">
                  <c:v>19036</c:v>
                </c:pt>
                <c:pt idx="144">
                  <c:v>19158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2-4E9C-ADBE-5C32DE1F3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98560"/>
        <c:axId val="130500096"/>
      </c:lineChart>
      <c:lineChart>
        <c:grouping val="standard"/>
        <c:varyColors val="0"/>
        <c:ser>
          <c:idx val="1"/>
          <c:order val="1"/>
          <c:tx>
            <c:v>Real value of non-residential consents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Consents!$A$97:$A$241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Nonresidential!$B$97:$B$241</c:f>
              <c:numCache>
                <c:formatCode>0</c:formatCode>
                <c:ptCount val="145"/>
                <c:pt idx="0">
                  <c:v>1668.6105980661125</c:v>
                </c:pt>
                <c:pt idx="1">
                  <c:v>1683.1438586990369</c:v>
                </c:pt>
                <c:pt idx="2">
                  <c:v>1571.4806516953145</c:v>
                </c:pt>
                <c:pt idx="3">
                  <c:v>1587.7452872298391</c:v>
                </c:pt>
                <c:pt idx="4">
                  <c:v>1606.7100452338404</c:v>
                </c:pt>
                <c:pt idx="5">
                  <c:v>1601.6260989549789</c:v>
                </c:pt>
                <c:pt idx="6">
                  <c:v>1592.9481408350873</c:v>
                </c:pt>
                <c:pt idx="7">
                  <c:v>1468.1637902512612</c:v>
                </c:pt>
                <c:pt idx="8">
                  <c:v>1530.5464387009297</c:v>
                </c:pt>
                <c:pt idx="9">
                  <c:v>1525.7562918647609</c:v>
                </c:pt>
                <c:pt idx="10">
                  <c:v>1324.2239822975514</c:v>
                </c:pt>
                <c:pt idx="11">
                  <c:v>1323.0675063443036</c:v>
                </c:pt>
                <c:pt idx="12">
                  <c:v>1225.5231818243792</c:v>
                </c:pt>
                <c:pt idx="13">
                  <c:v>1243.7732260760235</c:v>
                </c:pt>
                <c:pt idx="14">
                  <c:v>1226.9557462893192</c:v>
                </c:pt>
                <c:pt idx="15">
                  <c:v>1175.3351358136595</c:v>
                </c:pt>
                <c:pt idx="16">
                  <c:v>1287.3627763367244</c:v>
                </c:pt>
                <c:pt idx="17">
                  <c:v>1238.9968043288336</c:v>
                </c:pt>
                <c:pt idx="18">
                  <c:v>1226.6962219310419</c:v>
                </c:pt>
                <c:pt idx="19">
                  <c:v>1200.2226314804188</c:v>
                </c:pt>
                <c:pt idx="20">
                  <c:v>1240.8550566484391</c:v>
                </c:pt>
                <c:pt idx="21">
                  <c:v>1249.9206336498989</c:v>
                </c:pt>
                <c:pt idx="22">
                  <c:v>1236.598076702091</c:v>
                </c:pt>
                <c:pt idx="23">
                  <c:v>1209.1370291448491</c:v>
                </c:pt>
                <c:pt idx="24">
                  <c:v>1349.7254098561723</c:v>
                </c:pt>
                <c:pt idx="25">
                  <c:v>1320.3569332922918</c:v>
                </c:pt>
                <c:pt idx="26">
                  <c:v>1351.2733916140949</c:v>
                </c:pt>
                <c:pt idx="27">
                  <c:v>1362.2031753511585</c:v>
                </c:pt>
                <c:pt idx="28">
                  <c:v>1247.4459370919308</c:v>
                </c:pt>
                <c:pt idx="29">
                  <c:v>1422.6474048444882</c:v>
                </c:pt>
                <c:pt idx="30">
                  <c:v>1445.761586729878</c:v>
                </c:pt>
                <c:pt idx="31">
                  <c:v>1465.3995358069219</c:v>
                </c:pt>
                <c:pt idx="32">
                  <c:v>1371.04386210556</c:v>
                </c:pt>
                <c:pt idx="33">
                  <c:v>1382.2473632131992</c:v>
                </c:pt>
                <c:pt idx="34">
                  <c:v>1378.8252393877415</c:v>
                </c:pt>
                <c:pt idx="35">
                  <c:v>1382.9010906803014</c:v>
                </c:pt>
                <c:pt idx="36">
                  <c:v>1313.8329764363764</c:v>
                </c:pt>
                <c:pt idx="37">
                  <c:v>1302.9013752044432</c:v>
                </c:pt>
                <c:pt idx="38">
                  <c:v>1352.1782970270228</c:v>
                </c:pt>
                <c:pt idx="39">
                  <c:v>1387.7773986222305</c:v>
                </c:pt>
                <c:pt idx="40">
                  <c:v>1369.2721449311268</c:v>
                </c:pt>
                <c:pt idx="41">
                  <c:v>1248.8900033547011</c:v>
                </c:pt>
                <c:pt idx="42">
                  <c:v>1245.7466874802083</c:v>
                </c:pt>
                <c:pt idx="43">
                  <c:v>1184.3620578641508</c:v>
                </c:pt>
                <c:pt idx="44">
                  <c:v>1328.2451433663427</c:v>
                </c:pt>
                <c:pt idx="45">
                  <c:v>1347.8381736167746</c:v>
                </c:pt>
                <c:pt idx="46">
                  <c:v>1379.7056856932991</c:v>
                </c:pt>
                <c:pt idx="47">
                  <c:v>1415.9531736446334</c:v>
                </c:pt>
                <c:pt idx="48">
                  <c:v>1393.3506247884416</c:v>
                </c:pt>
                <c:pt idx="49">
                  <c:v>1423.5617411466715</c:v>
                </c:pt>
                <c:pt idx="50">
                  <c:v>1418.2772094606105</c:v>
                </c:pt>
                <c:pt idx="51">
                  <c:v>1461.8940281370487</c:v>
                </c:pt>
                <c:pt idx="52">
                  <c:v>1362.9289937251478</c:v>
                </c:pt>
                <c:pt idx="53">
                  <c:v>1303.9747284407615</c:v>
                </c:pt>
                <c:pt idx="54">
                  <c:v>1305.0355898070345</c:v>
                </c:pt>
                <c:pt idx="55">
                  <c:v>1379.2742184597059</c:v>
                </c:pt>
                <c:pt idx="56">
                  <c:v>1312.2508355078169</c:v>
                </c:pt>
                <c:pt idx="57">
                  <c:v>1320.8518217327874</c:v>
                </c:pt>
                <c:pt idx="58">
                  <c:v>1295.7302803329505</c:v>
                </c:pt>
                <c:pt idx="59">
                  <c:v>1392.3405239995791</c:v>
                </c:pt>
                <c:pt idx="60">
                  <c:v>1339.7058378189129</c:v>
                </c:pt>
                <c:pt idx="61">
                  <c:v>1404.9404294033959</c:v>
                </c:pt>
                <c:pt idx="62">
                  <c:v>1492.0553324291211</c:v>
                </c:pt>
                <c:pt idx="63">
                  <c:v>1492.1759652551561</c:v>
                </c:pt>
                <c:pt idx="64">
                  <c:v>1546.8382926184333</c:v>
                </c:pt>
                <c:pt idx="65">
                  <c:v>1555.2961681723789</c:v>
                </c:pt>
                <c:pt idx="66">
                  <c:v>1530.5567105790547</c:v>
                </c:pt>
                <c:pt idx="67">
                  <c:v>1598.9417151923417</c:v>
                </c:pt>
                <c:pt idx="68">
                  <c:v>1505.319651344575</c:v>
                </c:pt>
                <c:pt idx="69">
                  <c:v>1480.996763577316</c:v>
                </c:pt>
                <c:pt idx="70">
                  <c:v>1539.1664492796785</c:v>
                </c:pt>
                <c:pt idx="71">
                  <c:v>1446.007506123254</c:v>
                </c:pt>
                <c:pt idx="72">
                  <c:v>1534.4871588470471</c:v>
                </c:pt>
                <c:pt idx="73">
                  <c:v>1417.3874778902118</c:v>
                </c:pt>
                <c:pt idx="74">
                  <c:v>1347.8534824071298</c:v>
                </c:pt>
                <c:pt idx="75">
                  <c:v>1374.7505541231576</c:v>
                </c:pt>
                <c:pt idx="76">
                  <c:v>1502.267785427362</c:v>
                </c:pt>
                <c:pt idx="77">
                  <c:v>1652.3798339056389</c:v>
                </c:pt>
                <c:pt idx="78">
                  <c:v>1714.8024576366411</c:v>
                </c:pt>
                <c:pt idx="79">
                  <c:v>1618.51441649763</c:v>
                </c:pt>
                <c:pt idx="80">
                  <c:v>1723.3043231873951</c:v>
                </c:pt>
                <c:pt idx="81">
                  <c:v>1754.8684634240001</c:v>
                </c:pt>
                <c:pt idx="82">
                  <c:v>1765.3267780544768</c:v>
                </c:pt>
                <c:pt idx="83">
                  <c:v>1947.746509275938</c:v>
                </c:pt>
                <c:pt idx="84">
                  <c:v>2057.4700456478472</c:v>
                </c:pt>
                <c:pt idx="85">
                  <c:v>2156.6417977543351</c:v>
                </c:pt>
                <c:pt idx="86">
                  <c:v>2192.4144005182043</c:v>
                </c:pt>
                <c:pt idx="87">
                  <c:v>2171.5096648123649</c:v>
                </c:pt>
                <c:pt idx="88">
                  <c:v>2051.0744239381297</c:v>
                </c:pt>
                <c:pt idx="89">
                  <c:v>2025.722434203331</c:v>
                </c:pt>
                <c:pt idx="90">
                  <c:v>2006.9456467547618</c:v>
                </c:pt>
                <c:pt idx="91">
                  <c:v>2004.944307174746</c:v>
                </c:pt>
                <c:pt idx="92">
                  <c:v>2254.7073521577922</c:v>
                </c:pt>
                <c:pt idx="93">
                  <c:v>2296.475266647944</c:v>
                </c:pt>
                <c:pt idx="94">
                  <c:v>2376.7960903387825</c:v>
                </c:pt>
                <c:pt idx="95">
                  <c:v>2141.355930300881</c:v>
                </c:pt>
                <c:pt idx="96">
                  <c:v>2046.5986812276694</c:v>
                </c:pt>
                <c:pt idx="97">
                  <c:v>2177.762437091073</c:v>
                </c:pt>
                <c:pt idx="98">
                  <c:v>2261.6197803643859</c:v>
                </c:pt>
                <c:pt idx="99">
                  <c:v>2402.3680256125094</c:v>
                </c:pt>
                <c:pt idx="100">
                  <c:v>2489.8378573942446</c:v>
                </c:pt>
                <c:pt idx="101">
                  <c:v>2385.6948347223788</c:v>
                </c:pt>
                <c:pt idx="102">
                  <c:v>2449.3301997677859</c:v>
                </c:pt>
                <c:pt idx="103">
                  <c:v>2489.1016366354793</c:v>
                </c:pt>
                <c:pt idx="104">
                  <c:v>2371.3422580681731</c:v>
                </c:pt>
                <c:pt idx="105">
                  <c:v>2400.872653915641</c:v>
                </c:pt>
                <c:pt idx="106">
                  <c:v>2351.9992525895891</c:v>
                </c:pt>
                <c:pt idx="107">
                  <c:v>2537.91274016121</c:v>
                </c:pt>
                <c:pt idx="108">
                  <c:v>2580.8933991973568</c:v>
                </c:pt>
                <c:pt idx="109">
                  <c:v>2512.1974307707933</c:v>
                </c:pt>
                <c:pt idx="110">
                  <c:v>2492.1960315513425</c:v>
                </c:pt>
                <c:pt idx="111">
                  <c:v>2372.6038482563472</c:v>
                </c:pt>
                <c:pt idx="112">
                  <c:v>2468.2140225773446</c:v>
                </c:pt>
                <c:pt idx="113">
                  <c:v>2567.3979619492466</c:v>
                </c:pt>
                <c:pt idx="114">
                  <c:v>2645.825053714133</c:v>
                </c:pt>
                <c:pt idx="115">
                  <c:v>2762.7903149754775</c:v>
                </c:pt>
                <c:pt idx="116">
                  <c:v>2673.3483606457626</c:v>
                </c:pt>
                <c:pt idx="117">
                  <c:v>2712.2083106388218</c:v>
                </c:pt>
                <c:pt idx="118">
                  <c:v>2727.3521626277657</c:v>
                </c:pt>
                <c:pt idx="119">
                  <c:v>2623.2997232539701</c:v>
                </c:pt>
                <c:pt idx="120">
                  <c:v>2643.0181722547491</c:v>
                </c:pt>
                <c:pt idx="121">
                  <c:v>2577.1417393189436</c:v>
                </c:pt>
                <c:pt idx="122">
                  <c:v>2524.5424728668609</c:v>
                </c:pt>
                <c:pt idx="123">
                  <c:v>2538.00721542571</c:v>
                </c:pt>
                <c:pt idx="124">
                  <c:v>2430.4950224493864</c:v>
                </c:pt>
                <c:pt idx="125">
                  <c:v>2455.3772793243652</c:v>
                </c:pt>
                <c:pt idx="126">
                  <c:v>2352.7189909405424</c:v>
                </c:pt>
                <c:pt idx="127">
                  <c:v>2228.5306280339555</c:v>
                </c:pt>
                <c:pt idx="128">
                  <c:v>2130.1837097261059</c:v>
                </c:pt>
                <c:pt idx="129">
                  <c:v>2007.9564473188109</c:v>
                </c:pt>
                <c:pt idx="130">
                  <c:v>1903.0264269139727</c:v>
                </c:pt>
                <c:pt idx="131">
                  <c:v>1924.8446643291659</c:v>
                </c:pt>
                <c:pt idx="132">
                  <c:v>1823.8693680227952</c:v>
                </c:pt>
                <c:pt idx="133">
                  <c:v>1923.5467286761962</c:v>
                </c:pt>
                <c:pt idx="134">
                  <c:v>2036.8920319522369</c:v>
                </c:pt>
                <c:pt idx="135">
                  <c:v>1974.7995400079044</c:v>
                </c:pt>
                <c:pt idx="136">
                  <c:v>2111.4993476767895</c:v>
                </c:pt>
                <c:pt idx="137">
                  <c:v>2114.8549241495398</c:v>
                </c:pt>
                <c:pt idx="138">
                  <c:v>2105.6911643714061</c:v>
                </c:pt>
                <c:pt idx="139">
                  <c:v>2092.5386293612792</c:v>
                </c:pt>
                <c:pt idx="140">
                  <c:v>2135.4391497330007</c:v>
                </c:pt>
                <c:pt idx="141">
                  <c:v>2184.5164782849129</c:v>
                </c:pt>
                <c:pt idx="142">
                  <c:v>2419.3949162857584</c:v>
                </c:pt>
                <c:pt idx="143">
                  <c:v>2419.4279899891803</c:v>
                </c:pt>
                <c:pt idx="144">
                  <c:v>2534.6606407382296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2-4E9C-ADBE-5C32DE1F3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20576"/>
        <c:axId val="130502016"/>
      </c:lineChart>
      <c:catAx>
        <c:axId val="130498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500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500096"/>
        <c:scaling>
          <c:orientation val="minMax"/>
          <c:max val="2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Moving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0498560"/>
        <c:crosses val="autoZero"/>
        <c:crossBetween val="midCat"/>
        <c:majorUnit val="2000"/>
      </c:valAx>
      <c:valAx>
        <c:axId val="130502016"/>
        <c:scaling>
          <c:orientation val="minMax"/>
          <c:max val="4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($2021m)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520576"/>
        <c:crosses val="max"/>
        <c:crossBetween val="between"/>
        <c:majorUnit val="400"/>
      </c:valAx>
      <c:dateAx>
        <c:axId val="1305205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50201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6728783902012263"/>
          <c:w val="1"/>
          <c:h val="0.1049343832020997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Real value of non-residential building construction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65667403243353"/>
          <c:y val="0.27314182680073579"/>
          <c:w val="0.792943353849903"/>
          <c:h val="0.50001345053474966"/>
        </c:manualLayout>
      </c:layout>
      <c:lineChart>
        <c:grouping val="standard"/>
        <c:varyColors val="0"/>
        <c:ser>
          <c:idx val="0"/>
          <c:order val="0"/>
          <c:tx>
            <c:strRef>
              <c:f>Nonresidential!$B$5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Nonresidential!$A$97:$A$241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Nonresidential!$B$97:$B$241</c:f>
              <c:numCache>
                <c:formatCode>0</c:formatCode>
                <c:ptCount val="145"/>
                <c:pt idx="0">
                  <c:v>1668.6105980661125</c:v>
                </c:pt>
                <c:pt idx="1">
                  <c:v>1683.1438586990369</c:v>
                </c:pt>
                <c:pt idx="2">
                  <c:v>1571.4806516953145</c:v>
                </c:pt>
                <c:pt idx="3">
                  <c:v>1587.7452872298391</c:v>
                </c:pt>
                <c:pt idx="4">
                  <c:v>1606.7100452338404</c:v>
                </c:pt>
                <c:pt idx="5">
                  <c:v>1601.6260989549789</c:v>
                </c:pt>
                <c:pt idx="6">
                  <c:v>1592.9481408350873</c:v>
                </c:pt>
                <c:pt idx="7">
                  <c:v>1468.1637902512612</c:v>
                </c:pt>
                <c:pt idx="8">
                  <c:v>1530.5464387009297</c:v>
                </c:pt>
                <c:pt idx="9">
                  <c:v>1525.7562918647609</c:v>
                </c:pt>
                <c:pt idx="10">
                  <c:v>1324.2239822975514</c:v>
                </c:pt>
                <c:pt idx="11">
                  <c:v>1323.0675063443036</c:v>
                </c:pt>
                <c:pt idx="12">
                  <c:v>1225.5231818243792</c:v>
                </c:pt>
                <c:pt idx="13">
                  <c:v>1243.7732260760235</c:v>
                </c:pt>
                <c:pt idx="14">
                  <c:v>1226.9557462893192</c:v>
                </c:pt>
                <c:pt idx="15">
                  <c:v>1175.3351358136595</c:v>
                </c:pt>
                <c:pt idx="16">
                  <c:v>1287.3627763367244</c:v>
                </c:pt>
                <c:pt idx="17">
                  <c:v>1238.9968043288336</c:v>
                </c:pt>
                <c:pt idx="18">
                  <c:v>1226.6962219310419</c:v>
                </c:pt>
                <c:pt idx="19">
                  <c:v>1200.2226314804188</c:v>
                </c:pt>
                <c:pt idx="20">
                  <c:v>1240.8550566484391</c:v>
                </c:pt>
                <c:pt idx="21">
                  <c:v>1249.9206336498989</c:v>
                </c:pt>
                <c:pt idx="22">
                  <c:v>1236.598076702091</c:v>
                </c:pt>
                <c:pt idx="23">
                  <c:v>1209.1370291448491</c:v>
                </c:pt>
                <c:pt idx="24">
                  <c:v>1349.7254098561723</c:v>
                </c:pt>
                <c:pt idx="25">
                  <c:v>1320.3569332922918</c:v>
                </c:pt>
                <c:pt idx="26">
                  <c:v>1351.2733916140949</c:v>
                </c:pt>
                <c:pt idx="27">
                  <c:v>1362.2031753511585</c:v>
                </c:pt>
                <c:pt idx="28">
                  <c:v>1247.4459370919308</c:v>
                </c:pt>
                <c:pt idx="29">
                  <c:v>1422.6474048444882</c:v>
                </c:pt>
                <c:pt idx="30">
                  <c:v>1445.761586729878</c:v>
                </c:pt>
                <c:pt idx="31">
                  <c:v>1465.3995358069219</c:v>
                </c:pt>
                <c:pt idx="32">
                  <c:v>1371.04386210556</c:v>
                </c:pt>
                <c:pt idx="33">
                  <c:v>1382.2473632131992</c:v>
                </c:pt>
                <c:pt idx="34">
                  <c:v>1378.8252393877415</c:v>
                </c:pt>
                <c:pt idx="35">
                  <c:v>1382.9010906803014</c:v>
                </c:pt>
                <c:pt idx="36">
                  <c:v>1313.8329764363764</c:v>
                </c:pt>
                <c:pt idx="37">
                  <c:v>1302.9013752044432</c:v>
                </c:pt>
                <c:pt idx="38">
                  <c:v>1352.1782970270228</c:v>
                </c:pt>
                <c:pt idx="39">
                  <c:v>1387.7773986222305</c:v>
                </c:pt>
                <c:pt idx="40">
                  <c:v>1369.2721449311268</c:v>
                </c:pt>
                <c:pt idx="41">
                  <c:v>1248.8900033547011</c:v>
                </c:pt>
                <c:pt idx="42">
                  <c:v>1245.7466874802083</c:v>
                </c:pt>
                <c:pt idx="43">
                  <c:v>1184.3620578641508</c:v>
                </c:pt>
                <c:pt idx="44">
                  <c:v>1328.2451433663427</c:v>
                </c:pt>
                <c:pt idx="45">
                  <c:v>1347.8381736167746</c:v>
                </c:pt>
                <c:pt idx="46">
                  <c:v>1379.7056856932991</c:v>
                </c:pt>
                <c:pt idx="47">
                  <c:v>1415.9531736446334</c:v>
                </c:pt>
                <c:pt idx="48">
                  <c:v>1393.3506247884416</c:v>
                </c:pt>
                <c:pt idx="49">
                  <c:v>1423.5617411466715</c:v>
                </c:pt>
                <c:pt idx="50">
                  <c:v>1418.2772094606105</c:v>
                </c:pt>
                <c:pt idx="51">
                  <c:v>1461.8940281370487</c:v>
                </c:pt>
                <c:pt idx="52">
                  <c:v>1362.9289937251478</c:v>
                </c:pt>
                <c:pt idx="53">
                  <c:v>1303.9747284407615</c:v>
                </c:pt>
                <c:pt idx="54">
                  <c:v>1305.0355898070345</c:v>
                </c:pt>
                <c:pt idx="55">
                  <c:v>1379.2742184597059</c:v>
                </c:pt>
                <c:pt idx="56">
                  <c:v>1312.2508355078169</c:v>
                </c:pt>
                <c:pt idx="57">
                  <c:v>1320.8518217327874</c:v>
                </c:pt>
                <c:pt idx="58">
                  <c:v>1295.7302803329505</c:v>
                </c:pt>
                <c:pt idx="59">
                  <c:v>1392.3405239995791</c:v>
                </c:pt>
                <c:pt idx="60">
                  <c:v>1339.7058378189129</c:v>
                </c:pt>
                <c:pt idx="61">
                  <c:v>1404.9404294033959</c:v>
                </c:pt>
                <c:pt idx="62">
                  <c:v>1492.0553324291211</c:v>
                </c:pt>
                <c:pt idx="63">
                  <c:v>1492.1759652551561</c:v>
                </c:pt>
                <c:pt idx="64">
                  <c:v>1546.8382926184333</c:v>
                </c:pt>
                <c:pt idx="65">
                  <c:v>1555.2961681723789</c:v>
                </c:pt>
                <c:pt idx="66">
                  <c:v>1530.5567105790547</c:v>
                </c:pt>
                <c:pt idx="67">
                  <c:v>1598.9417151923417</c:v>
                </c:pt>
                <c:pt idx="68">
                  <c:v>1505.319651344575</c:v>
                </c:pt>
                <c:pt idx="69">
                  <c:v>1480.996763577316</c:v>
                </c:pt>
                <c:pt idx="70">
                  <c:v>1539.1664492796785</c:v>
                </c:pt>
                <c:pt idx="71">
                  <c:v>1446.007506123254</c:v>
                </c:pt>
                <c:pt idx="72">
                  <c:v>1534.4871588470471</c:v>
                </c:pt>
                <c:pt idx="73">
                  <c:v>1417.3874778902118</c:v>
                </c:pt>
                <c:pt idx="74">
                  <c:v>1347.8534824071298</c:v>
                </c:pt>
                <c:pt idx="75">
                  <c:v>1374.7505541231576</c:v>
                </c:pt>
                <c:pt idx="76">
                  <c:v>1502.267785427362</c:v>
                </c:pt>
                <c:pt idx="77">
                  <c:v>1652.3798339056389</c:v>
                </c:pt>
                <c:pt idx="78">
                  <c:v>1714.8024576366411</c:v>
                </c:pt>
                <c:pt idx="79">
                  <c:v>1618.51441649763</c:v>
                </c:pt>
                <c:pt idx="80">
                  <c:v>1723.3043231873951</c:v>
                </c:pt>
                <c:pt idx="81">
                  <c:v>1754.8684634240001</c:v>
                </c:pt>
                <c:pt idx="82">
                  <c:v>1765.3267780544768</c:v>
                </c:pt>
                <c:pt idx="83">
                  <c:v>1947.746509275938</c:v>
                </c:pt>
                <c:pt idx="84">
                  <c:v>2057.4700456478472</c:v>
                </c:pt>
                <c:pt idx="85">
                  <c:v>2156.6417977543351</c:v>
                </c:pt>
                <c:pt idx="86">
                  <c:v>2192.4144005182043</c:v>
                </c:pt>
                <c:pt idx="87">
                  <c:v>2171.5096648123649</c:v>
                </c:pt>
                <c:pt idx="88">
                  <c:v>2051.0744239381297</c:v>
                </c:pt>
                <c:pt idx="89">
                  <c:v>2025.722434203331</c:v>
                </c:pt>
                <c:pt idx="90">
                  <c:v>2006.9456467547618</c:v>
                </c:pt>
                <c:pt idx="91">
                  <c:v>2004.944307174746</c:v>
                </c:pt>
                <c:pt idx="92">
                  <c:v>2254.7073521577922</c:v>
                </c:pt>
                <c:pt idx="93">
                  <c:v>2296.475266647944</c:v>
                </c:pt>
                <c:pt idx="94">
                  <c:v>2376.7960903387825</c:v>
                </c:pt>
                <c:pt idx="95">
                  <c:v>2141.355930300881</c:v>
                </c:pt>
                <c:pt idx="96">
                  <c:v>2046.5986812276694</c:v>
                </c:pt>
                <c:pt idx="97">
                  <c:v>2177.762437091073</c:v>
                </c:pt>
                <c:pt idx="98">
                  <c:v>2261.6197803643859</c:v>
                </c:pt>
                <c:pt idx="99">
                  <c:v>2402.3680256125094</c:v>
                </c:pt>
                <c:pt idx="100">
                  <c:v>2489.8378573942446</c:v>
                </c:pt>
                <c:pt idx="101">
                  <c:v>2385.6948347223788</c:v>
                </c:pt>
                <c:pt idx="102">
                  <c:v>2449.3301997677859</c:v>
                </c:pt>
                <c:pt idx="103">
                  <c:v>2489.1016366354793</c:v>
                </c:pt>
                <c:pt idx="104">
                  <c:v>2371.3422580681731</c:v>
                </c:pt>
                <c:pt idx="105">
                  <c:v>2400.872653915641</c:v>
                </c:pt>
                <c:pt idx="106">
                  <c:v>2351.9992525895891</c:v>
                </c:pt>
                <c:pt idx="107">
                  <c:v>2537.91274016121</c:v>
                </c:pt>
                <c:pt idx="108">
                  <c:v>2580.8933991973568</c:v>
                </c:pt>
                <c:pt idx="109">
                  <c:v>2512.1974307707933</c:v>
                </c:pt>
                <c:pt idx="110">
                  <c:v>2492.1960315513425</c:v>
                </c:pt>
                <c:pt idx="111">
                  <c:v>2372.6038482563472</c:v>
                </c:pt>
                <c:pt idx="112">
                  <c:v>2468.2140225773446</c:v>
                </c:pt>
                <c:pt idx="113">
                  <c:v>2567.3979619492466</c:v>
                </c:pt>
                <c:pt idx="114">
                  <c:v>2645.825053714133</c:v>
                </c:pt>
                <c:pt idx="115">
                  <c:v>2762.7903149754775</c:v>
                </c:pt>
                <c:pt idx="116">
                  <c:v>2673.3483606457626</c:v>
                </c:pt>
                <c:pt idx="117">
                  <c:v>2712.2083106388218</c:v>
                </c:pt>
                <c:pt idx="118">
                  <c:v>2727.3521626277657</c:v>
                </c:pt>
                <c:pt idx="119">
                  <c:v>2623.2997232539701</c:v>
                </c:pt>
                <c:pt idx="120">
                  <c:v>2643.0181722547491</c:v>
                </c:pt>
                <c:pt idx="121">
                  <c:v>2577.1417393189436</c:v>
                </c:pt>
                <c:pt idx="122">
                  <c:v>2524.5424728668609</c:v>
                </c:pt>
                <c:pt idx="123">
                  <c:v>2538.00721542571</c:v>
                </c:pt>
                <c:pt idx="124">
                  <c:v>2430.4950224493864</c:v>
                </c:pt>
                <c:pt idx="125">
                  <c:v>2455.3772793243652</c:v>
                </c:pt>
                <c:pt idx="126">
                  <c:v>2352.7189909405424</c:v>
                </c:pt>
                <c:pt idx="127">
                  <c:v>2228.5306280339555</c:v>
                </c:pt>
                <c:pt idx="128">
                  <c:v>2130.1837097261059</c:v>
                </c:pt>
                <c:pt idx="129">
                  <c:v>2007.9564473188109</c:v>
                </c:pt>
                <c:pt idx="130">
                  <c:v>1903.0264269139727</c:v>
                </c:pt>
                <c:pt idx="131">
                  <c:v>1924.8446643291659</c:v>
                </c:pt>
                <c:pt idx="132">
                  <c:v>1823.8693680227952</c:v>
                </c:pt>
                <c:pt idx="133">
                  <c:v>1923.5467286761962</c:v>
                </c:pt>
                <c:pt idx="134">
                  <c:v>2036.8920319522369</c:v>
                </c:pt>
                <c:pt idx="135">
                  <c:v>1974.7995400079044</c:v>
                </c:pt>
                <c:pt idx="136">
                  <c:v>2111.4993476767895</c:v>
                </c:pt>
                <c:pt idx="137">
                  <c:v>2114.8549241495398</c:v>
                </c:pt>
                <c:pt idx="138">
                  <c:v>2105.6911643714061</c:v>
                </c:pt>
                <c:pt idx="139">
                  <c:v>2092.5386293612792</c:v>
                </c:pt>
                <c:pt idx="140">
                  <c:v>2135.4391497330007</c:v>
                </c:pt>
                <c:pt idx="141">
                  <c:v>2184.5164782849129</c:v>
                </c:pt>
                <c:pt idx="142">
                  <c:v>2419.3949162857584</c:v>
                </c:pt>
                <c:pt idx="143">
                  <c:v>2419.4279899891803</c:v>
                </c:pt>
                <c:pt idx="144">
                  <c:v>2534.6606407382296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5-4306-9A91-9F37E8D74E43}"/>
            </c:ext>
          </c:extLst>
        </c:ser>
        <c:ser>
          <c:idx val="1"/>
          <c:order val="1"/>
          <c:tx>
            <c:strRef>
              <c:f>Nonresidential!$C$5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Nonresidential!$A$97:$A$241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Nonresidential!$C$97:$C$241</c:f>
              <c:numCache>
                <c:formatCode>0</c:formatCode>
                <c:ptCount val="145"/>
                <c:pt idx="0">
                  <c:v>996.02408721426514</c:v>
                </c:pt>
                <c:pt idx="1">
                  <c:v>954.01299239445871</c:v>
                </c:pt>
                <c:pt idx="2">
                  <c:v>943.68964946434517</c:v>
                </c:pt>
                <c:pt idx="3">
                  <c:v>888.9683457059233</c:v>
                </c:pt>
                <c:pt idx="4">
                  <c:v>853.57904387352073</c:v>
                </c:pt>
                <c:pt idx="5">
                  <c:v>859.82340085739952</c:v>
                </c:pt>
                <c:pt idx="6">
                  <c:v>880.18002723457005</c:v>
                </c:pt>
                <c:pt idx="7">
                  <c:v>895.45870245303399</c:v>
                </c:pt>
                <c:pt idx="8">
                  <c:v>899.56689869991885</c:v>
                </c:pt>
                <c:pt idx="9">
                  <c:v>594.72477644688149</c:v>
                </c:pt>
                <c:pt idx="10">
                  <c:v>554.31924760766674</c:v>
                </c:pt>
                <c:pt idx="11">
                  <c:v>534.69874734601888</c:v>
                </c:pt>
                <c:pt idx="12">
                  <c:v>499.6532609004567</c:v>
                </c:pt>
                <c:pt idx="13">
                  <c:v>474.26999191374057</c:v>
                </c:pt>
                <c:pt idx="14">
                  <c:v>474.8631036295867</c:v>
                </c:pt>
                <c:pt idx="15">
                  <c:v>503.35926928205942</c:v>
                </c:pt>
                <c:pt idx="16">
                  <c:v>517.42908447561683</c:v>
                </c:pt>
                <c:pt idx="17">
                  <c:v>502.33855559594929</c:v>
                </c:pt>
                <c:pt idx="18">
                  <c:v>468.89843668955382</c:v>
                </c:pt>
                <c:pt idx="19">
                  <c:v>421.03302077516946</c:v>
                </c:pt>
                <c:pt idx="20">
                  <c:v>400.13473092964495</c:v>
                </c:pt>
                <c:pt idx="21">
                  <c:v>405.91736305114034</c:v>
                </c:pt>
                <c:pt idx="22">
                  <c:v>425.26907894277355</c:v>
                </c:pt>
                <c:pt idx="23">
                  <c:v>437.31840655701222</c:v>
                </c:pt>
                <c:pt idx="24">
                  <c:v>464.40011234809401</c:v>
                </c:pt>
                <c:pt idx="25">
                  <c:v>449.83659219741179</c:v>
                </c:pt>
                <c:pt idx="26">
                  <c:v>432.60009133807807</c:v>
                </c:pt>
                <c:pt idx="27">
                  <c:v>452.73623978228107</c:v>
                </c:pt>
                <c:pt idx="28">
                  <c:v>510.81628088423633</c:v>
                </c:pt>
                <c:pt idx="29">
                  <c:v>520.28878201356338</c:v>
                </c:pt>
                <c:pt idx="30">
                  <c:v>554.98858991675297</c:v>
                </c:pt>
                <c:pt idx="31">
                  <c:v>637.29496473893801</c:v>
                </c:pt>
                <c:pt idx="32">
                  <c:v>652.01369385498231</c:v>
                </c:pt>
                <c:pt idx="33">
                  <c:v>666.70239485668344</c:v>
                </c:pt>
                <c:pt idx="34">
                  <c:v>674.49931383123123</c:v>
                </c:pt>
                <c:pt idx="35">
                  <c:v>736.40266633693011</c:v>
                </c:pt>
                <c:pt idx="36">
                  <c:v>782.85483241420479</c:v>
                </c:pt>
                <c:pt idx="37">
                  <c:v>822.29502296978728</c:v>
                </c:pt>
                <c:pt idx="38">
                  <c:v>871.74509607563596</c:v>
                </c:pt>
                <c:pt idx="39">
                  <c:v>942.27860545190742</c:v>
                </c:pt>
                <c:pt idx="40">
                  <c:v>997.16083000444462</c:v>
                </c:pt>
                <c:pt idx="41">
                  <c:v>1027.2421083215256</c:v>
                </c:pt>
                <c:pt idx="42">
                  <c:v>1016.306282832045</c:v>
                </c:pt>
                <c:pt idx="43">
                  <c:v>990.13563615571741</c:v>
                </c:pt>
                <c:pt idx="44">
                  <c:v>987.15081782437676</c:v>
                </c:pt>
                <c:pt idx="45">
                  <c:v>1022.1562572278576</c:v>
                </c:pt>
                <c:pt idx="46">
                  <c:v>1075.2068426423655</c:v>
                </c:pt>
                <c:pt idx="47">
                  <c:v>1052.2506733459338</c:v>
                </c:pt>
                <c:pt idx="48">
                  <c:v>1092.9788910947716</c:v>
                </c:pt>
                <c:pt idx="49">
                  <c:v>1148.7147395468003</c:v>
                </c:pt>
                <c:pt idx="50">
                  <c:v>1167.1795446002013</c:v>
                </c:pt>
                <c:pt idx="51">
                  <c:v>1171.2562040392108</c:v>
                </c:pt>
                <c:pt idx="52">
                  <c:v>1069.381965219849</c:v>
                </c:pt>
                <c:pt idx="53">
                  <c:v>1190.3438531897875</c:v>
                </c:pt>
                <c:pt idx="54">
                  <c:v>1214.7661357515772</c:v>
                </c:pt>
                <c:pt idx="55">
                  <c:v>1231.4809764545025</c:v>
                </c:pt>
                <c:pt idx="56">
                  <c:v>1333.8854643352672</c:v>
                </c:pt>
                <c:pt idx="57">
                  <c:v>1415.8969669478429</c:v>
                </c:pt>
                <c:pt idx="58">
                  <c:v>1402.240966029115</c:v>
                </c:pt>
                <c:pt idx="59">
                  <c:v>1542.6362505498366</c:v>
                </c:pt>
                <c:pt idx="60">
                  <c:v>1652.4638021485</c:v>
                </c:pt>
                <c:pt idx="61">
                  <c:v>1672.9086740210059</c:v>
                </c:pt>
                <c:pt idx="62">
                  <c:v>1692.5236527672728</c:v>
                </c:pt>
                <c:pt idx="63">
                  <c:v>1671.8285895303188</c:v>
                </c:pt>
                <c:pt idx="64">
                  <c:v>1730.3658649127065</c:v>
                </c:pt>
                <c:pt idx="65">
                  <c:v>1710.6772796005844</c:v>
                </c:pt>
                <c:pt idx="66">
                  <c:v>1780.5272283000929</c:v>
                </c:pt>
                <c:pt idx="67">
                  <c:v>1867.5166353753768</c:v>
                </c:pt>
                <c:pt idx="68">
                  <c:v>1922.4659800127899</c:v>
                </c:pt>
                <c:pt idx="69">
                  <c:v>1907.9166423361119</c:v>
                </c:pt>
                <c:pt idx="70">
                  <c:v>1957.9259674712578</c:v>
                </c:pt>
                <c:pt idx="71">
                  <c:v>1877.1945099504396</c:v>
                </c:pt>
                <c:pt idx="72">
                  <c:v>1789.658806734526</c:v>
                </c:pt>
                <c:pt idx="73">
                  <c:v>2126.3155491814268</c:v>
                </c:pt>
                <c:pt idx="74">
                  <c:v>2199.6316741739838</c:v>
                </c:pt>
                <c:pt idx="75">
                  <c:v>2166.0213468205457</c:v>
                </c:pt>
                <c:pt idx="76">
                  <c:v>2176.3096848504542</c:v>
                </c:pt>
                <c:pt idx="77">
                  <c:v>2127.8070275816808</c:v>
                </c:pt>
                <c:pt idx="78">
                  <c:v>2053.4400648018336</c:v>
                </c:pt>
                <c:pt idx="79">
                  <c:v>1976.0366054322708</c:v>
                </c:pt>
                <c:pt idx="80">
                  <c:v>1862.042312465079</c:v>
                </c:pt>
                <c:pt idx="81">
                  <c:v>1857.1178889051714</c:v>
                </c:pt>
                <c:pt idx="82">
                  <c:v>1849.0242292509654</c:v>
                </c:pt>
                <c:pt idx="83">
                  <c:v>2050.5537765451631</c:v>
                </c:pt>
                <c:pt idx="84">
                  <c:v>2029.3870213742532</c:v>
                </c:pt>
                <c:pt idx="85">
                  <c:v>1683.7219828743173</c:v>
                </c:pt>
                <c:pt idx="86">
                  <c:v>1577.5445856143413</c:v>
                </c:pt>
                <c:pt idx="87">
                  <c:v>1644.9420815447379</c:v>
                </c:pt>
                <c:pt idx="88">
                  <c:v>1628.4242730502506</c:v>
                </c:pt>
                <c:pt idx="89">
                  <c:v>1613.0902842967923</c:v>
                </c:pt>
                <c:pt idx="90">
                  <c:v>1610.7606849024571</c:v>
                </c:pt>
                <c:pt idx="91">
                  <c:v>1586.9318961798522</c:v>
                </c:pt>
                <c:pt idx="92">
                  <c:v>1678.0573943222143</c:v>
                </c:pt>
                <c:pt idx="93">
                  <c:v>1623.6936627056698</c:v>
                </c:pt>
                <c:pt idx="94">
                  <c:v>1585.3975729279678</c:v>
                </c:pt>
                <c:pt idx="95">
                  <c:v>1415.614249130196</c:v>
                </c:pt>
                <c:pt idx="96">
                  <c:v>1441.4669257830483</c:v>
                </c:pt>
                <c:pt idx="97">
                  <c:v>1448.8779574761581</c:v>
                </c:pt>
                <c:pt idx="98">
                  <c:v>1471.4874080496759</c:v>
                </c:pt>
                <c:pt idx="99">
                  <c:v>1395.7320843811326</c:v>
                </c:pt>
                <c:pt idx="100">
                  <c:v>1402.0754961928769</c:v>
                </c:pt>
                <c:pt idx="101">
                  <c:v>1363.0601249151282</c:v>
                </c:pt>
                <c:pt idx="102">
                  <c:v>1426.8702582151464</c:v>
                </c:pt>
                <c:pt idx="103">
                  <c:v>1513.6272687275707</c:v>
                </c:pt>
                <c:pt idx="104">
                  <c:v>1434.5962323892045</c:v>
                </c:pt>
                <c:pt idx="105">
                  <c:v>1453.2404928500878</c:v>
                </c:pt>
                <c:pt idx="106">
                  <c:v>1492.827349023662</c:v>
                </c:pt>
                <c:pt idx="107">
                  <c:v>1396.5531617572956</c:v>
                </c:pt>
                <c:pt idx="108">
                  <c:v>1279.5269564283603</c:v>
                </c:pt>
                <c:pt idx="109">
                  <c:v>1210.185137883786</c:v>
                </c:pt>
                <c:pt idx="110">
                  <c:v>1211.6638482663259</c:v>
                </c:pt>
                <c:pt idx="111">
                  <c:v>1312.0524209032035</c:v>
                </c:pt>
                <c:pt idx="112">
                  <c:v>1485.3809560471543</c:v>
                </c:pt>
                <c:pt idx="113">
                  <c:v>1562.9227101224562</c:v>
                </c:pt>
                <c:pt idx="114">
                  <c:v>1476.5854574467705</c:v>
                </c:pt>
                <c:pt idx="115">
                  <c:v>1363.0718800870932</c:v>
                </c:pt>
                <c:pt idx="116">
                  <c:v>1333.5215446747522</c:v>
                </c:pt>
                <c:pt idx="117">
                  <c:v>1553.8219696636468</c:v>
                </c:pt>
                <c:pt idx="118">
                  <c:v>1482.0782344611439</c:v>
                </c:pt>
                <c:pt idx="119">
                  <c:v>1517.0929213979671</c:v>
                </c:pt>
                <c:pt idx="120">
                  <c:v>1649.2169802052056</c:v>
                </c:pt>
                <c:pt idx="121">
                  <c:v>1631.2987745951923</c:v>
                </c:pt>
                <c:pt idx="122">
                  <c:v>1601.762713382383</c:v>
                </c:pt>
                <c:pt idx="123">
                  <c:v>1504.6695709764701</c:v>
                </c:pt>
                <c:pt idx="124">
                  <c:v>1321.0323849221684</c:v>
                </c:pt>
                <c:pt idx="125">
                  <c:v>1286.0533885578052</c:v>
                </c:pt>
                <c:pt idx="126">
                  <c:v>1273.5477208165598</c:v>
                </c:pt>
                <c:pt idx="127">
                  <c:v>1268.2385300299527</c:v>
                </c:pt>
                <c:pt idx="128">
                  <c:v>1223.9245488126255</c:v>
                </c:pt>
                <c:pt idx="129">
                  <c:v>938.48537940709093</c:v>
                </c:pt>
                <c:pt idx="130">
                  <c:v>915.69540407588431</c:v>
                </c:pt>
                <c:pt idx="131">
                  <c:v>875.94434233153902</c:v>
                </c:pt>
                <c:pt idx="132">
                  <c:v>740.41984169020088</c:v>
                </c:pt>
                <c:pt idx="133">
                  <c:v>730.07295154581334</c:v>
                </c:pt>
                <c:pt idx="134">
                  <c:v>673.62315649423545</c:v>
                </c:pt>
                <c:pt idx="135">
                  <c:v>686.70594414168056</c:v>
                </c:pt>
                <c:pt idx="136">
                  <c:v>645.28266780176989</c:v>
                </c:pt>
                <c:pt idx="137">
                  <c:v>654.23854199826417</c:v>
                </c:pt>
                <c:pt idx="138">
                  <c:v>639.02100106896671</c:v>
                </c:pt>
                <c:pt idx="139">
                  <c:v>683.54747534798435</c:v>
                </c:pt>
                <c:pt idx="140">
                  <c:v>748.66439271151376</c:v>
                </c:pt>
                <c:pt idx="141">
                  <c:v>809.67122828855395</c:v>
                </c:pt>
                <c:pt idx="142">
                  <c:v>795.42295760172669</c:v>
                </c:pt>
                <c:pt idx="143">
                  <c:v>768.00432224050985</c:v>
                </c:pt>
                <c:pt idx="144">
                  <c:v>781.05094286028179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5-4306-9A91-9F37E8D74E43}"/>
            </c:ext>
          </c:extLst>
        </c:ser>
        <c:ser>
          <c:idx val="2"/>
          <c:order val="2"/>
          <c:tx>
            <c:strRef>
              <c:f>Nonresidential!$D$5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Nonresidential!$A$97:$A$241</c:f>
              <c:numCache>
                <c:formatCode>mmm\-yy</c:formatCode>
                <c:ptCount val="145"/>
                <c:pt idx="0">
                  <c:v>39995</c:v>
                </c:pt>
                <c:pt idx="1">
                  <c:v>40026</c:v>
                </c:pt>
                <c:pt idx="2">
                  <c:v>40057</c:v>
                </c:pt>
                <c:pt idx="3">
                  <c:v>40087</c:v>
                </c:pt>
                <c:pt idx="4">
                  <c:v>40118</c:v>
                </c:pt>
                <c:pt idx="5">
                  <c:v>40148</c:v>
                </c:pt>
                <c:pt idx="6">
                  <c:v>40179</c:v>
                </c:pt>
                <c:pt idx="7">
                  <c:v>40210</c:v>
                </c:pt>
                <c:pt idx="8">
                  <c:v>40238</c:v>
                </c:pt>
                <c:pt idx="9">
                  <c:v>40269</c:v>
                </c:pt>
                <c:pt idx="10">
                  <c:v>40299</c:v>
                </c:pt>
                <c:pt idx="11">
                  <c:v>40330</c:v>
                </c:pt>
                <c:pt idx="12">
                  <c:v>40360</c:v>
                </c:pt>
                <c:pt idx="13">
                  <c:v>40391</c:v>
                </c:pt>
                <c:pt idx="14">
                  <c:v>40422</c:v>
                </c:pt>
                <c:pt idx="15">
                  <c:v>40452</c:v>
                </c:pt>
                <c:pt idx="16">
                  <c:v>40483</c:v>
                </c:pt>
                <c:pt idx="17">
                  <c:v>40513</c:v>
                </c:pt>
                <c:pt idx="18">
                  <c:v>40544</c:v>
                </c:pt>
                <c:pt idx="19">
                  <c:v>40575</c:v>
                </c:pt>
                <c:pt idx="20">
                  <c:v>40603</c:v>
                </c:pt>
                <c:pt idx="21">
                  <c:v>40634</c:v>
                </c:pt>
                <c:pt idx="22">
                  <c:v>40664</c:v>
                </c:pt>
                <c:pt idx="23">
                  <c:v>40695</c:v>
                </c:pt>
                <c:pt idx="24">
                  <c:v>40725</c:v>
                </c:pt>
                <c:pt idx="25">
                  <c:v>40756</c:v>
                </c:pt>
                <c:pt idx="26">
                  <c:v>40787</c:v>
                </c:pt>
                <c:pt idx="27">
                  <c:v>40817</c:v>
                </c:pt>
                <c:pt idx="28">
                  <c:v>40848</c:v>
                </c:pt>
                <c:pt idx="29">
                  <c:v>40878</c:v>
                </c:pt>
                <c:pt idx="30">
                  <c:v>40909</c:v>
                </c:pt>
                <c:pt idx="31">
                  <c:v>40940</c:v>
                </c:pt>
                <c:pt idx="32">
                  <c:v>40969</c:v>
                </c:pt>
                <c:pt idx="33">
                  <c:v>41000</c:v>
                </c:pt>
                <c:pt idx="34">
                  <c:v>41030</c:v>
                </c:pt>
                <c:pt idx="35">
                  <c:v>41061</c:v>
                </c:pt>
                <c:pt idx="36">
                  <c:v>41091</c:v>
                </c:pt>
                <c:pt idx="37">
                  <c:v>41122</c:v>
                </c:pt>
                <c:pt idx="38">
                  <c:v>41153</c:v>
                </c:pt>
                <c:pt idx="39">
                  <c:v>41183</c:v>
                </c:pt>
                <c:pt idx="40">
                  <c:v>41214</c:v>
                </c:pt>
                <c:pt idx="41">
                  <c:v>41244</c:v>
                </c:pt>
                <c:pt idx="42">
                  <c:v>41275</c:v>
                </c:pt>
                <c:pt idx="43">
                  <c:v>41306</c:v>
                </c:pt>
                <c:pt idx="44">
                  <c:v>41334</c:v>
                </c:pt>
                <c:pt idx="45">
                  <c:v>41365</c:v>
                </c:pt>
                <c:pt idx="46">
                  <c:v>41395</c:v>
                </c:pt>
                <c:pt idx="47">
                  <c:v>41426</c:v>
                </c:pt>
                <c:pt idx="48">
                  <c:v>41456</c:v>
                </c:pt>
                <c:pt idx="49">
                  <c:v>41487</c:v>
                </c:pt>
                <c:pt idx="50">
                  <c:v>41518</c:v>
                </c:pt>
                <c:pt idx="51">
                  <c:v>41548</c:v>
                </c:pt>
                <c:pt idx="52">
                  <c:v>41579</c:v>
                </c:pt>
                <c:pt idx="53">
                  <c:v>41609</c:v>
                </c:pt>
                <c:pt idx="54">
                  <c:v>41640</c:v>
                </c:pt>
                <c:pt idx="55">
                  <c:v>41671</c:v>
                </c:pt>
                <c:pt idx="56">
                  <c:v>41699</c:v>
                </c:pt>
                <c:pt idx="57">
                  <c:v>41730</c:v>
                </c:pt>
                <c:pt idx="58">
                  <c:v>41760</c:v>
                </c:pt>
                <c:pt idx="59">
                  <c:v>41791</c:v>
                </c:pt>
                <c:pt idx="60">
                  <c:v>41821</c:v>
                </c:pt>
                <c:pt idx="61">
                  <c:v>41852</c:v>
                </c:pt>
                <c:pt idx="62">
                  <c:v>41883</c:v>
                </c:pt>
                <c:pt idx="63">
                  <c:v>41913</c:v>
                </c:pt>
                <c:pt idx="64">
                  <c:v>41944</c:v>
                </c:pt>
                <c:pt idx="65">
                  <c:v>41974</c:v>
                </c:pt>
                <c:pt idx="66">
                  <c:v>42005</c:v>
                </c:pt>
                <c:pt idx="67">
                  <c:v>42036</c:v>
                </c:pt>
                <c:pt idx="68">
                  <c:v>42064</c:v>
                </c:pt>
                <c:pt idx="69">
                  <c:v>42095</c:v>
                </c:pt>
                <c:pt idx="70">
                  <c:v>42125</c:v>
                </c:pt>
                <c:pt idx="71">
                  <c:v>42156</c:v>
                </c:pt>
                <c:pt idx="72">
                  <c:v>42186</c:v>
                </c:pt>
                <c:pt idx="73">
                  <c:v>42217</c:v>
                </c:pt>
                <c:pt idx="74">
                  <c:v>42248</c:v>
                </c:pt>
                <c:pt idx="75">
                  <c:v>42278</c:v>
                </c:pt>
                <c:pt idx="76">
                  <c:v>42309</c:v>
                </c:pt>
                <c:pt idx="77">
                  <c:v>42339</c:v>
                </c:pt>
                <c:pt idx="78">
                  <c:v>42370</c:v>
                </c:pt>
                <c:pt idx="79">
                  <c:v>42401</c:v>
                </c:pt>
                <c:pt idx="80">
                  <c:v>42430</c:v>
                </c:pt>
                <c:pt idx="81">
                  <c:v>42461</c:v>
                </c:pt>
                <c:pt idx="82">
                  <c:v>42491</c:v>
                </c:pt>
                <c:pt idx="83">
                  <c:v>42522</c:v>
                </c:pt>
                <c:pt idx="84">
                  <c:v>42552</c:v>
                </c:pt>
                <c:pt idx="85">
                  <c:v>42583</c:v>
                </c:pt>
                <c:pt idx="86">
                  <c:v>42614</c:v>
                </c:pt>
                <c:pt idx="87">
                  <c:v>42644</c:v>
                </c:pt>
                <c:pt idx="88">
                  <c:v>42675</c:v>
                </c:pt>
                <c:pt idx="89">
                  <c:v>42705</c:v>
                </c:pt>
                <c:pt idx="90">
                  <c:v>42736</c:v>
                </c:pt>
                <c:pt idx="91">
                  <c:v>42767</c:v>
                </c:pt>
                <c:pt idx="92">
                  <c:v>42795</c:v>
                </c:pt>
                <c:pt idx="93">
                  <c:v>42826</c:v>
                </c:pt>
                <c:pt idx="94">
                  <c:v>42856</c:v>
                </c:pt>
                <c:pt idx="95">
                  <c:v>42887</c:v>
                </c:pt>
                <c:pt idx="96">
                  <c:v>42917</c:v>
                </c:pt>
                <c:pt idx="97">
                  <c:v>42948</c:v>
                </c:pt>
                <c:pt idx="98">
                  <c:v>42979</c:v>
                </c:pt>
                <c:pt idx="99">
                  <c:v>43009</c:v>
                </c:pt>
                <c:pt idx="100">
                  <c:v>43040</c:v>
                </c:pt>
                <c:pt idx="101">
                  <c:v>43070</c:v>
                </c:pt>
                <c:pt idx="102">
                  <c:v>43101</c:v>
                </c:pt>
                <c:pt idx="103">
                  <c:v>43132</c:v>
                </c:pt>
                <c:pt idx="104">
                  <c:v>43160</c:v>
                </c:pt>
                <c:pt idx="105">
                  <c:v>43191</c:v>
                </c:pt>
                <c:pt idx="106">
                  <c:v>43221</c:v>
                </c:pt>
                <c:pt idx="107">
                  <c:v>43252</c:v>
                </c:pt>
                <c:pt idx="108">
                  <c:v>43282</c:v>
                </c:pt>
                <c:pt idx="109">
                  <c:v>43313</c:v>
                </c:pt>
                <c:pt idx="110">
                  <c:v>43344</c:v>
                </c:pt>
                <c:pt idx="111">
                  <c:v>43374</c:v>
                </c:pt>
                <c:pt idx="112">
                  <c:v>43405</c:v>
                </c:pt>
                <c:pt idx="113">
                  <c:v>43435</c:v>
                </c:pt>
                <c:pt idx="114">
                  <c:v>43466</c:v>
                </c:pt>
                <c:pt idx="115">
                  <c:v>43497</c:v>
                </c:pt>
                <c:pt idx="116">
                  <c:v>43525</c:v>
                </c:pt>
                <c:pt idx="117">
                  <c:v>43556</c:v>
                </c:pt>
                <c:pt idx="118">
                  <c:v>43586</c:v>
                </c:pt>
                <c:pt idx="119">
                  <c:v>43617</c:v>
                </c:pt>
                <c:pt idx="120">
                  <c:v>43647</c:v>
                </c:pt>
                <c:pt idx="121">
                  <c:v>43678</c:v>
                </c:pt>
                <c:pt idx="122">
                  <c:v>43709</c:v>
                </c:pt>
                <c:pt idx="123">
                  <c:v>43739</c:v>
                </c:pt>
                <c:pt idx="124">
                  <c:v>43770</c:v>
                </c:pt>
                <c:pt idx="125">
                  <c:v>43800</c:v>
                </c:pt>
                <c:pt idx="126">
                  <c:v>43831</c:v>
                </c:pt>
                <c:pt idx="127">
                  <c:v>43862</c:v>
                </c:pt>
                <c:pt idx="128">
                  <c:v>43891</c:v>
                </c:pt>
                <c:pt idx="129">
                  <c:v>43922</c:v>
                </c:pt>
                <c:pt idx="130">
                  <c:v>43952</c:v>
                </c:pt>
                <c:pt idx="131">
                  <c:v>43983</c:v>
                </c:pt>
                <c:pt idx="132">
                  <c:v>44013</c:v>
                </c:pt>
                <c:pt idx="133">
                  <c:v>44044</c:v>
                </c:pt>
                <c:pt idx="134">
                  <c:v>44075</c:v>
                </c:pt>
                <c:pt idx="135">
                  <c:v>44105</c:v>
                </c:pt>
                <c:pt idx="136">
                  <c:v>44136</c:v>
                </c:pt>
                <c:pt idx="137">
                  <c:v>44166</c:v>
                </c:pt>
                <c:pt idx="138">
                  <c:v>44197</c:v>
                </c:pt>
                <c:pt idx="139">
                  <c:v>44228</c:v>
                </c:pt>
                <c:pt idx="140">
                  <c:v>44256</c:v>
                </c:pt>
                <c:pt idx="141">
                  <c:v>44287</c:v>
                </c:pt>
                <c:pt idx="142">
                  <c:v>44317</c:v>
                </c:pt>
                <c:pt idx="143">
                  <c:v>44348</c:v>
                </c:pt>
                <c:pt idx="144">
                  <c:v>44378</c:v>
                </c:pt>
              </c:numCache>
            </c:numRef>
          </c:cat>
          <c:val>
            <c:numRef>
              <c:f>Nonresidential!$D$97:$D$241</c:f>
              <c:numCache>
                <c:formatCode>0</c:formatCode>
                <c:ptCount val="145"/>
                <c:pt idx="0">
                  <c:v>2255.7978668137612</c:v>
                </c:pt>
                <c:pt idx="1">
                  <c:v>2339.0836058448836</c:v>
                </c:pt>
                <c:pt idx="2">
                  <c:v>2207.9758993521423</c:v>
                </c:pt>
                <c:pt idx="3">
                  <c:v>2214.6387650584511</c:v>
                </c:pt>
                <c:pt idx="4">
                  <c:v>2258.8615713083118</c:v>
                </c:pt>
                <c:pt idx="5">
                  <c:v>2237.0611818746229</c:v>
                </c:pt>
                <c:pt idx="6">
                  <c:v>2061.9093265236684</c:v>
                </c:pt>
                <c:pt idx="7">
                  <c:v>2067.5399494623853</c:v>
                </c:pt>
                <c:pt idx="8">
                  <c:v>2024.0140882301891</c:v>
                </c:pt>
                <c:pt idx="9">
                  <c:v>2042.5500219199628</c:v>
                </c:pt>
                <c:pt idx="10">
                  <c:v>2073.033927646768</c:v>
                </c:pt>
                <c:pt idx="11">
                  <c:v>1973.5705655975921</c:v>
                </c:pt>
                <c:pt idx="12">
                  <c:v>2009.3076884871036</c:v>
                </c:pt>
                <c:pt idx="13">
                  <c:v>1906.0833266645286</c:v>
                </c:pt>
                <c:pt idx="14">
                  <c:v>2090.9449331452342</c:v>
                </c:pt>
                <c:pt idx="15">
                  <c:v>2047.854682207942</c:v>
                </c:pt>
                <c:pt idx="16">
                  <c:v>1975.9048698090728</c:v>
                </c:pt>
                <c:pt idx="17">
                  <c:v>1946.3316448079929</c:v>
                </c:pt>
                <c:pt idx="18">
                  <c:v>1999.5137295593508</c:v>
                </c:pt>
                <c:pt idx="19">
                  <c:v>1996.466806542242</c:v>
                </c:pt>
                <c:pt idx="20">
                  <c:v>1979.4252434668933</c:v>
                </c:pt>
                <c:pt idx="21">
                  <c:v>1837.1945686535703</c:v>
                </c:pt>
                <c:pt idx="22">
                  <c:v>1879.2891565518364</c:v>
                </c:pt>
                <c:pt idx="23">
                  <c:v>1903.5984929910485</c:v>
                </c:pt>
                <c:pt idx="24">
                  <c:v>1832.5628551407244</c:v>
                </c:pt>
                <c:pt idx="25">
                  <c:v>1849.8490902271092</c:v>
                </c:pt>
                <c:pt idx="26">
                  <c:v>1705.6245347247509</c:v>
                </c:pt>
                <c:pt idx="27">
                  <c:v>1668.0531214502141</c:v>
                </c:pt>
                <c:pt idx="28">
                  <c:v>1665.9920955619018</c:v>
                </c:pt>
                <c:pt idx="29">
                  <c:v>1650.7629396729294</c:v>
                </c:pt>
                <c:pt idx="30">
                  <c:v>1592.063472437746</c:v>
                </c:pt>
                <c:pt idx="31">
                  <c:v>1653.5096438576854</c:v>
                </c:pt>
                <c:pt idx="32">
                  <c:v>1662.8487307811924</c:v>
                </c:pt>
                <c:pt idx="33">
                  <c:v>1643.8205144359649</c:v>
                </c:pt>
                <c:pt idx="34">
                  <c:v>1585.5015072022761</c:v>
                </c:pt>
                <c:pt idx="35">
                  <c:v>1562.3884638563527</c:v>
                </c:pt>
                <c:pt idx="36">
                  <c:v>1562.6139756376242</c:v>
                </c:pt>
                <c:pt idx="37">
                  <c:v>1569.9592349268376</c:v>
                </c:pt>
                <c:pt idx="38">
                  <c:v>1508.0818147839575</c:v>
                </c:pt>
                <c:pt idx="39">
                  <c:v>1537.7085668523428</c:v>
                </c:pt>
                <c:pt idx="40">
                  <c:v>1489.4752068914529</c:v>
                </c:pt>
                <c:pt idx="41">
                  <c:v>1488.958857535783</c:v>
                </c:pt>
                <c:pt idx="42">
                  <c:v>1488.568983098628</c:v>
                </c:pt>
                <c:pt idx="43">
                  <c:v>1462.0420296963371</c:v>
                </c:pt>
                <c:pt idx="44">
                  <c:v>1433.1377644133554</c:v>
                </c:pt>
                <c:pt idx="45">
                  <c:v>1450.9829775327923</c:v>
                </c:pt>
                <c:pt idx="46">
                  <c:v>1465.3989523142457</c:v>
                </c:pt>
                <c:pt idx="47">
                  <c:v>1503.0344573321331</c:v>
                </c:pt>
                <c:pt idx="48">
                  <c:v>1515.4869566185266</c:v>
                </c:pt>
                <c:pt idx="49">
                  <c:v>1469.0029266493202</c:v>
                </c:pt>
                <c:pt idx="50">
                  <c:v>1525.0705721670965</c:v>
                </c:pt>
                <c:pt idx="51">
                  <c:v>1559.1901900844637</c:v>
                </c:pt>
                <c:pt idx="52">
                  <c:v>1593.3901552042437</c:v>
                </c:pt>
                <c:pt idx="53">
                  <c:v>1577.7714370029337</c:v>
                </c:pt>
                <c:pt idx="54">
                  <c:v>1606.619485540984</c:v>
                </c:pt>
                <c:pt idx="55">
                  <c:v>1605.481346230619</c:v>
                </c:pt>
                <c:pt idx="56">
                  <c:v>1581.768213675577</c:v>
                </c:pt>
                <c:pt idx="57">
                  <c:v>1631.5381526340802</c:v>
                </c:pt>
                <c:pt idx="58">
                  <c:v>1577.535787966598</c:v>
                </c:pt>
                <c:pt idx="59">
                  <c:v>1569.1279698294131</c:v>
                </c:pt>
                <c:pt idx="60">
                  <c:v>1599.5739509262094</c:v>
                </c:pt>
                <c:pt idx="61">
                  <c:v>1623.476685559518</c:v>
                </c:pt>
                <c:pt idx="62">
                  <c:v>1653.9735292140463</c:v>
                </c:pt>
                <c:pt idx="63">
                  <c:v>1660.3514305265335</c:v>
                </c:pt>
                <c:pt idx="64">
                  <c:v>1689.7695324443755</c:v>
                </c:pt>
                <c:pt idx="65">
                  <c:v>1748.075684436287</c:v>
                </c:pt>
                <c:pt idx="66">
                  <c:v>1747.6451391038222</c:v>
                </c:pt>
                <c:pt idx="67">
                  <c:v>1694.9813149782317</c:v>
                </c:pt>
                <c:pt idx="68">
                  <c:v>1722.586151643492</c:v>
                </c:pt>
                <c:pt idx="69">
                  <c:v>1751.2692626658536</c:v>
                </c:pt>
                <c:pt idx="70">
                  <c:v>1778.2070068032938</c:v>
                </c:pt>
                <c:pt idx="71">
                  <c:v>1839.8461523807946</c:v>
                </c:pt>
                <c:pt idx="72">
                  <c:v>1808.4659624781646</c:v>
                </c:pt>
                <c:pt idx="73">
                  <c:v>1842.0778907708282</c:v>
                </c:pt>
                <c:pt idx="74">
                  <c:v>1992.3507698419767</c:v>
                </c:pt>
                <c:pt idx="75">
                  <c:v>1970.6422762654304</c:v>
                </c:pt>
                <c:pt idx="76">
                  <c:v>1911.3130822209473</c:v>
                </c:pt>
                <c:pt idx="77">
                  <c:v>1931.9111306327313</c:v>
                </c:pt>
                <c:pt idx="78">
                  <c:v>1919.0162536405555</c:v>
                </c:pt>
                <c:pt idx="79">
                  <c:v>1921.372674324987</c:v>
                </c:pt>
                <c:pt idx="80">
                  <c:v>1938.0292845199797</c:v>
                </c:pt>
                <c:pt idx="81">
                  <c:v>1897.6040180762766</c:v>
                </c:pt>
                <c:pt idx="82">
                  <c:v>1901.6007062838562</c:v>
                </c:pt>
                <c:pt idx="83">
                  <c:v>1896.691887989939</c:v>
                </c:pt>
                <c:pt idx="84">
                  <c:v>2012.6277346062047</c:v>
                </c:pt>
                <c:pt idx="85">
                  <c:v>2058.3738749627787</c:v>
                </c:pt>
                <c:pt idx="86">
                  <c:v>1923.0138945047715</c:v>
                </c:pt>
                <c:pt idx="87">
                  <c:v>1950.9777951012954</c:v>
                </c:pt>
                <c:pt idx="88">
                  <c:v>1991.7909004775343</c:v>
                </c:pt>
                <c:pt idx="89">
                  <c:v>2092.2757423322651</c:v>
                </c:pt>
                <c:pt idx="90">
                  <c:v>2095.1297484234274</c:v>
                </c:pt>
                <c:pt idx="91">
                  <c:v>2166.3222661136865</c:v>
                </c:pt>
                <c:pt idx="92">
                  <c:v>2272.0587392977855</c:v>
                </c:pt>
                <c:pt idx="93">
                  <c:v>2230.9505033290502</c:v>
                </c:pt>
                <c:pt idx="94">
                  <c:v>2267.7338386951233</c:v>
                </c:pt>
                <c:pt idx="95">
                  <c:v>2256.8883734442497</c:v>
                </c:pt>
                <c:pt idx="96">
                  <c:v>2225.4171723074951</c:v>
                </c:pt>
                <c:pt idx="97">
                  <c:v>2238.3112387740725</c:v>
                </c:pt>
                <c:pt idx="98">
                  <c:v>2208.139741853975</c:v>
                </c:pt>
                <c:pt idx="99">
                  <c:v>2207.6387012440186</c:v>
                </c:pt>
                <c:pt idx="100">
                  <c:v>2204.2725157674622</c:v>
                </c:pt>
                <c:pt idx="101">
                  <c:v>2059.1128005919832</c:v>
                </c:pt>
                <c:pt idx="102">
                  <c:v>2088.5075781196674</c:v>
                </c:pt>
                <c:pt idx="103">
                  <c:v>2036.9744716875175</c:v>
                </c:pt>
                <c:pt idx="104">
                  <c:v>2006.1417321899171</c:v>
                </c:pt>
                <c:pt idx="105">
                  <c:v>2087.1645695094066</c:v>
                </c:pt>
                <c:pt idx="106">
                  <c:v>2124.0173768880281</c:v>
                </c:pt>
                <c:pt idx="107">
                  <c:v>2128.0246326834813</c:v>
                </c:pt>
                <c:pt idx="108">
                  <c:v>2112.8246002241226</c:v>
                </c:pt>
                <c:pt idx="109">
                  <c:v>2081.9691609183842</c:v>
                </c:pt>
                <c:pt idx="110">
                  <c:v>2069.1631760405116</c:v>
                </c:pt>
                <c:pt idx="111">
                  <c:v>2075.4612011206109</c:v>
                </c:pt>
                <c:pt idx="112">
                  <c:v>2096.2707889067647</c:v>
                </c:pt>
                <c:pt idx="113">
                  <c:v>2058.8313803340052</c:v>
                </c:pt>
                <c:pt idx="114">
                  <c:v>2086.1202319024051</c:v>
                </c:pt>
                <c:pt idx="115">
                  <c:v>2127.1439835428341</c:v>
                </c:pt>
                <c:pt idx="116">
                  <c:v>2172.2079223561977</c:v>
                </c:pt>
                <c:pt idx="117">
                  <c:v>2188.8120635683358</c:v>
                </c:pt>
                <c:pt idx="118">
                  <c:v>2136.7635975901321</c:v>
                </c:pt>
                <c:pt idx="119">
                  <c:v>2144.305178775478</c:v>
                </c:pt>
                <c:pt idx="120">
                  <c:v>2083.2927791363459</c:v>
                </c:pt>
                <c:pt idx="121">
                  <c:v>2102.9868817757288</c:v>
                </c:pt>
                <c:pt idx="122">
                  <c:v>2221.8814697476405</c:v>
                </c:pt>
                <c:pt idx="123">
                  <c:v>2222.8426739424021</c:v>
                </c:pt>
                <c:pt idx="124">
                  <c:v>2297.1919256141782</c:v>
                </c:pt>
                <c:pt idx="125">
                  <c:v>2329.0253217705613</c:v>
                </c:pt>
                <c:pt idx="126">
                  <c:v>2407.4607415104219</c:v>
                </c:pt>
                <c:pt idx="127">
                  <c:v>2419.6218841603268</c:v>
                </c:pt>
                <c:pt idx="128">
                  <c:v>2327.8681549197058</c:v>
                </c:pt>
                <c:pt idx="129">
                  <c:v>2240.8732527887091</c:v>
                </c:pt>
                <c:pt idx="130">
                  <c:v>2314.2164477826846</c:v>
                </c:pt>
                <c:pt idx="131">
                  <c:v>2598.0992897704878</c:v>
                </c:pt>
                <c:pt idx="132">
                  <c:v>2768.7283777920065</c:v>
                </c:pt>
                <c:pt idx="133">
                  <c:v>2822.5085241710995</c:v>
                </c:pt>
                <c:pt idx="134">
                  <c:v>2876.2151168175842</c:v>
                </c:pt>
                <c:pt idx="135">
                  <c:v>2855.0511885694123</c:v>
                </c:pt>
                <c:pt idx="136">
                  <c:v>2829.6909331937773</c:v>
                </c:pt>
                <c:pt idx="137">
                  <c:v>2915.743789000855</c:v>
                </c:pt>
                <c:pt idx="138">
                  <c:v>2881.3530734208357</c:v>
                </c:pt>
                <c:pt idx="139">
                  <c:v>2988.1292007120419</c:v>
                </c:pt>
                <c:pt idx="140">
                  <c:v>3150.8109974976383</c:v>
                </c:pt>
                <c:pt idx="141">
                  <c:v>3232.1995166966963</c:v>
                </c:pt>
                <c:pt idx="142">
                  <c:v>3252.5669075280807</c:v>
                </c:pt>
                <c:pt idx="143">
                  <c:v>3054.4680756231373</c:v>
                </c:pt>
                <c:pt idx="144">
                  <c:v>2973.0332837866354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5-4306-9A91-9F37E8D7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22016"/>
        <c:axId val="129623552"/>
      </c:lineChart>
      <c:dateAx>
        <c:axId val="12962201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623552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9623552"/>
        <c:scaling>
          <c:orientation val="minMax"/>
          <c:max val="4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 ($2020m)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9622016"/>
        <c:crosses val="autoZero"/>
        <c:crossBetween val="between"/>
        <c:majorUnit val="4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Unemployment!$A$38:$A$86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EmpGrowth!$C$38:$C$86</c:f>
              <c:numCache>
                <c:formatCode>0.0%</c:formatCode>
                <c:ptCount val="49"/>
                <c:pt idx="0">
                  <c:v>-1.9572207465399116E-2</c:v>
                </c:pt>
                <c:pt idx="1">
                  <c:v>-1.9458544839255576E-2</c:v>
                </c:pt>
                <c:pt idx="2">
                  <c:v>-4.1234298197706076E-2</c:v>
                </c:pt>
                <c:pt idx="3">
                  <c:v>-1.2663631189527624E-2</c:v>
                </c:pt>
                <c:pt idx="4">
                  <c:v>-1.7253671752459621E-2</c:v>
                </c:pt>
                <c:pt idx="5">
                  <c:v>4.3140638481449223E-3</c:v>
                </c:pt>
                <c:pt idx="6">
                  <c:v>-2.2785531187695662E-3</c:v>
                </c:pt>
                <c:pt idx="7">
                  <c:v>2.0175817841187493E-2</c:v>
                </c:pt>
                <c:pt idx="8">
                  <c:v>2.9744631456761539E-2</c:v>
                </c:pt>
                <c:pt idx="9">
                  <c:v>3.3218785796105488E-2</c:v>
                </c:pt>
                <c:pt idx="10">
                  <c:v>4.2392235226948127E-2</c:v>
                </c:pt>
                <c:pt idx="11">
                  <c:v>2.7687526486791958E-2</c:v>
                </c:pt>
                <c:pt idx="12">
                  <c:v>2.268564182048749E-2</c:v>
                </c:pt>
                <c:pt idx="13">
                  <c:v>-5.8203991130820754E-3</c:v>
                </c:pt>
                <c:pt idx="14">
                  <c:v>-5.4772011502122186E-3</c:v>
                </c:pt>
                <c:pt idx="15">
                  <c:v>-7.1477663230241628E-3</c:v>
                </c:pt>
                <c:pt idx="16">
                  <c:v>-4.5467070818406841E-3</c:v>
                </c:pt>
                <c:pt idx="17">
                  <c:v>3.0387510454418898E-2</c:v>
                </c:pt>
                <c:pt idx="18">
                  <c:v>4.5711138647941629E-2</c:v>
                </c:pt>
                <c:pt idx="19">
                  <c:v>5.0256126263325651E-2</c:v>
                </c:pt>
                <c:pt idx="20">
                  <c:v>5.0380622837370215E-2</c:v>
                </c:pt>
                <c:pt idx="21">
                  <c:v>3.7337662337662225E-2</c:v>
                </c:pt>
                <c:pt idx="22">
                  <c:v>3.9499670836076417E-2</c:v>
                </c:pt>
                <c:pt idx="23">
                  <c:v>4.2578433957289663E-2</c:v>
                </c:pt>
                <c:pt idx="24">
                  <c:v>3.3074186322308741E-2</c:v>
                </c:pt>
                <c:pt idx="25">
                  <c:v>1.147626499739185E-2</c:v>
                </c:pt>
                <c:pt idx="26">
                  <c:v>2.1532615579480607E-2</c:v>
                </c:pt>
                <c:pt idx="27">
                  <c:v>1.9471488178024909E-2</c:v>
                </c:pt>
                <c:pt idx="28">
                  <c:v>5.5739795918367419E-2</c:v>
                </c:pt>
                <c:pt idx="29">
                  <c:v>7.7230531201650354E-2</c:v>
                </c:pt>
                <c:pt idx="30">
                  <c:v>6.8691878487290747E-2</c:v>
                </c:pt>
                <c:pt idx="31">
                  <c:v>6.8956963909214908E-2</c:v>
                </c:pt>
                <c:pt idx="32">
                  <c:v>3.6728283194394029E-2</c:v>
                </c:pt>
                <c:pt idx="33">
                  <c:v>4.9072411729503385E-2</c:v>
                </c:pt>
                <c:pt idx="34">
                  <c:v>3.1790230885253568E-2</c:v>
                </c:pt>
                <c:pt idx="35">
                  <c:v>3.3646594732567481E-2</c:v>
                </c:pt>
                <c:pt idx="36">
                  <c:v>4.0088567765994565E-2</c:v>
                </c:pt>
                <c:pt idx="37">
                  <c:v>3.5139760410724419E-2</c:v>
                </c:pt>
                <c:pt idx="38">
                  <c:v>1.2256831215562869E-2</c:v>
                </c:pt>
                <c:pt idx="39">
                  <c:v>2.2898192838702425E-2</c:v>
                </c:pt>
                <c:pt idx="40">
                  <c:v>2.0952380952381056E-2</c:v>
                </c:pt>
                <c:pt idx="41">
                  <c:v>1.1021712774161863E-4</c:v>
                </c:pt>
                <c:pt idx="42">
                  <c:v>1.9995556542990345E-2</c:v>
                </c:pt>
                <c:pt idx="43">
                  <c:v>1.4704268627235839E-2</c:v>
                </c:pt>
                <c:pt idx="44">
                  <c:v>6.2554872695346209E-3</c:v>
                </c:pt>
                <c:pt idx="45">
                  <c:v>-8.5959885386819312E-3</c:v>
                </c:pt>
                <c:pt idx="46">
                  <c:v>-1.0890873448055061E-4</c:v>
                </c:pt>
                <c:pt idx="47">
                  <c:v>3.6768681734615782E-3</c:v>
                </c:pt>
                <c:pt idx="48">
                  <c:v>3.1410186497982329E-2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0-4366-BD69-090C280B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69856"/>
        <c:axId val="12977139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Unemployment!$A$38:$A$86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Unemployment!$B$38:$B$86</c:f>
              <c:numCache>
                <c:formatCode>0.0%</c:formatCode>
                <c:ptCount val="49"/>
                <c:pt idx="0">
                  <c:v>6.0999999999999999E-2</c:v>
                </c:pt>
                <c:pt idx="1">
                  <c:v>6.2E-2</c:v>
                </c:pt>
                <c:pt idx="2">
                  <c:v>7.0999999999999994E-2</c:v>
                </c:pt>
                <c:pt idx="3">
                  <c:v>7.4999999999999997E-2</c:v>
                </c:pt>
                <c:pt idx="4">
                  <c:v>8.1000000000000003E-2</c:v>
                </c:pt>
                <c:pt idx="5">
                  <c:v>6.7000000000000004E-2</c:v>
                </c:pt>
                <c:pt idx="6">
                  <c:v>6.9000000000000006E-2</c:v>
                </c:pt>
                <c:pt idx="7">
                  <c:v>7.0000000000000007E-2</c:v>
                </c:pt>
                <c:pt idx="8">
                  <c:v>6.6000000000000003E-2</c:v>
                </c:pt>
                <c:pt idx="9">
                  <c:v>6.2E-2</c:v>
                </c:pt>
                <c:pt idx="10">
                  <c:v>6.2E-2</c:v>
                </c:pt>
                <c:pt idx="11">
                  <c:v>7.2999999999999995E-2</c:v>
                </c:pt>
                <c:pt idx="12">
                  <c:v>6.9000000000000006E-2</c:v>
                </c:pt>
                <c:pt idx="13">
                  <c:v>7.6999999999999999E-2</c:v>
                </c:pt>
                <c:pt idx="14">
                  <c:v>6.4000000000000001E-2</c:v>
                </c:pt>
                <c:pt idx="15">
                  <c:v>6.8000000000000005E-2</c:v>
                </c:pt>
                <c:pt idx="16">
                  <c:v>6.4000000000000001E-2</c:v>
                </c:pt>
                <c:pt idx="17">
                  <c:v>0.06</c:v>
                </c:pt>
                <c:pt idx="18">
                  <c:v>5.5999999999999994E-2</c:v>
                </c:pt>
                <c:pt idx="19">
                  <c:v>6.7000000000000004E-2</c:v>
                </c:pt>
                <c:pt idx="20">
                  <c:v>5.7999999999999996E-2</c:v>
                </c:pt>
                <c:pt idx="21">
                  <c:v>5.7000000000000002E-2</c:v>
                </c:pt>
                <c:pt idx="22">
                  <c:v>5.5999999999999994E-2</c:v>
                </c:pt>
                <c:pt idx="23">
                  <c:v>6.5000000000000002E-2</c:v>
                </c:pt>
                <c:pt idx="24">
                  <c:v>5.9000000000000004E-2</c:v>
                </c:pt>
                <c:pt idx="25">
                  <c:v>5.5999999999999994E-2</c:v>
                </c:pt>
                <c:pt idx="26">
                  <c:v>5.0999999999999997E-2</c:v>
                </c:pt>
                <c:pt idx="27">
                  <c:v>6.0999999999999999E-2</c:v>
                </c:pt>
                <c:pt idx="28">
                  <c:v>4.7E-2</c:v>
                </c:pt>
                <c:pt idx="29">
                  <c:v>5.2999999999999999E-2</c:v>
                </c:pt>
                <c:pt idx="30">
                  <c:v>5.0999999999999997E-2</c:v>
                </c:pt>
                <c:pt idx="31">
                  <c:v>0.05</c:v>
                </c:pt>
                <c:pt idx="32">
                  <c:v>4.4999999999999998E-2</c:v>
                </c:pt>
                <c:pt idx="33">
                  <c:v>4.5999999999999999E-2</c:v>
                </c:pt>
                <c:pt idx="34">
                  <c:v>4.0999999999999995E-2</c:v>
                </c:pt>
                <c:pt idx="35">
                  <c:v>4.4999999999999998E-2</c:v>
                </c:pt>
                <c:pt idx="36">
                  <c:v>4.2000000000000003E-2</c:v>
                </c:pt>
                <c:pt idx="37">
                  <c:v>3.7000000000000005E-2</c:v>
                </c:pt>
                <c:pt idx="38">
                  <c:v>4.2999999999999997E-2</c:v>
                </c:pt>
                <c:pt idx="39">
                  <c:v>4.4000000000000004E-2</c:v>
                </c:pt>
                <c:pt idx="40">
                  <c:v>4.2000000000000003E-2</c:v>
                </c:pt>
                <c:pt idx="41">
                  <c:v>4.2000000000000003E-2</c:v>
                </c:pt>
                <c:pt idx="42">
                  <c:v>4.0999999999999995E-2</c:v>
                </c:pt>
                <c:pt idx="43">
                  <c:v>4.8000000000000001E-2</c:v>
                </c:pt>
                <c:pt idx="44">
                  <c:v>0.04</c:v>
                </c:pt>
                <c:pt idx="45">
                  <c:v>5.5999999999999994E-2</c:v>
                </c:pt>
                <c:pt idx="46">
                  <c:v>5.2999999999999999E-2</c:v>
                </c:pt>
                <c:pt idx="47">
                  <c:v>5.2999999999999999E-2</c:v>
                </c:pt>
                <c:pt idx="48">
                  <c:v>4.0999999999999995E-2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0-4366-BD69-090C280B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69856"/>
        <c:axId val="129771392"/>
      </c:lineChart>
      <c:catAx>
        <c:axId val="129769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2977139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2977139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769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4951881014831"/>
          <c:y val="5.1400554097404488E-2"/>
          <c:w val="0.86509492563429802"/>
          <c:h val="0.62191528142315755"/>
        </c:manualLayout>
      </c:layout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rgbClr val="00B0F0"/>
            </a:solidFill>
          </c:spPr>
          <c:invertIfNegative val="0"/>
          <c:cat>
            <c:numRef>
              <c:f>Unemployment!$A$38:$A$86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EmpGrowth!$C$38:$C$86</c:f>
              <c:numCache>
                <c:formatCode>0.0%</c:formatCode>
                <c:ptCount val="49"/>
                <c:pt idx="0">
                  <c:v>-1.9572207465399116E-2</c:v>
                </c:pt>
                <c:pt idx="1">
                  <c:v>-1.9458544839255576E-2</c:v>
                </c:pt>
                <c:pt idx="2">
                  <c:v>-4.1234298197706076E-2</c:v>
                </c:pt>
                <c:pt idx="3">
                  <c:v>-1.2663631189527624E-2</c:v>
                </c:pt>
                <c:pt idx="4">
                  <c:v>-1.7253671752459621E-2</c:v>
                </c:pt>
                <c:pt idx="5">
                  <c:v>4.3140638481449223E-3</c:v>
                </c:pt>
                <c:pt idx="6">
                  <c:v>-2.2785531187695662E-3</c:v>
                </c:pt>
                <c:pt idx="7">
                  <c:v>2.0175817841187493E-2</c:v>
                </c:pt>
                <c:pt idx="8">
                  <c:v>2.9744631456761539E-2</c:v>
                </c:pt>
                <c:pt idx="9">
                  <c:v>3.3218785796105488E-2</c:v>
                </c:pt>
                <c:pt idx="10">
                  <c:v>4.2392235226948127E-2</c:v>
                </c:pt>
                <c:pt idx="11">
                  <c:v>2.7687526486791958E-2</c:v>
                </c:pt>
                <c:pt idx="12">
                  <c:v>2.268564182048749E-2</c:v>
                </c:pt>
                <c:pt idx="13">
                  <c:v>-5.8203991130820754E-3</c:v>
                </c:pt>
                <c:pt idx="14">
                  <c:v>-5.4772011502122186E-3</c:v>
                </c:pt>
                <c:pt idx="15">
                  <c:v>-7.1477663230241628E-3</c:v>
                </c:pt>
                <c:pt idx="16">
                  <c:v>-4.5467070818406841E-3</c:v>
                </c:pt>
                <c:pt idx="17">
                  <c:v>3.0387510454418898E-2</c:v>
                </c:pt>
                <c:pt idx="18">
                  <c:v>4.5711138647941629E-2</c:v>
                </c:pt>
                <c:pt idx="19">
                  <c:v>5.0256126263325651E-2</c:v>
                </c:pt>
                <c:pt idx="20">
                  <c:v>5.0380622837370215E-2</c:v>
                </c:pt>
                <c:pt idx="21">
                  <c:v>3.7337662337662225E-2</c:v>
                </c:pt>
                <c:pt idx="22">
                  <c:v>3.9499670836076417E-2</c:v>
                </c:pt>
                <c:pt idx="23">
                  <c:v>4.2578433957289663E-2</c:v>
                </c:pt>
                <c:pt idx="24">
                  <c:v>3.3074186322308741E-2</c:v>
                </c:pt>
                <c:pt idx="25">
                  <c:v>1.147626499739185E-2</c:v>
                </c:pt>
                <c:pt idx="26">
                  <c:v>2.1532615579480607E-2</c:v>
                </c:pt>
                <c:pt idx="27">
                  <c:v>1.9471488178024909E-2</c:v>
                </c:pt>
                <c:pt idx="28">
                  <c:v>5.5739795918367419E-2</c:v>
                </c:pt>
                <c:pt idx="29">
                  <c:v>7.7230531201650354E-2</c:v>
                </c:pt>
                <c:pt idx="30">
                  <c:v>6.8691878487290747E-2</c:v>
                </c:pt>
                <c:pt idx="31">
                  <c:v>6.8956963909214908E-2</c:v>
                </c:pt>
                <c:pt idx="32">
                  <c:v>3.6728283194394029E-2</c:v>
                </c:pt>
                <c:pt idx="33">
                  <c:v>4.9072411729503385E-2</c:v>
                </c:pt>
                <c:pt idx="34">
                  <c:v>3.1790230885253568E-2</c:v>
                </c:pt>
                <c:pt idx="35">
                  <c:v>3.3646594732567481E-2</c:v>
                </c:pt>
                <c:pt idx="36">
                  <c:v>4.0088567765994565E-2</c:v>
                </c:pt>
                <c:pt idx="37">
                  <c:v>3.5139760410724419E-2</c:v>
                </c:pt>
                <c:pt idx="38">
                  <c:v>1.2256831215562869E-2</c:v>
                </c:pt>
                <c:pt idx="39">
                  <c:v>2.2898192838702425E-2</c:v>
                </c:pt>
                <c:pt idx="40">
                  <c:v>2.0952380952381056E-2</c:v>
                </c:pt>
                <c:pt idx="41">
                  <c:v>1.1021712774161863E-4</c:v>
                </c:pt>
                <c:pt idx="42">
                  <c:v>1.9995556542990345E-2</c:v>
                </c:pt>
                <c:pt idx="43">
                  <c:v>1.4704268627235839E-2</c:v>
                </c:pt>
                <c:pt idx="44">
                  <c:v>6.2554872695346209E-3</c:v>
                </c:pt>
                <c:pt idx="45">
                  <c:v>-8.5959885386819312E-3</c:v>
                </c:pt>
                <c:pt idx="46">
                  <c:v>-1.0890873448055061E-4</c:v>
                </c:pt>
                <c:pt idx="47">
                  <c:v>3.6768681734615782E-3</c:v>
                </c:pt>
                <c:pt idx="48">
                  <c:v>3.1410186497982329E-2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48C0-B3BE-022C0BB4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13120"/>
        <c:axId val="12981491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Unemployment!$A$38:$A$86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Unemployment!$B$38:$B$86</c:f>
              <c:numCache>
                <c:formatCode>0.0%</c:formatCode>
                <c:ptCount val="49"/>
                <c:pt idx="0">
                  <c:v>6.0999999999999999E-2</c:v>
                </c:pt>
                <c:pt idx="1">
                  <c:v>6.2E-2</c:v>
                </c:pt>
                <c:pt idx="2">
                  <c:v>7.0999999999999994E-2</c:v>
                </c:pt>
                <c:pt idx="3">
                  <c:v>7.4999999999999997E-2</c:v>
                </c:pt>
                <c:pt idx="4">
                  <c:v>8.1000000000000003E-2</c:v>
                </c:pt>
                <c:pt idx="5">
                  <c:v>6.7000000000000004E-2</c:v>
                </c:pt>
                <c:pt idx="6">
                  <c:v>6.9000000000000006E-2</c:v>
                </c:pt>
                <c:pt idx="7">
                  <c:v>7.0000000000000007E-2</c:v>
                </c:pt>
                <c:pt idx="8">
                  <c:v>6.6000000000000003E-2</c:v>
                </c:pt>
                <c:pt idx="9">
                  <c:v>6.2E-2</c:v>
                </c:pt>
                <c:pt idx="10">
                  <c:v>6.2E-2</c:v>
                </c:pt>
                <c:pt idx="11">
                  <c:v>7.2999999999999995E-2</c:v>
                </c:pt>
                <c:pt idx="12">
                  <c:v>6.9000000000000006E-2</c:v>
                </c:pt>
                <c:pt idx="13">
                  <c:v>7.6999999999999999E-2</c:v>
                </c:pt>
                <c:pt idx="14">
                  <c:v>6.4000000000000001E-2</c:v>
                </c:pt>
                <c:pt idx="15">
                  <c:v>6.8000000000000005E-2</c:v>
                </c:pt>
                <c:pt idx="16">
                  <c:v>6.4000000000000001E-2</c:v>
                </c:pt>
                <c:pt idx="17">
                  <c:v>0.06</c:v>
                </c:pt>
                <c:pt idx="18">
                  <c:v>5.5999999999999994E-2</c:v>
                </c:pt>
                <c:pt idx="19">
                  <c:v>6.7000000000000004E-2</c:v>
                </c:pt>
                <c:pt idx="20">
                  <c:v>5.7999999999999996E-2</c:v>
                </c:pt>
                <c:pt idx="21">
                  <c:v>5.7000000000000002E-2</c:v>
                </c:pt>
                <c:pt idx="22">
                  <c:v>5.5999999999999994E-2</c:v>
                </c:pt>
                <c:pt idx="23">
                  <c:v>6.5000000000000002E-2</c:v>
                </c:pt>
                <c:pt idx="24">
                  <c:v>5.9000000000000004E-2</c:v>
                </c:pt>
                <c:pt idx="25">
                  <c:v>5.5999999999999994E-2</c:v>
                </c:pt>
                <c:pt idx="26">
                  <c:v>5.0999999999999997E-2</c:v>
                </c:pt>
                <c:pt idx="27">
                  <c:v>6.0999999999999999E-2</c:v>
                </c:pt>
                <c:pt idx="28">
                  <c:v>4.7E-2</c:v>
                </c:pt>
                <c:pt idx="29">
                  <c:v>5.2999999999999999E-2</c:v>
                </c:pt>
                <c:pt idx="30">
                  <c:v>5.0999999999999997E-2</c:v>
                </c:pt>
                <c:pt idx="31">
                  <c:v>0.05</c:v>
                </c:pt>
                <c:pt idx="32">
                  <c:v>4.4999999999999998E-2</c:v>
                </c:pt>
                <c:pt idx="33">
                  <c:v>4.5999999999999999E-2</c:v>
                </c:pt>
                <c:pt idx="34">
                  <c:v>4.0999999999999995E-2</c:v>
                </c:pt>
                <c:pt idx="35">
                  <c:v>4.4999999999999998E-2</c:v>
                </c:pt>
                <c:pt idx="36">
                  <c:v>4.2000000000000003E-2</c:v>
                </c:pt>
                <c:pt idx="37">
                  <c:v>3.7000000000000005E-2</c:v>
                </c:pt>
                <c:pt idx="38">
                  <c:v>4.2999999999999997E-2</c:v>
                </c:pt>
                <c:pt idx="39">
                  <c:v>4.4000000000000004E-2</c:v>
                </c:pt>
                <c:pt idx="40">
                  <c:v>4.2000000000000003E-2</c:v>
                </c:pt>
                <c:pt idx="41">
                  <c:v>4.2000000000000003E-2</c:v>
                </c:pt>
                <c:pt idx="42">
                  <c:v>4.0999999999999995E-2</c:v>
                </c:pt>
                <c:pt idx="43">
                  <c:v>4.8000000000000001E-2</c:v>
                </c:pt>
                <c:pt idx="44">
                  <c:v>0.04</c:v>
                </c:pt>
                <c:pt idx="45">
                  <c:v>5.5999999999999994E-2</c:v>
                </c:pt>
                <c:pt idx="46">
                  <c:v>5.2999999999999999E-2</c:v>
                </c:pt>
                <c:pt idx="47">
                  <c:v>5.2999999999999999E-2</c:v>
                </c:pt>
                <c:pt idx="48">
                  <c:v>4.0999999999999995E-2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B-48C0-B3BE-022C0BB4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13120"/>
        <c:axId val="129814912"/>
      </c:lineChart>
      <c:catAx>
        <c:axId val="1298131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81491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2981491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813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208223972003497E-2"/>
          <c:y val="0.8190605861767275"/>
          <c:w val="0.81558333333333333"/>
          <c:h val="8.3717191601050026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&amp; unemployment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Unemployment!$A$38:$A$86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EmpGrowth!$C$38:$C$86</c:f>
              <c:numCache>
                <c:formatCode>0.0%</c:formatCode>
                <c:ptCount val="49"/>
                <c:pt idx="0">
                  <c:v>-1.9572207465399116E-2</c:v>
                </c:pt>
                <c:pt idx="1">
                  <c:v>-1.9458544839255576E-2</c:v>
                </c:pt>
                <c:pt idx="2">
                  <c:v>-4.1234298197706076E-2</c:v>
                </c:pt>
                <c:pt idx="3">
                  <c:v>-1.2663631189527624E-2</c:v>
                </c:pt>
                <c:pt idx="4">
                  <c:v>-1.7253671752459621E-2</c:v>
                </c:pt>
                <c:pt idx="5">
                  <c:v>4.3140638481449223E-3</c:v>
                </c:pt>
                <c:pt idx="6">
                  <c:v>-2.2785531187695662E-3</c:v>
                </c:pt>
                <c:pt idx="7">
                  <c:v>2.0175817841187493E-2</c:v>
                </c:pt>
                <c:pt idx="8">
                  <c:v>2.9744631456761539E-2</c:v>
                </c:pt>
                <c:pt idx="9">
                  <c:v>3.3218785796105488E-2</c:v>
                </c:pt>
                <c:pt idx="10">
                  <c:v>4.2392235226948127E-2</c:v>
                </c:pt>
                <c:pt idx="11">
                  <c:v>2.7687526486791958E-2</c:v>
                </c:pt>
                <c:pt idx="12">
                  <c:v>2.268564182048749E-2</c:v>
                </c:pt>
                <c:pt idx="13">
                  <c:v>-5.8203991130820754E-3</c:v>
                </c:pt>
                <c:pt idx="14">
                  <c:v>-5.4772011502122186E-3</c:v>
                </c:pt>
                <c:pt idx="15">
                  <c:v>-7.1477663230241628E-3</c:v>
                </c:pt>
                <c:pt idx="16">
                  <c:v>-4.5467070818406841E-3</c:v>
                </c:pt>
                <c:pt idx="17">
                  <c:v>3.0387510454418898E-2</c:v>
                </c:pt>
                <c:pt idx="18">
                  <c:v>4.5711138647941629E-2</c:v>
                </c:pt>
                <c:pt idx="19">
                  <c:v>5.0256126263325651E-2</c:v>
                </c:pt>
                <c:pt idx="20">
                  <c:v>5.0380622837370215E-2</c:v>
                </c:pt>
                <c:pt idx="21">
                  <c:v>3.7337662337662225E-2</c:v>
                </c:pt>
                <c:pt idx="22">
                  <c:v>3.9499670836076417E-2</c:v>
                </c:pt>
                <c:pt idx="23">
                  <c:v>4.2578433957289663E-2</c:v>
                </c:pt>
                <c:pt idx="24">
                  <c:v>3.3074186322308741E-2</c:v>
                </c:pt>
                <c:pt idx="25">
                  <c:v>1.147626499739185E-2</c:v>
                </c:pt>
                <c:pt idx="26">
                  <c:v>2.1532615579480607E-2</c:v>
                </c:pt>
                <c:pt idx="27">
                  <c:v>1.9471488178024909E-2</c:v>
                </c:pt>
                <c:pt idx="28">
                  <c:v>5.5739795918367419E-2</c:v>
                </c:pt>
                <c:pt idx="29">
                  <c:v>7.7230531201650354E-2</c:v>
                </c:pt>
                <c:pt idx="30">
                  <c:v>6.8691878487290747E-2</c:v>
                </c:pt>
                <c:pt idx="31">
                  <c:v>6.8956963909214908E-2</c:v>
                </c:pt>
                <c:pt idx="32">
                  <c:v>3.6728283194394029E-2</c:v>
                </c:pt>
                <c:pt idx="33">
                  <c:v>4.9072411729503385E-2</c:v>
                </c:pt>
                <c:pt idx="34">
                  <c:v>3.1790230885253568E-2</c:v>
                </c:pt>
                <c:pt idx="35">
                  <c:v>3.3646594732567481E-2</c:v>
                </c:pt>
                <c:pt idx="36">
                  <c:v>4.0088567765994565E-2</c:v>
                </c:pt>
                <c:pt idx="37">
                  <c:v>3.5139760410724419E-2</c:v>
                </c:pt>
                <c:pt idx="38">
                  <c:v>1.2256831215562869E-2</c:v>
                </c:pt>
                <c:pt idx="39">
                  <c:v>2.2898192838702425E-2</c:v>
                </c:pt>
                <c:pt idx="40">
                  <c:v>2.0952380952381056E-2</c:v>
                </c:pt>
                <c:pt idx="41">
                  <c:v>1.1021712774161863E-4</c:v>
                </c:pt>
                <c:pt idx="42">
                  <c:v>1.9995556542990345E-2</c:v>
                </c:pt>
                <c:pt idx="43">
                  <c:v>1.4704268627235839E-2</c:v>
                </c:pt>
                <c:pt idx="44">
                  <c:v>6.2554872695346209E-3</c:v>
                </c:pt>
                <c:pt idx="45">
                  <c:v>-8.5959885386819312E-3</c:v>
                </c:pt>
                <c:pt idx="46">
                  <c:v>-1.0890873448055061E-4</c:v>
                </c:pt>
                <c:pt idx="47">
                  <c:v>3.6768681734615782E-3</c:v>
                </c:pt>
                <c:pt idx="48">
                  <c:v>3.1410186497982329E-2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E-43B4-A9B9-9978DCBA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95296"/>
        <c:axId val="13029683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Unemployment!$A$38:$A$86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Unemployment!$B$38:$B$86</c:f>
              <c:numCache>
                <c:formatCode>0.0%</c:formatCode>
                <c:ptCount val="49"/>
                <c:pt idx="0">
                  <c:v>6.0999999999999999E-2</c:v>
                </c:pt>
                <c:pt idx="1">
                  <c:v>6.2E-2</c:v>
                </c:pt>
                <c:pt idx="2">
                  <c:v>7.0999999999999994E-2</c:v>
                </c:pt>
                <c:pt idx="3">
                  <c:v>7.4999999999999997E-2</c:v>
                </c:pt>
                <c:pt idx="4">
                  <c:v>8.1000000000000003E-2</c:v>
                </c:pt>
                <c:pt idx="5">
                  <c:v>6.7000000000000004E-2</c:v>
                </c:pt>
                <c:pt idx="6">
                  <c:v>6.9000000000000006E-2</c:v>
                </c:pt>
                <c:pt idx="7">
                  <c:v>7.0000000000000007E-2</c:v>
                </c:pt>
                <c:pt idx="8">
                  <c:v>6.6000000000000003E-2</c:v>
                </c:pt>
                <c:pt idx="9">
                  <c:v>6.2E-2</c:v>
                </c:pt>
                <c:pt idx="10">
                  <c:v>6.2E-2</c:v>
                </c:pt>
                <c:pt idx="11">
                  <c:v>7.2999999999999995E-2</c:v>
                </c:pt>
                <c:pt idx="12">
                  <c:v>6.9000000000000006E-2</c:v>
                </c:pt>
                <c:pt idx="13">
                  <c:v>7.6999999999999999E-2</c:v>
                </c:pt>
                <c:pt idx="14">
                  <c:v>6.4000000000000001E-2</c:v>
                </c:pt>
                <c:pt idx="15">
                  <c:v>6.8000000000000005E-2</c:v>
                </c:pt>
                <c:pt idx="16">
                  <c:v>6.4000000000000001E-2</c:v>
                </c:pt>
                <c:pt idx="17">
                  <c:v>0.06</c:v>
                </c:pt>
                <c:pt idx="18">
                  <c:v>5.5999999999999994E-2</c:v>
                </c:pt>
                <c:pt idx="19">
                  <c:v>6.7000000000000004E-2</c:v>
                </c:pt>
                <c:pt idx="20">
                  <c:v>5.7999999999999996E-2</c:v>
                </c:pt>
                <c:pt idx="21">
                  <c:v>5.7000000000000002E-2</c:v>
                </c:pt>
                <c:pt idx="22">
                  <c:v>5.5999999999999994E-2</c:v>
                </c:pt>
                <c:pt idx="23">
                  <c:v>6.5000000000000002E-2</c:v>
                </c:pt>
                <c:pt idx="24">
                  <c:v>5.9000000000000004E-2</c:v>
                </c:pt>
                <c:pt idx="25">
                  <c:v>5.5999999999999994E-2</c:v>
                </c:pt>
                <c:pt idx="26">
                  <c:v>5.0999999999999997E-2</c:v>
                </c:pt>
                <c:pt idx="27">
                  <c:v>6.0999999999999999E-2</c:v>
                </c:pt>
                <c:pt idx="28">
                  <c:v>4.7E-2</c:v>
                </c:pt>
                <c:pt idx="29">
                  <c:v>5.2999999999999999E-2</c:v>
                </c:pt>
                <c:pt idx="30">
                  <c:v>5.0999999999999997E-2</c:v>
                </c:pt>
                <c:pt idx="31">
                  <c:v>0.05</c:v>
                </c:pt>
                <c:pt idx="32">
                  <c:v>4.4999999999999998E-2</c:v>
                </c:pt>
                <c:pt idx="33">
                  <c:v>4.5999999999999999E-2</c:v>
                </c:pt>
                <c:pt idx="34">
                  <c:v>4.0999999999999995E-2</c:v>
                </c:pt>
                <c:pt idx="35">
                  <c:v>4.4999999999999998E-2</c:v>
                </c:pt>
                <c:pt idx="36">
                  <c:v>4.2000000000000003E-2</c:v>
                </c:pt>
                <c:pt idx="37">
                  <c:v>3.7000000000000005E-2</c:v>
                </c:pt>
                <c:pt idx="38">
                  <c:v>4.2999999999999997E-2</c:v>
                </c:pt>
                <c:pt idx="39">
                  <c:v>4.4000000000000004E-2</c:v>
                </c:pt>
                <c:pt idx="40">
                  <c:v>4.2000000000000003E-2</c:v>
                </c:pt>
                <c:pt idx="41">
                  <c:v>4.2000000000000003E-2</c:v>
                </c:pt>
                <c:pt idx="42">
                  <c:v>4.0999999999999995E-2</c:v>
                </c:pt>
                <c:pt idx="43">
                  <c:v>4.8000000000000001E-2</c:v>
                </c:pt>
                <c:pt idx="44">
                  <c:v>0.04</c:v>
                </c:pt>
                <c:pt idx="45">
                  <c:v>5.5999999999999994E-2</c:v>
                </c:pt>
                <c:pt idx="46">
                  <c:v>5.2999999999999999E-2</c:v>
                </c:pt>
                <c:pt idx="47">
                  <c:v>5.2999999999999999E-2</c:v>
                </c:pt>
                <c:pt idx="48">
                  <c:v>4.0999999999999995E-2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E-43B4-A9B9-9978DCBA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5296"/>
        <c:axId val="130296832"/>
      </c:lineChart>
      <c:catAx>
        <c:axId val="130295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29683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2968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29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Unemployment!$B$4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Unemployment!$A$38:$A$86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Unemployment!$B$38:$B$86</c:f>
              <c:numCache>
                <c:formatCode>0.0%</c:formatCode>
                <c:ptCount val="49"/>
                <c:pt idx="0">
                  <c:v>6.0999999999999999E-2</c:v>
                </c:pt>
                <c:pt idx="1">
                  <c:v>6.2E-2</c:v>
                </c:pt>
                <c:pt idx="2">
                  <c:v>7.0999999999999994E-2</c:v>
                </c:pt>
                <c:pt idx="3">
                  <c:v>7.4999999999999997E-2</c:v>
                </c:pt>
                <c:pt idx="4">
                  <c:v>8.1000000000000003E-2</c:v>
                </c:pt>
                <c:pt idx="5">
                  <c:v>6.7000000000000004E-2</c:v>
                </c:pt>
                <c:pt idx="6">
                  <c:v>6.9000000000000006E-2</c:v>
                </c:pt>
                <c:pt idx="7">
                  <c:v>7.0000000000000007E-2</c:v>
                </c:pt>
                <c:pt idx="8">
                  <c:v>6.6000000000000003E-2</c:v>
                </c:pt>
                <c:pt idx="9">
                  <c:v>6.2E-2</c:v>
                </c:pt>
                <c:pt idx="10">
                  <c:v>6.2E-2</c:v>
                </c:pt>
                <c:pt idx="11">
                  <c:v>7.2999999999999995E-2</c:v>
                </c:pt>
                <c:pt idx="12">
                  <c:v>6.9000000000000006E-2</c:v>
                </c:pt>
                <c:pt idx="13">
                  <c:v>7.6999999999999999E-2</c:v>
                </c:pt>
                <c:pt idx="14">
                  <c:v>6.4000000000000001E-2</c:v>
                </c:pt>
                <c:pt idx="15">
                  <c:v>6.8000000000000005E-2</c:v>
                </c:pt>
                <c:pt idx="16">
                  <c:v>6.4000000000000001E-2</c:v>
                </c:pt>
                <c:pt idx="17">
                  <c:v>0.06</c:v>
                </c:pt>
                <c:pt idx="18">
                  <c:v>5.5999999999999994E-2</c:v>
                </c:pt>
                <c:pt idx="19">
                  <c:v>6.7000000000000004E-2</c:v>
                </c:pt>
                <c:pt idx="20">
                  <c:v>5.7999999999999996E-2</c:v>
                </c:pt>
                <c:pt idx="21">
                  <c:v>5.7000000000000002E-2</c:v>
                </c:pt>
                <c:pt idx="22">
                  <c:v>5.5999999999999994E-2</c:v>
                </c:pt>
                <c:pt idx="23">
                  <c:v>6.5000000000000002E-2</c:v>
                </c:pt>
                <c:pt idx="24">
                  <c:v>5.9000000000000004E-2</c:v>
                </c:pt>
                <c:pt idx="25">
                  <c:v>5.5999999999999994E-2</c:v>
                </c:pt>
                <c:pt idx="26">
                  <c:v>5.0999999999999997E-2</c:v>
                </c:pt>
                <c:pt idx="27">
                  <c:v>6.0999999999999999E-2</c:v>
                </c:pt>
                <c:pt idx="28">
                  <c:v>4.7E-2</c:v>
                </c:pt>
                <c:pt idx="29">
                  <c:v>5.2999999999999999E-2</c:v>
                </c:pt>
                <c:pt idx="30">
                  <c:v>5.0999999999999997E-2</c:v>
                </c:pt>
                <c:pt idx="31">
                  <c:v>0.05</c:v>
                </c:pt>
                <c:pt idx="32">
                  <c:v>4.4999999999999998E-2</c:v>
                </c:pt>
                <c:pt idx="33">
                  <c:v>4.5999999999999999E-2</c:v>
                </c:pt>
                <c:pt idx="34">
                  <c:v>4.0999999999999995E-2</c:v>
                </c:pt>
                <c:pt idx="35">
                  <c:v>4.4999999999999998E-2</c:v>
                </c:pt>
                <c:pt idx="36">
                  <c:v>4.2000000000000003E-2</c:v>
                </c:pt>
                <c:pt idx="37">
                  <c:v>3.7000000000000005E-2</c:v>
                </c:pt>
                <c:pt idx="38">
                  <c:v>4.2999999999999997E-2</c:v>
                </c:pt>
                <c:pt idx="39">
                  <c:v>4.4000000000000004E-2</c:v>
                </c:pt>
                <c:pt idx="40">
                  <c:v>4.2000000000000003E-2</c:v>
                </c:pt>
                <c:pt idx="41">
                  <c:v>4.2000000000000003E-2</c:v>
                </c:pt>
                <c:pt idx="42">
                  <c:v>4.0999999999999995E-2</c:v>
                </c:pt>
                <c:pt idx="43">
                  <c:v>4.8000000000000001E-2</c:v>
                </c:pt>
                <c:pt idx="44">
                  <c:v>0.04</c:v>
                </c:pt>
                <c:pt idx="45">
                  <c:v>5.5999999999999994E-2</c:v>
                </c:pt>
                <c:pt idx="46">
                  <c:v>5.2999999999999999E-2</c:v>
                </c:pt>
                <c:pt idx="47">
                  <c:v>5.2999999999999999E-2</c:v>
                </c:pt>
                <c:pt idx="48">
                  <c:v>4.0999999999999995E-2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5-4D82-AF7E-EACF033EF7EB}"/>
            </c:ext>
          </c:extLst>
        </c:ser>
        <c:ser>
          <c:idx val="1"/>
          <c:order val="1"/>
          <c:tx>
            <c:strRef>
              <c:f>Unemployment!$C$4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Unemployment!$A$38:$A$86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Unemployment!$C$38:$C$86</c:f>
              <c:numCache>
                <c:formatCode>0.0%</c:formatCode>
                <c:ptCount val="49"/>
                <c:pt idx="0">
                  <c:v>5.3444102832472015E-2</c:v>
                </c:pt>
                <c:pt idx="1">
                  <c:v>5.9718198577824601E-2</c:v>
                </c:pt>
                <c:pt idx="2">
                  <c:v>6.0317460317460325E-2</c:v>
                </c:pt>
                <c:pt idx="3">
                  <c:v>5.8144811045569449E-2</c:v>
                </c:pt>
                <c:pt idx="4">
                  <c:v>5.6180505884647902E-2</c:v>
                </c:pt>
                <c:pt idx="5">
                  <c:v>5.6031128404669263E-2</c:v>
                </c:pt>
                <c:pt idx="6">
                  <c:v>5.7230651046667934E-2</c:v>
                </c:pt>
                <c:pt idx="7">
                  <c:v>6.1150391744697108E-2</c:v>
                </c:pt>
                <c:pt idx="8">
                  <c:v>5.5273148446045944E-2</c:v>
                </c:pt>
                <c:pt idx="9">
                  <c:v>5.7198443579766542E-2</c:v>
                </c:pt>
                <c:pt idx="10">
                  <c:v>5.8222023391065372E-2</c:v>
                </c:pt>
                <c:pt idx="11">
                  <c:v>6.4390803133558369E-2</c:v>
                </c:pt>
                <c:pt idx="12">
                  <c:v>5.9092666580744926E-2</c:v>
                </c:pt>
                <c:pt idx="13">
                  <c:v>6.1414271876009049E-2</c:v>
                </c:pt>
                <c:pt idx="14">
                  <c:v>6.2674910510901405E-2</c:v>
                </c:pt>
                <c:pt idx="15">
                  <c:v>5.8032013264460162E-2</c:v>
                </c:pt>
                <c:pt idx="16">
                  <c:v>5.6113634909463181E-2</c:v>
                </c:pt>
                <c:pt idx="17">
                  <c:v>5.6589393458240718E-2</c:v>
                </c:pt>
                <c:pt idx="18">
                  <c:v>5.6023457483311501E-2</c:v>
                </c:pt>
                <c:pt idx="19">
                  <c:v>5.4947771802954438E-2</c:v>
                </c:pt>
                <c:pt idx="20">
                  <c:v>4.8305560756412652E-2</c:v>
                </c:pt>
                <c:pt idx="21">
                  <c:v>4.9811040208165541E-2</c:v>
                </c:pt>
                <c:pt idx="22">
                  <c:v>5.4091456077015647E-2</c:v>
                </c:pt>
                <c:pt idx="23">
                  <c:v>5.4188371953775225E-2</c:v>
                </c:pt>
                <c:pt idx="24">
                  <c:v>5.130057803468209E-2</c:v>
                </c:pt>
                <c:pt idx="25">
                  <c:v>5.5006031363088063E-2</c:v>
                </c:pt>
                <c:pt idx="26">
                  <c:v>4.8604484732824423E-2</c:v>
                </c:pt>
                <c:pt idx="27">
                  <c:v>5.2757934184330724E-2</c:v>
                </c:pt>
                <c:pt idx="28">
                  <c:v>5.0698694999422561E-2</c:v>
                </c:pt>
                <c:pt idx="29">
                  <c:v>4.6614808412561215E-2</c:v>
                </c:pt>
                <c:pt idx="30">
                  <c:v>5.2898142937535163E-2</c:v>
                </c:pt>
                <c:pt idx="31">
                  <c:v>5.3213353330000566E-2</c:v>
                </c:pt>
                <c:pt idx="32">
                  <c:v>4.8195484488486019E-2</c:v>
                </c:pt>
                <c:pt idx="33">
                  <c:v>4.6161537606932562E-2</c:v>
                </c:pt>
                <c:pt idx="34">
                  <c:v>4.6171478469682913E-2</c:v>
                </c:pt>
                <c:pt idx="35">
                  <c:v>4.7383309759547382E-2</c:v>
                </c:pt>
                <c:pt idx="36">
                  <c:v>4.5496699579946544E-2</c:v>
                </c:pt>
                <c:pt idx="37">
                  <c:v>3.9860216228022279E-2</c:v>
                </c:pt>
                <c:pt idx="38">
                  <c:v>4.4016954678839253E-2</c:v>
                </c:pt>
                <c:pt idx="39">
                  <c:v>4.4509263760600652E-2</c:v>
                </c:pt>
                <c:pt idx="40">
                  <c:v>3.7593166857080682E-2</c:v>
                </c:pt>
                <c:pt idx="41">
                  <c:v>3.93675379154566E-2</c:v>
                </c:pt>
                <c:pt idx="42">
                  <c:v>4.0562036055143164E-2</c:v>
                </c:pt>
                <c:pt idx="43">
                  <c:v>4.303332458672264E-2</c:v>
                </c:pt>
                <c:pt idx="44">
                  <c:v>3.9347051629712346E-2</c:v>
                </c:pt>
                <c:pt idx="45">
                  <c:v>4.7940509466800257E-2</c:v>
                </c:pt>
                <c:pt idx="46">
                  <c:v>4.6744574290484134E-2</c:v>
                </c:pt>
                <c:pt idx="47">
                  <c:v>4.6901085141903165E-2</c:v>
                </c:pt>
                <c:pt idx="48">
                  <c:v>3.7605485232067512E-2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5-4D82-AF7E-EACF033E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55968"/>
        <c:axId val="130357504"/>
      </c:lineChart>
      <c:catAx>
        <c:axId val="130355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35750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35750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3559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unemployment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5"/>
          <c:y val="0.19480351414406533"/>
          <c:w val="0.82773381452319195"/>
          <c:h val="0.45999380285797631"/>
        </c:manualLayout>
      </c:layout>
      <c:lineChart>
        <c:grouping val="standard"/>
        <c:varyColors val="0"/>
        <c:ser>
          <c:idx val="0"/>
          <c:order val="0"/>
          <c:tx>
            <c:strRef>
              <c:f>Unemployment!$B$4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Unemployment!$A$38:$A$86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Unemployment!$B$38:$B$86</c:f>
              <c:numCache>
                <c:formatCode>0.0%</c:formatCode>
                <c:ptCount val="49"/>
                <c:pt idx="0">
                  <c:v>6.0999999999999999E-2</c:v>
                </c:pt>
                <c:pt idx="1">
                  <c:v>6.2E-2</c:v>
                </c:pt>
                <c:pt idx="2">
                  <c:v>7.0999999999999994E-2</c:v>
                </c:pt>
                <c:pt idx="3">
                  <c:v>7.4999999999999997E-2</c:v>
                </c:pt>
                <c:pt idx="4">
                  <c:v>8.1000000000000003E-2</c:v>
                </c:pt>
                <c:pt idx="5">
                  <c:v>6.7000000000000004E-2</c:v>
                </c:pt>
                <c:pt idx="6">
                  <c:v>6.9000000000000006E-2</c:v>
                </c:pt>
                <c:pt idx="7">
                  <c:v>7.0000000000000007E-2</c:v>
                </c:pt>
                <c:pt idx="8">
                  <c:v>6.6000000000000003E-2</c:v>
                </c:pt>
                <c:pt idx="9">
                  <c:v>6.2E-2</c:v>
                </c:pt>
                <c:pt idx="10">
                  <c:v>6.2E-2</c:v>
                </c:pt>
                <c:pt idx="11">
                  <c:v>7.2999999999999995E-2</c:v>
                </c:pt>
                <c:pt idx="12">
                  <c:v>6.9000000000000006E-2</c:v>
                </c:pt>
                <c:pt idx="13">
                  <c:v>7.6999999999999999E-2</c:v>
                </c:pt>
                <c:pt idx="14">
                  <c:v>6.4000000000000001E-2</c:v>
                </c:pt>
                <c:pt idx="15">
                  <c:v>6.8000000000000005E-2</c:v>
                </c:pt>
                <c:pt idx="16">
                  <c:v>6.4000000000000001E-2</c:v>
                </c:pt>
                <c:pt idx="17">
                  <c:v>0.06</c:v>
                </c:pt>
                <c:pt idx="18">
                  <c:v>5.5999999999999994E-2</c:v>
                </c:pt>
                <c:pt idx="19">
                  <c:v>6.7000000000000004E-2</c:v>
                </c:pt>
                <c:pt idx="20">
                  <c:v>5.7999999999999996E-2</c:v>
                </c:pt>
                <c:pt idx="21">
                  <c:v>5.7000000000000002E-2</c:v>
                </c:pt>
                <c:pt idx="22">
                  <c:v>5.5999999999999994E-2</c:v>
                </c:pt>
                <c:pt idx="23">
                  <c:v>6.5000000000000002E-2</c:v>
                </c:pt>
                <c:pt idx="24">
                  <c:v>5.9000000000000004E-2</c:v>
                </c:pt>
                <c:pt idx="25">
                  <c:v>5.5999999999999994E-2</c:v>
                </c:pt>
                <c:pt idx="26">
                  <c:v>5.0999999999999997E-2</c:v>
                </c:pt>
                <c:pt idx="27">
                  <c:v>6.0999999999999999E-2</c:v>
                </c:pt>
                <c:pt idx="28">
                  <c:v>4.7E-2</c:v>
                </c:pt>
                <c:pt idx="29">
                  <c:v>5.2999999999999999E-2</c:v>
                </c:pt>
                <c:pt idx="30">
                  <c:v>5.0999999999999997E-2</c:v>
                </c:pt>
                <c:pt idx="31">
                  <c:v>0.05</c:v>
                </c:pt>
                <c:pt idx="32">
                  <c:v>4.4999999999999998E-2</c:v>
                </c:pt>
                <c:pt idx="33">
                  <c:v>4.5999999999999999E-2</c:v>
                </c:pt>
                <c:pt idx="34">
                  <c:v>4.0999999999999995E-2</c:v>
                </c:pt>
                <c:pt idx="35">
                  <c:v>4.4999999999999998E-2</c:v>
                </c:pt>
                <c:pt idx="36">
                  <c:v>4.2000000000000003E-2</c:v>
                </c:pt>
                <c:pt idx="37">
                  <c:v>3.7000000000000005E-2</c:v>
                </c:pt>
                <c:pt idx="38">
                  <c:v>4.2999999999999997E-2</c:v>
                </c:pt>
                <c:pt idx="39">
                  <c:v>4.4000000000000004E-2</c:v>
                </c:pt>
                <c:pt idx="40">
                  <c:v>4.2000000000000003E-2</c:v>
                </c:pt>
                <c:pt idx="41">
                  <c:v>4.2000000000000003E-2</c:v>
                </c:pt>
                <c:pt idx="42">
                  <c:v>4.0999999999999995E-2</c:v>
                </c:pt>
                <c:pt idx="43">
                  <c:v>4.8000000000000001E-2</c:v>
                </c:pt>
                <c:pt idx="44">
                  <c:v>0.04</c:v>
                </c:pt>
                <c:pt idx="45">
                  <c:v>5.5999999999999994E-2</c:v>
                </c:pt>
                <c:pt idx="46">
                  <c:v>5.2999999999999999E-2</c:v>
                </c:pt>
                <c:pt idx="47">
                  <c:v>5.2999999999999999E-2</c:v>
                </c:pt>
                <c:pt idx="48">
                  <c:v>4.0999999999999995E-2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B-4A3F-AD02-25F224362BD1}"/>
            </c:ext>
          </c:extLst>
        </c:ser>
        <c:ser>
          <c:idx val="1"/>
          <c:order val="1"/>
          <c:tx>
            <c:strRef>
              <c:f>Unemployment!$C$4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Unemployment!$A$38:$A$86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Unemployment!$C$38:$C$86</c:f>
              <c:numCache>
                <c:formatCode>0.0%</c:formatCode>
                <c:ptCount val="49"/>
                <c:pt idx="0">
                  <c:v>5.3444102832472015E-2</c:v>
                </c:pt>
                <c:pt idx="1">
                  <c:v>5.9718198577824601E-2</c:v>
                </c:pt>
                <c:pt idx="2">
                  <c:v>6.0317460317460325E-2</c:v>
                </c:pt>
                <c:pt idx="3">
                  <c:v>5.8144811045569449E-2</c:v>
                </c:pt>
                <c:pt idx="4">
                  <c:v>5.6180505884647902E-2</c:v>
                </c:pt>
                <c:pt idx="5">
                  <c:v>5.6031128404669263E-2</c:v>
                </c:pt>
                <c:pt idx="6">
                  <c:v>5.7230651046667934E-2</c:v>
                </c:pt>
                <c:pt idx="7">
                  <c:v>6.1150391744697108E-2</c:v>
                </c:pt>
                <c:pt idx="8">
                  <c:v>5.5273148446045944E-2</c:v>
                </c:pt>
                <c:pt idx="9">
                  <c:v>5.7198443579766542E-2</c:v>
                </c:pt>
                <c:pt idx="10">
                  <c:v>5.8222023391065372E-2</c:v>
                </c:pt>
                <c:pt idx="11">
                  <c:v>6.4390803133558369E-2</c:v>
                </c:pt>
                <c:pt idx="12">
                  <c:v>5.9092666580744926E-2</c:v>
                </c:pt>
                <c:pt idx="13">
                  <c:v>6.1414271876009049E-2</c:v>
                </c:pt>
                <c:pt idx="14">
                  <c:v>6.2674910510901405E-2</c:v>
                </c:pt>
                <c:pt idx="15">
                  <c:v>5.8032013264460162E-2</c:v>
                </c:pt>
                <c:pt idx="16">
                  <c:v>5.6113634909463181E-2</c:v>
                </c:pt>
                <c:pt idx="17">
                  <c:v>5.6589393458240718E-2</c:v>
                </c:pt>
                <c:pt idx="18">
                  <c:v>5.6023457483311501E-2</c:v>
                </c:pt>
                <c:pt idx="19">
                  <c:v>5.4947771802954438E-2</c:v>
                </c:pt>
                <c:pt idx="20">
                  <c:v>4.8305560756412652E-2</c:v>
                </c:pt>
                <c:pt idx="21">
                  <c:v>4.9811040208165541E-2</c:v>
                </c:pt>
                <c:pt idx="22">
                  <c:v>5.4091456077015647E-2</c:v>
                </c:pt>
                <c:pt idx="23">
                  <c:v>5.4188371953775225E-2</c:v>
                </c:pt>
                <c:pt idx="24">
                  <c:v>5.130057803468209E-2</c:v>
                </c:pt>
                <c:pt idx="25">
                  <c:v>5.5006031363088063E-2</c:v>
                </c:pt>
                <c:pt idx="26">
                  <c:v>4.8604484732824423E-2</c:v>
                </c:pt>
                <c:pt idx="27">
                  <c:v>5.2757934184330724E-2</c:v>
                </c:pt>
                <c:pt idx="28">
                  <c:v>5.0698694999422561E-2</c:v>
                </c:pt>
                <c:pt idx="29">
                  <c:v>4.6614808412561215E-2</c:v>
                </c:pt>
                <c:pt idx="30">
                  <c:v>5.2898142937535163E-2</c:v>
                </c:pt>
                <c:pt idx="31">
                  <c:v>5.3213353330000566E-2</c:v>
                </c:pt>
                <c:pt idx="32">
                  <c:v>4.8195484488486019E-2</c:v>
                </c:pt>
                <c:pt idx="33">
                  <c:v>4.6161537606932562E-2</c:v>
                </c:pt>
                <c:pt idx="34">
                  <c:v>4.6171478469682913E-2</c:v>
                </c:pt>
                <c:pt idx="35">
                  <c:v>4.7383309759547382E-2</c:v>
                </c:pt>
                <c:pt idx="36">
                  <c:v>4.5496699579946544E-2</c:v>
                </c:pt>
                <c:pt idx="37">
                  <c:v>3.9860216228022279E-2</c:v>
                </c:pt>
                <c:pt idx="38">
                  <c:v>4.4016954678839253E-2</c:v>
                </c:pt>
                <c:pt idx="39">
                  <c:v>4.4509263760600652E-2</c:v>
                </c:pt>
                <c:pt idx="40">
                  <c:v>3.7593166857080682E-2</c:v>
                </c:pt>
                <c:pt idx="41">
                  <c:v>3.93675379154566E-2</c:v>
                </c:pt>
                <c:pt idx="42">
                  <c:v>4.0562036055143164E-2</c:v>
                </c:pt>
                <c:pt idx="43">
                  <c:v>4.303332458672264E-2</c:v>
                </c:pt>
                <c:pt idx="44">
                  <c:v>3.9347051629712346E-2</c:v>
                </c:pt>
                <c:pt idx="45">
                  <c:v>4.7940509466800257E-2</c:v>
                </c:pt>
                <c:pt idx="46">
                  <c:v>4.6744574290484134E-2</c:v>
                </c:pt>
                <c:pt idx="47">
                  <c:v>4.6901085141903165E-2</c:v>
                </c:pt>
                <c:pt idx="48">
                  <c:v>3.7605485232067512E-2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B-4A3F-AD02-25F22436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90656"/>
        <c:axId val="130400640"/>
      </c:lineChart>
      <c:catAx>
        <c:axId val="130390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40064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40064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3906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823337707786689"/>
          <c:y val="0.8190605861767275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Guestnights!$K$4</c:f>
              <c:strCache>
                <c:ptCount val="1"/>
                <c:pt idx="0">
                  <c:v>Domestic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7-4CEC-8BCA-35397BCADF1C}"/>
            </c:ext>
          </c:extLst>
        </c:ser>
        <c:ser>
          <c:idx val="1"/>
          <c:order val="1"/>
          <c:tx>
            <c:strRef>
              <c:f>Guestnights!$L$4</c:f>
              <c:strCache>
                <c:ptCount val="1"/>
                <c:pt idx="0">
                  <c:v>International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7-4CEC-8BCA-35397BCAD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AnnualUE!$B$4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AnnualUE!$A$35:$A$83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44256</c:v>
                </c:pt>
              </c:numCache>
            </c:numRef>
          </c:cat>
          <c:val>
            <c:numRef>
              <c:f>AnnualUE!$B$35:$B$83</c:f>
              <c:numCache>
                <c:formatCode>0.0%</c:formatCode>
                <c:ptCount val="49"/>
                <c:pt idx="0">
                  <c:v>5.525E-2</c:v>
                </c:pt>
                <c:pt idx="1">
                  <c:v>5.9749999999999998E-2</c:v>
                </c:pt>
                <c:pt idx="2">
                  <c:v>6.4250000000000002E-2</c:v>
                </c:pt>
                <c:pt idx="3">
                  <c:v>6.7250000000000004E-2</c:v>
                </c:pt>
                <c:pt idx="4">
                  <c:v>7.2250000000000009E-2</c:v>
                </c:pt>
                <c:pt idx="5">
                  <c:v>7.3499999999999996E-2</c:v>
                </c:pt>
                <c:pt idx="6">
                  <c:v>7.3000000000000009E-2</c:v>
                </c:pt>
                <c:pt idx="7">
                  <c:v>7.1750000000000008E-2</c:v>
                </c:pt>
                <c:pt idx="8">
                  <c:v>6.8000000000000005E-2</c:v>
                </c:pt>
                <c:pt idx="9">
                  <c:v>6.6750000000000004E-2</c:v>
                </c:pt>
                <c:pt idx="10">
                  <c:v>6.5000000000000002E-2</c:v>
                </c:pt>
                <c:pt idx="11">
                  <c:v>6.5750000000000003E-2</c:v>
                </c:pt>
                <c:pt idx="12">
                  <c:v>6.6500000000000004E-2</c:v>
                </c:pt>
                <c:pt idx="13">
                  <c:v>7.0250000000000007E-2</c:v>
                </c:pt>
                <c:pt idx="14">
                  <c:v>7.0750000000000007E-2</c:v>
                </c:pt>
                <c:pt idx="15">
                  <c:v>6.9500000000000006E-2</c:v>
                </c:pt>
                <c:pt idx="16">
                  <c:v>6.8250000000000005E-2</c:v>
                </c:pt>
                <c:pt idx="17">
                  <c:v>6.4000000000000001E-2</c:v>
                </c:pt>
                <c:pt idx="18">
                  <c:v>6.2E-2</c:v>
                </c:pt>
                <c:pt idx="19">
                  <c:v>6.1749999999999999E-2</c:v>
                </c:pt>
                <c:pt idx="20">
                  <c:v>6.0249999999999998E-2</c:v>
                </c:pt>
                <c:pt idx="21">
                  <c:v>5.9499999999999997E-2</c:v>
                </c:pt>
                <c:pt idx="22">
                  <c:v>5.9499999999999997E-2</c:v>
                </c:pt>
                <c:pt idx="23">
                  <c:v>5.8999999999999997E-2</c:v>
                </c:pt>
                <c:pt idx="24">
                  <c:v>5.9249999999999997E-2</c:v>
                </c:pt>
                <c:pt idx="25">
                  <c:v>5.8999999999999997E-2</c:v>
                </c:pt>
                <c:pt idx="26">
                  <c:v>5.7749999999999996E-2</c:v>
                </c:pt>
                <c:pt idx="27">
                  <c:v>5.6749999999999995E-2</c:v>
                </c:pt>
                <c:pt idx="28">
                  <c:v>5.3749999999999992E-2</c:v>
                </c:pt>
                <c:pt idx="29">
                  <c:v>5.2999999999999992E-2</c:v>
                </c:pt>
                <c:pt idx="30">
                  <c:v>5.2999999999999999E-2</c:v>
                </c:pt>
                <c:pt idx="31">
                  <c:v>5.0250000000000003E-2</c:v>
                </c:pt>
                <c:pt idx="32">
                  <c:v>4.9750000000000003E-2</c:v>
                </c:pt>
                <c:pt idx="33">
                  <c:v>4.8000000000000001E-2</c:v>
                </c:pt>
                <c:pt idx="34">
                  <c:v>4.5499999999999999E-2</c:v>
                </c:pt>
                <c:pt idx="35">
                  <c:v>4.4249999999999998E-2</c:v>
                </c:pt>
                <c:pt idx="36">
                  <c:v>4.3500000000000004E-2</c:v>
                </c:pt>
                <c:pt idx="37">
                  <c:v>4.1250000000000002E-2</c:v>
                </c:pt>
                <c:pt idx="38">
                  <c:v>4.1749999999999995E-2</c:v>
                </c:pt>
                <c:pt idx="39">
                  <c:v>4.1500000000000002E-2</c:v>
                </c:pt>
                <c:pt idx="40">
                  <c:v>4.1500000000000002E-2</c:v>
                </c:pt>
                <c:pt idx="41">
                  <c:v>4.2750000000000003E-2</c:v>
                </c:pt>
                <c:pt idx="42">
                  <c:v>4.2249999999999996E-2</c:v>
                </c:pt>
                <c:pt idx="43">
                  <c:v>4.3249999999999997E-2</c:v>
                </c:pt>
                <c:pt idx="44">
                  <c:v>4.2750000000000003E-2</c:v>
                </c:pt>
                <c:pt idx="45">
                  <c:v>4.6249999999999999E-2</c:v>
                </c:pt>
                <c:pt idx="46">
                  <c:v>4.9249999999999995E-2</c:v>
                </c:pt>
                <c:pt idx="47">
                  <c:v>5.0499999999999996E-2</c:v>
                </c:pt>
                <c:pt idx="48">
                  <c:v>5.074999999999999E-2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C-4450-BE76-D894A28AFA67}"/>
            </c:ext>
          </c:extLst>
        </c:ser>
        <c:ser>
          <c:idx val="1"/>
          <c:order val="1"/>
          <c:tx>
            <c:strRef>
              <c:f>AnnualUE!$C$4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AnnualUE!$A$35:$A$83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44256</c:v>
                </c:pt>
              </c:numCache>
            </c:numRef>
          </c:cat>
          <c:val>
            <c:numRef>
              <c:f>AnnualUE!$C$35:$C$83</c:f>
              <c:numCache>
                <c:formatCode>0.0%</c:formatCode>
                <c:ptCount val="49"/>
                <c:pt idx="0">
                  <c:v>4.4537073610337215E-2</c:v>
                </c:pt>
                <c:pt idx="1">
                  <c:v>5.0185383558123402E-2</c:v>
                </c:pt>
                <c:pt idx="2">
                  <c:v>5.5753790713316015E-2</c:v>
                </c:pt>
                <c:pt idx="3">
                  <c:v>5.7906143193331601E-2</c:v>
                </c:pt>
                <c:pt idx="4">
                  <c:v>5.8590243956375569E-2</c:v>
                </c:pt>
                <c:pt idx="5">
                  <c:v>5.7668476413086735E-2</c:v>
                </c:pt>
                <c:pt idx="6">
                  <c:v>5.6896774095388639E-2</c:v>
                </c:pt>
                <c:pt idx="7">
                  <c:v>5.7648169270170552E-2</c:v>
                </c:pt>
                <c:pt idx="8">
                  <c:v>5.7421329910520062E-2</c:v>
                </c:pt>
                <c:pt idx="9">
                  <c:v>5.7713158704294387E-2</c:v>
                </c:pt>
                <c:pt idx="10">
                  <c:v>5.7961001790393735E-2</c:v>
                </c:pt>
                <c:pt idx="11">
                  <c:v>5.8771104637609053E-2</c:v>
                </c:pt>
                <c:pt idx="12">
                  <c:v>5.9725984171283802E-2</c:v>
                </c:pt>
                <c:pt idx="13">
                  <c:v>6.0779941245344429E-2</c:v>
                </c:pt>
                <c:pt idx="14">
                  <c:v>6.1893163025303441E-2</c:v>
                </c:pt>
                <c:pt idx="15">
                  <c:v>6.0303465558028888E-2</c:v>
                </c:pt>
                <c:pt idx="16">
                  <c:v>5.9558707640208444E-2</c:v>
                </c:pt>
                <c:pt idx="17">
                  <c:v>5.835248803576637E-2</c:v>
                </c:pt>
                <c:pt idx="18">
                  <c:v>5.6689624778868887E-2</c:v>
                </c:pt>
                <c:pt idx="19">
                  <c:v>5.5918564413492459E-2</c:v>
                </c:pt>
                <c:pt idx="20">
                  <c:v>5.3966545875229824E-2</c:v>
                </c:pt>
                <c:pt idx="21">
                  <c:v>5.2271957562711031E-2</c:v>
                </c:pt>
                <c:pt idx="22">
                  <c:v>5.178895721113707E-2</c:v>
                </c:pt>
                <c:pt idx="23">
                  <c:v>5.1599107248842271E-2</c:v>
                </c:pt>
                <c:pt idx="24">
                  <c:v>5.234786156840962E-2</c:v>
                </c:pt>
                <c:pt idx="25">
                  <c:v>5.364660935714026E-2</c:v>
                </c:pt>
                <c:pt idx="26">
                  <c:v>5.227486652109245E-2</c:v>
                </c:pt>
                <c:pt idx="27">
                  <c:v>5.1917257078731321E-2</c:v>
                </c:pt>
                <c:pt idx="28">
                  <c:v>5.1766786319916443E-2</c:v>
                </c:pt>
                <c:pt idx="29">
                  <c:v>4.9668980582284729E-2</c:v>
                </c:pt>
                <c:pt idx="30">
                  <c:v>5.0742395133462417E-2</c:v>
                </c:pt>
                <c:pt idx="31">
                  <c:v>5.085624991987988E-2</c:v>
                </c:pt>
                <c:pt idx="32">
                  <c:v>5.0230447292145743E-2</c:v>
                </c:pt>
                <c:pt idx="33">
                  <c:v>5.0117129590738579E-2</c:v>
                </c:pt>
                <c:pt idx="34">
                  <c:v>4.8435463473775517E-2</c:v>
                </c:pt>
                <c:pt idx="35">
                  <c:v>4.6977952581162219E-2</c:v>
                </c:pt>
                <c:pt idx="36">
                  <c:v>4.630325635402735E-2</c:v>
                </c:pt>
                <c:pt idx="37">
                  <c:v>4.4727926009299777E-2</c:v>
                </c:pt>
                <c:pt idx="38">
                  <c:v>4.4189295061588862E-2</c:v>
                </c:pt>
                <c:pt idx="39">
                  <c:v>4.3470783561852182E-2</c:v>
                </c:pt>
                <c:pt idx="40">
                  <c:v>4.1494900381135721E-2</c:v>
                </c:pt>
                <c:pt idx="41">
                  <c:v>4.1371730802994298E-2</c:v>
                </c:pt>
                <c:pt idx="42">
                  <c:v>4.0508001147070274E-2</c:v>
                </c:pt>
                <c:pt idx="43">
                  <c:v>4.0139016353600773E-2</c:v>
                </c:pt>
                <c:pt idx="44">
                  <c:v>4.0577487546758689E-2</c:v>
                </c:pt>
                <c:pt idx="45">
                  <c:v>4.2720730434594602E-2</c:v>
                </c:pt>
                <c:pt idx="46">
                  <c:v>4.4266364993429841E-2</c:v>
                </c:pt>
                <c:pt idx="47">
                  <c:v>4.5233305132224975E-2</c:v>
                </c:pt>
                <c:pt idx="48">
                  <c:v>4.4797913532813774E-2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C-4450-BE76-D894A28AF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69504"/>
        <c:axId val="131145728"/>
      </c:lineChart>
      <c:catAx>
        <c:axId val="130869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145728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4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average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08695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unemployment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916907261592321"/>
          <c:y val="0.19480351414406533"/>
          <c:w val="0.78291426071740744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AnnualUE!$B$4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AnnualUE!$A$35:$A$83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44256</c:v>
                </c:pt>
              </c:numCache>
            </c:numRef>
          </c:cat>
          <c:val>
            <c:numRef>
              <c:f>AnnualUE!$B$35:$B$83</c:f>
              <c:numCache>
                <c:formatCode>0.0%</c:formatCode>
                <c:ptCount val="49"/>
                <c:pt idx="0">
                  <c:v>5.525E-2</c:v>
                </c:pt>
                <c:pt idx="1">
                  <c:v>5.9749999999999998E-2</c:v>
                </c:pt>
                <c:pt idx="2">
                  <c:v>6.4250000000000002E-2</c:v>
                </c:pt>
                <c:pt idx="3">
                  <c:v>6.7250000000000004E-2</c:v>
                </c:pt>
                <c:pt idx="4">
                  <c:v>7.2250000000000009E-2</c:v>
                </c:pt>
                <c:pt idx="5">
                  <c:v>7.3499999999999996E-2</c:v>
                </c:pt>
                <c:pt idx="6">
                  <c:v>7.3000000000000009E-2</c:v>
                </c:pt>
                <c:pt idx="7">
                  <c:v>7.1750000000000008E-2</c:v>
                </c:pt>
                <c:pt idx="8">
                  <c:v>6.8000000000000005E-2</c:v>
                </c:pt>
                <c:pt idx="9">
                  <c:v>6.6750000000000004E-2</c:v>
                </c:pt>
                <c:pt idx="10">
                  <c:v>6.5000000000000002E-2</c:v>
                </c:pt>
                <c:pt idx="11">
                  <c:v>6.5750000000000003E-2</c:v>
                </c:pt>
                <c:pt idx="12">
                  <c:v>6.6500000000000004E-2</c:v>
                </c:pt>
                <c:pt idx="13">
                  <c:v>7.0250000000000007E-2</c:v>
                </c:pt>
                <c:pt idx="14">
                  <c:v>7.0750000000000007E-2</c:v>
                </c:pt>
                <c:pt idx="15">
                  <c:v>6.9500000000000006E-2</c:v>
                </c:pt>
                <c:pt idx="16">
                  <c:v>6.8250000000000005E-2</c:v>
                </c:pt>
                <c:pt idx="17">
                  <c:v>6.4000000000000001E-2</c:v>
                </c:pt>
                <c:pt idx="18">
                  <c:v>6.2E-2</c:v>
                </c:pt>
                <c:pt idx="19">
                  <c:v>6.1749999999999999E-2</c:v>
                </c:pt>
                <c:pt idx="20">
                  <c:v>6.0249999999999998E-2</c:v>
                </c:pt>
                <c:pt idx="21">
                  <c:v>5.9499999999999997E-2</c:v>
                </c:pt>
                <c:pt idx="22">
                  <c:v>5.9499999999999997E-2</c:v>
                </c:pt>
                <c:pt idx="23">
                  <c:v>5.8999999999999997E-2</c:v>
                </c:pt>
                <c:pt idx="24">
                  <c:v>5.9249999999999997E-2</c:v>
                </c:pt>
                <c:pt idx="25">
                  <c:v>5.8999999999999997E-2</c:v>
                </c:pt>
                <c:pt idx="26">
                  <c:v>5.7749999999999996E-2</c:v>
                </c:pt>
                <c:pt idx="27">
                  <c:v>5.6749999999999995E-2</c:v>
                </c:pt>
                <c:pt idx="28">
                  <c:v>5.3749999999999992E-2</c:v>
                </c:pt>
                <c:pt idx="29">
                  <c:v>5.2999999999999992E-2</c:v>
                </c:pt>
                <c:pt idx="30">
                  <c:v>5.2999999999999999E-2</c:v>
                </c:pt>
                <c:pt idx="31">
                  <c:v>5.0250000000000003E-2</c:v>
                </c:pt>
                <c:pt idx="32">
                  <c:v>4.9750000000000003E-2</c:v>
                </c:pt>
                <c:pt idx="33">
                  <c:v>4.8000000000000001E-2</c:v>
                </c:pt>
                <c:pt idx="34">
                  <c:v>4.5499999999999999E-2</c:v>
                </c:pt>
                <c:pt idx="35">
                  <c:v>4.4249999999999998E-2</c:v>
                </c:pt>
                <c:pt idx="36">
                  <c:v>4.3500000000000004E-2</c:v>
                </c:pt>
                <c:pt idx="37">
                  <c:v>4.1250000000000002E-2</c:v>
                </c:pt>
                <c:pt idx="38">
                  <c:v>4.1749999999999995E-2</c:v>
                </c:pt>
                <c:pt idx="39">
                  <c:v>4.1500000000000002E-2</c:v>
                </c:pt>
                <c:pt idx="40">
                  <c:v>4.1500000000000002E-2</c:v>
                </c:pt>
                <c:pt idx="41">
                  <c:v>4.2750000000000003E-2</c:v>
                </c:pt>
                <c:pt idx="42">
                  <c:v>4.2249999999999996E-2</c:v>
                </c:pt>
                <c:pt idx="43">
                  <c:v>4.3249999999999997E-2</c:v>
                </c:pt>
                <c:pt idx="44">
                  <c:v>4.2750000000000003E-2</c:v>
                </c:pt>
                <c:pt idx="45">
                  <c:v>4.6249999999999999E-2</c:v>
                </c:pt>
                <c:pt idx="46">
                  <c:v>4.9249999999999995E-2</c:v>
                </c:pt>
                <c:pt idx="47">
                  <c:v>5.0499999999999996E-2</c:v>
                </c:pt>
                <c:pt idx="48">
                  <c:v>5.074999999999999E-2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D-45D0-972A-D138F5B33A94}"/>
            </c:ext>
          </c:extLst>
        </c:ser>
        <c:ser>
          <c:idx val="1"/>
          <c:order val="1"/>
          <c:tx>
            <c:strRef>
              <c:f>AnnualUE!$C$4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AnnualUE!$A$35:$A$83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44256</c:v>
                </c:pt>
              </c:numCache>
            </c:numRef>
          </c:cat>
          <c:val>
            <c:numRef>
              <c:f>AnnualUE!$C$35:$C$83</c:f>
              <c:numCache>
                <c:formatCode>0.0%</c:formatCode>
                <c:ptCount val="49"/>
                <c:pt idx="0">
                  <c:v>4.4537073610337215E-2</c:v>
                </c:pt>
                <c:pt idx="1">
                  <c:v>5.0185383558123402E-2</c:v>
                </c:pt>
                <c:pt idx="2">
                  <c:v>5.5753790713316015E-2</c:v>
                </c:pt>
                <c:pt idx="3">
                  <c:v>5.7906143193331601E-2</c:v>
                </c:pt>
                <c:pt idx="4">
                  <c:v>5.8590243956375569E-2</c:v>
                </c:pt>
                <c:pt idx="5">
                  <c:v>5.7668476413086735E-2</c:v>
                </c:pt>
                <c:pt idx="6">
                  <c:v>5.6896774095388639E-2</c:v>
                </c:pt>
                <c:pt idx="7">
                  <c:v>5.7648169270170552E-2</c:v>
                </c:pt>
                <c:pt idx="8">
                  <c:v>5.7421329910520062E-2</c:v>
                </c:pt>
                <c:pt idx="9">
                  <c:v>5.7713158704294387E-2</c:v>
                </c:pt>
                <c:pt idx="10">
                  <c:v>5.7961001790393735E-2</c:v>
                </c:pt>
                <c:pt idx="11">
                  <c:v>5.8771104637609053E-2</c:v>
                </c:pt>
                <c:pt idx="12">
                  <c:v>5.9725984171283802E-2</c:v>
                </c:pt>
                <c:pt idx="13">
                  <c:v>6.0779941245344429E-2</c:v>
                </c:pt>
                <c:pt idx="14">
                  <c:v>6.1893163025303441E-2</c:v>
                </c:pt>
                <c:pt idx="15">
                  <c:v>6.0303465558028888E-2</c:v>
                </c:pt>
                <c:pt idx="16">
                  <c:v>5.9558707640208444E-2</c:v>
                </c:pt>
                <c:pt idx="17">
                  <c:v>5.835248803576637E-2</c:v>
                </c:pt>
                <c:pt idx="18">
                  <c:v>5.6689624778868887E-2</c:v>
                </c:pt>
                <c:pt idx="19">
                  <c:v>5.5918564413492459E-2</c:v>
                </c:pt>
                <c:pt idx="20">
                  <c:v>5.3966545875229824E-2</c:v>
                </c:pt>
                <c:pt idx="21">
                  <c:v>5.2271957562711031E-2</c:v>
                </c:pt>
                <c:pt idx="22">
                  <c:v>5.178895721113707E-2</c:v>
                </c:pt>
                <c:pt idx="23">
                  <c:v>5.1599107248842271E-2</c:v>
                </c:pt>
                <c:pt idx="24">
                  <c:v>5.234786156840962E-2</c:v>
                </c:pt>
                <c:pt idx="25">
                  <c:v>5.364660935714026E-2</c:v>
                </c:pt>
                <c:pt idx="26">
                  <c:v>5.227486652109245E-2</c:v>
                </c:pt>
                <c:pt idx="27">
                  <c:v>5.1917257078731321E-2</c:v>
                </c:pt>
                <c:pt idx="28">
                  <c:v>5.1766786319916443E-2</c:v>
                </c:pt>
                <c:pt idx="29">
                  <c:v>4.9668980582284729E-2</c:v>
                </c:pt>
                <c:pt idx="30">
                  <c:v>5.0742395133462417E-2</c:v>
                </c:pt>
                <c:pt idx="31">
                  <c:v>5.085624991987988E-2</c:v>
                </c:pt>
                <c:pt idx="32">
                  <c:v>5.0230447292145743E-2</c:v>
                </c:pt>
                <c:pt idx="33">
                  <c:v>5.0117129590738579E-2</c:v>
                </c:pt>
                <c:pt idx="34">
                  <c:v>4.8435463473775517E-2</c:v>
                </c:pt>
                <c:pt idx="35">
                  <c:v>4.6977952581162219E-2</c:v>
                </c:pt>
                <c:pt idx="36">
                  <c:v>4.630325635402735E-2</c:v>
                </c:pt>
                <c:pt idx="37">
                  <c:v>4.4727926009299777E-2</c:v>
                </c:pt>
                <c:pt idx="38">
                  <c:v>4.4189295061588862E-2</c:v>
                </c:pt>
                <c:pt idx="39">
                  <c:v>4.3470783561852182E-2</c:v>
                </c:pt>
                <c:pt idx="40">
                  <c:v>4.1494900381135721E-2</c:v>
                </c:pt>
                <c:pt idx="41">
                  <c:v>4.1371730802994298E-2</c:v>
                </c:pt>
                <c:pt idx="42">
                  <c:v>4.0508001147070274E-2</c:v>
                </c:pt>
                <c:pt idx="43">
                  <c:v>4.0139016353600773E-2</c:v>
                </c:pt>
                <c:pt idx="44">
                  <c:v>4.0577487546758689E-2</c:v>
                </c:pt>
                <c:pt idx="45">
                  <c:v>4.2720730434594602E-2</c:v>
                </c:pt>
                <c:pt idx="46">
                  <c:v>4.4266364993429841E-2</c:v>
                </c:pt>
                <c:pt idx="47">
                  <c:v>4.5233305132224975E-2</c:v>
                </c:pt>
                <c:pt idx="48">
                  <c:v>4.4797913532813774E-2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D-45D0-972A-D138F5B3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79264"/>
        <c:axId val="131180800"/>
      </c:lineChart>
      <c:catAx>
        <c:axId val="131179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18080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8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average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117926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823337707786689"/>
          <c:y val="0.79591243802858336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</a:t>
            </a:r>
          </a:p>
          <a:p>
            <a:pPr>
              <a:defRPr/>
            </a:pPr>
            <a:r>
              <a:rPr lang="en-US" sz="1400"/>
              <a:t>Auckland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7"/>
          <c:y val="0.29653944298629326"/>
          <c:w val="0.86509492563429879"/>
          <c:h val="0.36288750364537975"/>
        </c:manualLayout>
      </c:layout>
      <c:lineChart>
        <c:grouping val="standard"/>
        <c:varyColors val="0"/>
        <c:ser>
          <c:idx val="0"/>
          <c:order val="0"/>
          <c:tx>
            <c:strRef>
              <c:f>YouthUE!$B$4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YouthUE!$A$37:$A$85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YouthUE!$B$37:$B$85</c:f>
              <c:numCache>
                <c:formatCode>0.0%</c:formatCode>
                <c:ptCount val="49"/>
                <c:pt idx="0">
                  <c:v>0.192</c:v>
                </c:pt>
                <c:pt idx="1">
                  <c:v>0.19500000000000001</c:v>
                </c:pt>
                <c:pt idx="2">
                  <c:v>0.22800000000000001</c:v>
                </c:pt>
                <c:pt idx="3">
                  <c:v>0.28000000000000003</c:v>
                </c:pt>
                <c:pt idx="4">
                  <c:v>0.29600000000000004</c:v>
                </c:pt>
                <c:pt idx="5">
                  <c:v>0.30299999999999999</c:v>
                </c:pt>
                <c:pt idx="6">
                  <c:v>0.307</c:v>
                </c:pt>
                <c:pt idx="7">
                  <c:v>0.31900000000000001</c:v>
                </c:pt>
                <c:pt idx="8">
                  <c:v>0.29100000000000004</c:v>
                </c:pt>
                <c:pt idx="9">
                  <c:v>0.32100000000000001</c:v>
                </c:pt>
                <c:pt idx="10">
                  <c:v>0.22399999999999998</c:v>
                </c:pt>
                <c:pt idx="11">
                  <c:v>0.24399999999999999</c:v>
                </c:pt>
                <c:pt idx="12">
                  <c:v>0.26500000000000001</c:v>
                </c:pt>
                <c:pt idx="13">
                  <c:v>0.29799999999999999</c:v>
                </c:pt>
                <c:pt idx="14">
                  <c:v>0.252</c:v>
                </c:pt>
                <c:pt idx="15">
                  <c:v>0.30199999999999999</c:v>
                </c:pt>
                <c:pt idx="16">
                  <c:v>0.26600000000000001</c:v>
                </c:pt>
                <c:pt idx="17">
                  <c:v>0.21199999999999999</c:v>
                </c:pt>
                <c:pt idx="18">
                  <c:v>0.19699999999999998</c:v>
                </c:pt>
                <c:pt idx="19">
                  <c:v>0.26</c:v>
                </c:pt>
                <c:pt idx="20">
                  <c:v>0.27200000000000002</c:v>
                </c:pt>
                <c:pt idx="21">
                  <c:v>0.20899999999999999</c:v>
                </c:pt>
                <c:pt idx="22">
                  <c:v>0.223</c:v>
                </c:pt>
                <c:pt idx="23">
                  <c:v>0.23499999999999999</c:v>
                </c:pt>
                <c:pt idx="24">
                  <c:v>0.23399999999999999</c:v>
                </c:pt>
                <c:pt idx="25">
                  <c:v>0.22600000000000001</c:v>
                </c:pt>
                <c:pt idx="26">
                  <c:v>0.245</c:v>
                </c:pt>
                <c:pt idx="27">
                  <c:v>0.222</c:v>
                </c:pt>
                <c:pt idx="28">
                  <c:v>0.23800000000000002</c:v>
                </c:pt>
                <c:pt idx="29">
                  <c:v>0.17899999999999999</c:v>
                </c:pt>
                <c:pt idx="30">
                  <c:v>0.23600000000000002</c:v>
                </c:pt>
                <c:pt idx="31">
                  <c:v>0.19600000000000001</c:v>
                </c:pt>
                <c:pt idx="32">
                  <c:v>0.254</c:v>
                </c:pt>
                <c:pt idx="33">
                  <c:v>0.19</c:v>
                </c:pt>
                <c:pt idx="34">
                  <c:v>0.21600000000000003</c:v>
                </c:pt>
                <c:pt idx="35">
                  <c:v>0.17499999999999999</c:v>
                </c:pt>
                <c:pt idx="36">
                  <c:v>0.20199999999999999</c:v>
                </c:pt>
                <c:pt idx="37">
                  <c:v>0.20800000000000002</c:v>
                </c:pt>
                <c:pt idx="38">
                  <c:v>0.16300000000000001</c:v>
                </c:pt>
                <c:pt idx="39">
                  <c:v>0.215</c:v>
                </c:pt>
                <c:pt idx="40">
                  <c:v>0.21299999999999999</c:v>
                </c:pt>
                <c:pt idx="41">
                  <c:v>0.16300000000000001</c:v>
                </c:pt>
                <c:pt idx="42">
                  <c:v>0.17100000000000001</c:v>
                </c:pt>
                <c:pt idx="43">
                  <c:v>0.17600000000000002</c:v>
                </c:pt>
                <c:pt idx="44">
                  <c:v>0.16800000000000001</c:v>
                </c:pt>
                <c:pt idx="45">
                  <c:v>0.13500000000000001</c:v>
                </c:pt>
                <c:pt idx="46">
                  <c:v>0.17600000000000002</c:v>
                </c:pt>
                <c:pt idx="47">
                  <c:v>0.21</c:v>
                </c:pt>
                <c:pt idx="48">
                  <c:v>0.20800000000000002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2-4EA9-ACC6-0FAEAA3F5F46}"/>
            </c:ext>
          </c:extLst>
        </c:ser>
        <c:ser>
          <c:idx val="1"/>
          <c:order val="1"/>
          <c:tx>
            <c:strRef>
              <c:f>YouthUE!$C$4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YouthUE!$A$37:$A$85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YouthUE!$C$37:$C$85</c:f>
              <c:numCache>
                <c:formatCode>0.0%</c:formatCode>
                <c:ptCount val="49"/>
                <c:pt idx="0">
                  <c:v>0.13699999999999998</c:v>
                </c:pt>
                <c:pt idx="1">
                  <c:v>0.14400000000000002</c:v>
                </c:pt>
                <c:pt idx="2">
                  <c:v>0.10800000000000001</c:v>
                </c:pt>
                <c:pt idx="3">
                  <c:v>0.13699999999999998</c:v>
                </c:pt>
                <c:pt idx="4">
                  <c:v>0.11599999999999999</c:v>
                </c:pt>
                <c:pt idx="5">
                  <c:v>0.154</c:v>
                </c:pt>
                <c:pt idx="6">
                  <c:v>0.125</c:v>
                </c:pt>
                <c:pt idx="7">
                  <c:v>0.11</c:v>
                </c:pt>
                <c:pt idx="8">
                  <c:v>9.9000000000000005E-2</c:v>
                </c:pt>
                <c:pt idx="9">
                  <c:v>0.105</c:v>
                </c:pt>
                <c:pt idx="10">
                  <c:v>0.126</c:v>
                </c:pt>
                <c:pt idx="11">
                  <c:v>0.13300000000000001</c:v>
                </c:pt>
                <c:pt idx="12">
                  <c:v>0.13699999999999998</c:v>
                </c:pt>
                <c:pt idx="13">
                  <c:v>0.10199999999999999</c:v>
                </c:pt>
                <c:pt idx="14">
                  <c:v>0.14099999999999999</c:v>
                </c:pt>
                <c:pt idx="15">
                  <c:v>0.11800000000000001</c:v>
                </c:pt>
                <c:pt idx="16">
                  <c:v>0.107</c:v>
                </c:pt>
                <c:pt idx="17">
                  <c:v>0.10800000000000001</c:v>
                </c:pt>
                <c:pt idx="18">
                  <c:v>0.13900000000000001</c:v>
                </c:pt>
                <c:pt idx="19">
                  <c:v>9.6000000000000002E-2</c:v>
                </c:pt>
                <c:pt idx="20">
                  <c:v>0.125</c:v>
                </c:pt>
                <c:pt idx="21">
                  <c:v>0.11599999999999999</c:v>
                </c:pt>
                <c:pt idx="22">
                  <c:v>0.106</c:v>
                </c:pt>
                <c:pt idx="23">
                  <c:v>0.106</c:v>
                </c:pt>
                <c:pt idx="24">
                  <c:v>0.11800000000000001</c:v>
                </c:pt>
                <c:pt idx="25">
                  <c:v>8.1000000000000003E-2</c:v>
                </c:pt>
                <c:pt idx="26">
                  <c:v>0.115</c:v>
                </c:pt>
                <c:pt idx="27">
                  <c:v>7.400000000000001E-2</c:v>
                </c:pt>
                <c:pt idx="28">
                  <c:v>0.10099999999999999</c:v>
                </c:pt>
                <c:pt idx="29">
                  <c:v>0.10300000000000001</c:v>
                </c:pt>
                <c:pt idx="30">
                  <c:v>9.1999999999999998E-2</c:v>
                </c:pt>
                <c:pt idx="31">
                  <c:v>9.1999999999999998E-2</c:v>
                </c:pt>
                <c:pt idx="32">
                  <c:v>9.6999999999999989E-2</c:v>
                </c:pt>
                <c:pt idx="33">
                  <c:v>9.8000000000000004E-2</c:v>
                </c:pt>
                <c:pt idx="34">
                  <c:v>9.6000000000000002E-2</c:v>
                </c:pt>
                <c:pt idx="35">
                  <c:v>9.0999999999999998E-2</c:v>
                </c:pt>
                <c:pt idx="36">
                  <c:v>9.3000000000000013E-2</c:v>
                </c:pt>
                <c:pt idx="37">
                  <c:v>8.1000000000000003E-2</c:v>
                </c:pt>
                <c:pt idx="38">
                  <c:v>6.5000000000000002E-2</c:v>
                </c:pt>
                <c:pt idx="39">
                  <c:v>9.9000000000000005E-2</c:v>
                </c:pt>
                <c:pt idx="40">
                  <c:v>8.6999999999999994E-2</c:v>
                </c:pt>
                <c:pt idx="41">
                  <c:v>7.4999999999999997E-2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0.11199999999999999</c:v>
                </c:pt>
                <c:pt idx="45">
                  <c:v>8.5000000000000006E-2</c:v>
                </c:pt>
                <c:pt idx="46">
                  <c:v>0.10400000000000001</c:v>
                </c:pt>
                <c:pt idx="47">
                  <c:v>0.11599999999999999</c:v>
                </c:pt>
                <c:pt idx="48">
                  <c:v>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2-4EA9-ACC6-0FAEAA3F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13024"/>
        <c:axId val="130914560"/>
      </c:lineChart>
      <c:catAx>
        <c:axId val="1309130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91456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9145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9130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209995625546904"/>
          <c:y val="0.79128280839894949"/>
          <c:w val="0.575799868766404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AnnualYUE!$B$4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AnnualYUE!$A$11:$A$83</c:f>
              <c:numCache>
                <c:formatCode>mmm\-yy</c:formatCode>
                <c:ptCount val="73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  <c:pt idx="41">
                  <c:v>41518</c:v>
                </c:pt>
                <c:pt idx="42">
                  <c:v>41609</c:v>
                </c:pt>
                <c:pt idx="43">
                  <c:v>41699</c:v>
                </c:pt>
                <c:pt idx="44">
                  <c:v>41791</c:v>
                </c:pt>
                <c:pt idx="45">
                  <c:v>41883</c:v>
                </c:pt>
                <c:pt idx="46">
                  <c:v>41974</c:v>
                </c:pt>
                <c:pt idx="47">
                  <c:v>42064</c:v>
                </c:pt>
                <c:pt idx="48">
                  <c:v>42156</c:v>
                </c:pt>
                <c:pt idx="49">
                  <c:v>42248</c:v>
                </c:pt>
                <c:pt idx="50">
                  <c:v>42339</c:v>
                </c:pt>
                <c:pt idx="51">
                  <c:v>42430</c:v>
                </c:pt>
                <c:pt idx="52">
                  <c:v>42522</c:v>
                </c:pt>
                <c:pt idx="53">
                  <c:v>42614</c:v>
                </c:pt>
                <c:pt idx="54">
                  <c:v>42705</c:v>
                </c:pt>
                <c:pt idx="55">
                  <c:v>42795</c:v>
                </c:pt>
                <c:pt idx="56">
                  <c:v>42887</c:v>
                </c:pt>
                <c:pt idx="57">
                  <c:v>42979</c:v>
                </c:pt>
                <c:pt idx="58">
                  <c:v>43070</c:v>
                </c:pt>
                <c:pt idx="59">
                  <c:v>43160</c:v>
                </c:pt>
                <c:pt idx="60">
                  <c:v>43252</c:v>
                </c:pt>
                <c:pt idx="61">
                  <c:v>43344</c:v>
                </c:pt>
                <c:pt idx="62">
                  <c:v>43435</c:v>
                </c:pt>
                <c:pt idx="63">
                  <c:v>43525</c:v>
                </c:pt>
                <c:pt idx="64">
                  <c:v>43617</c:v>
                </c:pt>
                <c:pt idx="65">
                  <c:v>43709</c:v>
                </c:pt>
                <c:pt idx="66">
                  <c:v>43800</c:v>
                </c:pt>
                <c:pt idx="67">
                  <c:v>43891</c:v>
                </c:pt>
                <c:pt idx="68">
                  <c:v>43983</c:v>
                </c:pt>
                <c:pt idx="69">
                  <c:v>44075</c:v>
                </c:pt>
                <c:pt idx="70">
                  <c:v>44166</c:v>
                </c:pt>
                <c:pt idx="71">
                  <c:v>44256</c:v>
                </c:pt>
                <c:pt idx="72">
                  <c:v>44348</c:v>
                </c:pt>
              </c:numCache>
            </c:numRef>
          </c:cat>
          <c:val>
            <c:numRef>
              <c:f>AnnualYUE!$B$11:$B$83</c:f>
              <c:numCache>
                <c:formatCode>0.0%</c:formatCode>
                <c:ptCount val="73"/>
                <c:pt idx="0">
                  <c:v>0.14699999999999999</c:v>
                </c:pt>
                <c:pt idx="1">
                  <c:v>0.14474999999999999</c:v>
                </c:pt>
                <c:pt idx="2">
                  <c:v>0.14274999999999999</c:v>
                </c:pt>
                <c:pt idx="3">
                  <c:v>0.127</c:v>
                </c:pt>
                <c:pt idx="4">
                  <c:v>0.13425000000000001</c:v>
                </c:pt>
                <c:pt idx="5">
                  <c:v>0.13775000000000001</c:v>
                </c:pt>
                <c:pt idx="6">
                  <c:v>0.124</c:v>
                </c:pt>
                <c:pt idx="7">
                  <c:v>0.13100000000000001</c:v>
                </c:pt>
                <c:pt idx="8">
                  <c:v>0.1235</c:v>
                </c:pt>
                <c:pt idx="9">
                  <c:v>0.13150000000000001</c:v>
                </c:pt>
                <c:pt idx="10">
                  <c:v>0.14125000000000001</c:v>
                </c:pt>
                <c:pt idx="11">
                  <c:v>0.13775000000000001</c:v>
                </c:pt>
                <c:pt idx="12">
                  <c:v>0.14824999999999999</c:v>
                </c:pt>
                <c:pt idx="13">
                  <c:v>0.14799999999999999</c:v>
                </c:pt>
                <c:pt idx="14">
                  <c:v>0.15575</c:v>
                </c:pt>
                <c:pt idx="15">
                  <c:v>0.1585</c:v>
                </c:pt>
                <c:pt idx="16">
                  <c:v>0.158</c:v>
                </c:pt>
                <c:pt idx="17">
                  <c:v>0.16600000000000001</c:v>
                </c:pt>
                <c:pt idx="18">
                  <c:v>0.15975</c:v>
                </c:pt>
                <c:pt idx="19">
                  <c:v>0.15475</c:v>
                </c:pt>
                <c:pt idx="20">
                  <c:v>0.16975000000000001</c:v>
                </c:pt>
                <c:pt idx="21">
                  <c:v>0.16999999999999998</c:v>
                </c:pt>
                <c:pt idx="22">
                  <c:v>0.185</c:v>
                </c:pt>
                <c:pt idx="23">
                  <c:v>0.19874999999999998</c:v>
                </c:pt>
                <c:pt idx="24">
                  <c:v>0.19550000000000001</c:v>
                </c:pt>
                <c:pt idx="25">
                  <c:v>0.20650000000000002</c:v>
                </c:pt>
                <c:pt idx="26">
                  <c:v>0.22375</c:v>
                </c:pt>
                <c:pt idx="27">
                  <c:v>0.24975000000000003</c:v>
                </c:pt>
                <c:pt idx="28">
                  <c:v>0.27675</c:v>
                </c:pt>
                <c:pt idx="29">
                  <c:v>0.29649999999999999</c:v>
                </c:pt>
                <c:pt idx="30">
                  <c:v>0.30624999999999997</c:v>
                </c:pt>
                <c:pt idx="31">
                  <c:v>0.30500000000000005</c:v>
                </c:pt>
                <c:pt idx="32">
                  <c:v>0.3095</c:v>
                </c:pt>
                <c:pt idx="33">
                  <c:v>0.28875000000000001</c:v>
                </c:pt>
                <c:pt idx="34">
                  <c:v>0.27</c:v>
                </c:pt>
                <c:pt idx="35">
                  <c:v>0.26349999999999996</c:v>
                </c:pt>
                <c:pt idx="36">
                  <c:v>0.25774999999999998</c:v>
                </c:pt>
                <c:pt idx="37">
                  <c:v>0.26474999999999999</c:v>
                </c:pt>
                <c:pt idx="38">
                  <c:v>0.27925</c:v>
                </c:pt>
                <c:pt idx="39">
                  <c:v>0.27950000000000003</c:v>
                </c:pt>
                <c:pt idx="40">
                  <c:v>0.25800000000000001</c:v>
                </c:pt>
                <c:pt idx="41">
                  <c:v>0.24424999999999999</c:v>
                </c:pt>
                <c:pt idx="42">
                  <c:v>0.23374999999999999</c:v>
                </c:pt>
                <c:pt idx="43">
                  <c:v>0.23525000000000001</c:v>
                </c:pt>
                <c:pt idx="44">
                  <c:v>0.23449999999999999</c:v>
                </c:pt>
                <c:pt idx="45">
                  <c:v>0.24099999999999999</c:v>
                </c:pt>
                <c:pt idx="46">
                  <c:v>0.23474999999999999</c:v>
                </c:pt>
                <c:pt idx="47">
                  <c:v>0.22525000000000001</c:v>
                </c:pt>
                <c:pt idx="48">
                  <c:v>0.22949999999999998</c:v>
                </c:pt>
                <c:pt idx="49">
                  <c:v>0.23499999999999999</c:v>
                </c:pt>
                <c:pt idx="50">
                  <c:v>0.23174999999999998</c:v>
                </c:pt>
                <c:pt idx="51">
                  <c:v>0.23274999999999998</c:v>
                </c:pt>
                <c:pt idx="52">
                  <c:v>0.22099999999999997</c:v>
                </c:pt>
                <c:pt idx="53">
                  <c:v>0.21875</c:v>
                </c:pt>
                <c:pt idx="54">
                  <c:v>0.21224999999999999</c:v>
                </c:pt>
                <c:pt idx="55">
                  <c:v>0.21625</c:v>
                </c:pt>
                <c:pt idx="56">
                  <c:v>0.21900000000000003</c:v>
                </c:pt>
                <c:pt idx="57">
                  <c:v>0.21400000000000002</c:v>
                </c:pt>
                <c:pt idx="58">
                  <c:v>0.20874999999999999</c:v>
                </c:pt>
                <c:pt idx="59">
                  <c:v>0.19574999999999998</c:v>
                </c:pt>
                <c:pt idx="60">
                  <c:v>0.20024999999999998</c:v>
                </c:pt>
                <c:pt idx="61">
                  <c:v>0.187</c:v>
                </c:pt>
                <c:pt idx="62">
                  <c:v>0.19700000000000001</c:v>
                </c:pt>
                <c:pt idx="63">
                  <c:v>0.19974999999999998</c:v>
                </c:pt>
                <c:pt idx="64">
                  <c:v>0.1885</c:v>
                </c:pt>
                <c:pt idx="65">
                  <c:v>0.1905</c:v>
                </c:pt>
                <c:pt idx="66">
                  <c:v>0.18075000000000002</c:v>
                </c:pt>
                <c:pt idx="67">
                  <c:v>0.16950000000000001</c:v>
                </c:pt>
                <c:pt idx="68">
                  <c:v>0.16250000000000001</c:v>
                </c:pt>
                <c:pt idx="69">
                  <c:v>0.16375000000000001</c:v>
                </c:pt>
                <c:pt idx="70">
                  <c:v>0.17225000000000001</c:v>
                </c:pt>
                <c:pt idx="71">
                  <c:v>0.18225000000000002</c:v>
                </c:pt>
                <c:pt idx="72">
                  <c:v>0.19225000000000003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C-4EA9-945D-FC3099268E3C}"/>
            </c:ext>
          </c:extLst>
        </c:ser>
        <c:ser>
          <c:idx val="1"/>
          <c:order val="1"/>
          <c:tx>
            <c:strRef>
              <c:f>AnnualYUE!$C$4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AnnualYUE!$A$11:$A$83</c:f>
              <c:numCache>
                <c:formatCode>mmm\-yy</c:formatCode>
                <c:ptCount val="73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  <c:pt idx="41">
                  <c:v>41518</c:v>
                </c:pt>
                <c:pt idx="42">
                  <c:v>41609</c:v>
                </c:pt>
                <c:pt idx="43">
                  <c:v>41699</c:v>
                </c:pt>
                <c:pt idx="44">
                  <c:v>41791</c:v>
                </c:pt>
                <c:pt idx="45">
                  <c:v>41883</c:v>
                </c:pt>
                <c:pt idx="46">
                  <c:v>41974</c:v>
                </c:pt>
                <c:pt idx="47">
                  <c:v>42064</c:v>
                </c:pt>
                <c:pt idx="48">
                  <c:v>42156</c:v>
                </c:pt>
                <c:pt idx="49">
                  <c:v>42248</c:v>
                </c:pt>
                <c:pt idx="50">
                  <c:v>42339</c:v>
                </c:pt>
                <c:pt idx="51">
                  <c:v>42430</c:v>
                </c:pt>
                <c:pt idx="52">
                  <c:v>42522</c:v>
                </c:pt>
                <c:pt idx="53">
                  <c:v>42614</c:v>
                </c:pt>
                <c:pt idx="54">
                  <c:v>42705</c:v>
                </c:pt>
                <c:pt idx="55">
                  <c:v>42795</c:v>
                </c:pt>
                <c:pt idx="56">
                  <c:v>42887</c:v>
                </c:pt>
                <c:pt idx="57">
                  <c:v>42979</c:v>
                </c:pt>
                <c:pt idx="58">
                  <c:v>43070</c:v>
                </c:pt>
                <c:pt idx="59">
                  <c:v>43160</c:v>
                </c:pt>
                <c:pt idx="60">
                  <c:v>43252</c:v>
                </c:pt>
                <c:pt idx="61">
                  <c:v>43344</c:v>
                </c:pt>
                <c:pt idx="62">
                  <c:v>43435</c:v>
                </c:pt>
                <c:pt idx="63">
                  <c:v>43525</c:v>
                </c:pt>
                <c:pt idx="64">
                  <c:v>43617</c:v>
                </c:pt>
                <c:pt idx="65">
                  <c:v>43709</c:v>
                </c:pt>
                <c:pt idx="66">
                  <c:v>43800</c:v>
                </c:pt>
                <c:pt idx="67">
                  <c:v>43891</c:v>
                </c:pt>
                <c:pt idx="68">
                  <c:v>43983</c:v>
                </c:pt>
                <c:pt idx="69">
                  <c:v>44075</c:v>
                </c:pt>
                <c:pt idx="70">
                  <c:v>44166</c:v>
                </c:pt>
                <c:pt idx="71">
                  <c:v>44256</c:v>
                </c:pt>
                <c:pt idx="72">
                  <c:v>44348</c:v>
                </c:pt>
              </c:numCache>
            </c:numRef>
          </c:cat>
          <c:val>
            <c:numRef>
              <c:f>AnnualYUE!$C$11:$C$83</c:f>
              <c:numCache>
                <c:formatCode>0.0%</c:formatCode>
                <c:ptCount val="73"/>
                <c:pt idx="0">
                  <c:v>7.5250000000000011E-2</c:v>
                </c:pt>
                <c:pt idx="1">
                  <c:v>6.0250000000000005E-2</c:v>
                </c:pt>
                <c:pt idx="2">
                  <c:v>5.6500000000000009E-2</c:v>
                </c:pt>
                <c:pt idx="3">
                  <c:v>5.4000000000000006E-2</c:v>
                </c:pt>
                <c:pt idx="4">
                  <c:v>5.3500000000000006E-2</c:v>
                </c:pt>
                <c:pt idx="5">
                  <c:v>6.4250000000000002E-2</c:v>
                </c:pt>
                <c:pt idx="6">
                  <c:v>6.9250000000000006E-2</c:v>
                </c:pt>
                <c:pt idx="7">
                  <c:v>7.1000000000000008E-2</c:v>
                </c:pt>
                <c:pt idx="8">
                  <c:v>6.9750000000000006E-2</c:v>
                </c:pt>
                <c:pt idx="9">
                  <c:v>6.5250000000000002E-2</c:v>
                </c:pt>
                <c:pt idx="10">
                  <c:v>6.3500000000000001E-2</c:v>
                </c:pt>
                <c:pt idx="11">
                  <c:v>6.1499999999999999E-2</c:v>
                </c:pt>
                <c:pt idx="12">
                  <c:v>5.2249999999999998E-2</c:v>
                </c:pt>
                <c:pt idx="13">
                  <c:v>5.2749999999999998E-2</c:v>
                </c:pt>
                <c:pt idx="14">
                  <c:v>5.4749999999999993E-2</c:v>
                </c:pt>
                <c:pt idx="15">
                  <c:v>6.4749999999999988E-2</c:v>
                </c:pt>
                <c:pt idx="16">
                  <c:v>7.3249999999999996E-2</c:v>
                </c:pt>
                <c:pt idx="17">
                  <c:v>7.1999999999999995E-2</c:v>
                </c:pt>
                <c:pt idx="18">
                  <c:v>6.4500000000000002E-2</c:v>
                </c:pt>
                <c:pt idx="19">
                  <c:v>6.4750000000000002E-2</c:v>
                </c:pt>
                <c:pt idx="20">
                  <c:v>7.0750000000000007E-2</c:v>
                </c:pt>
                <c:pt idx="21">
                  <c:v>7.4499999999999997E-2</c:v>
                </c:pt>
                <c:pt idx="22">
                  <c:v>8.3250000000000005E-2</c:v>
                </c:pt>
                <c:pt idx="23">
                  <c:v>9.0999999999999998E-2</c:v>
                </c:pt>
                <c:pt idx="24">
                  <c:v>0.10675000000000001</c:v>
                </c:pt>
                <c:pt idx="25">
                  <c:v>0.11624999999999999</c:v>
                </c:pt>
                <c:pt idx="26">
                  <c:v>0.13150000000000001</c:v>
                </c:pt>
                <c:pt idx="27">
                  <c:v>0.12625</c:v>
                </c:pt>
                <c:pt idx="28">
                  <c:v>0.12875</c:v>
                </c:pt>
                <c:pt idx="29">
                  <c:v>0.13300000000000001</c:v>
                </c:pt>
                <c:pt idx="30">
                  <c:v>0.12625</c:v>
                </c:pt>
                <c:pt idx="31">
                  <c:v>0.122</c:v>
                </c:pt>
                <c:pt idx="32">
                  <c:v>0.10974999999999999</c:v>
                </c:pt>
                <c:pt idx="33">
                  <c:v>0.11</c:v>
                </c:pt>
                <c:pt idx="34">
                  <c:v>0.11575000000000001</c:v>
                </c:pt>
                <c:pt idx="35">
                  <c:v>0.12525</c:v>
                </c:pt>
                <c:pt idx="36">
                  <c:v>0.1245</c:v>
                </c:pt>
                <c:pt idx="37">
                  <c:v>0.12825</c:v>
                </c:pt>
                <c:pt idx="38">
                  <c:v>0.1245</c:v>
                </c:pt>
                <c:pt idx="39">
                  <c:v>0.11699999999999999</c:v>
                </c:pt>
                <c:pt idx="40">
                  <c:v>0.11849999999999999</c:v>
                </c:pt>
                <c:pt idx="41">
                  <c:v>0.11800000000000001</c:v>
                </c:pt>
                <c:pt idx="42">
                  <c:v>0.11250000000000002</c:v>
                </c:pt>
                <c:pt idx="43">
                  <c:v>0.11700000000000001</c:v>
                </c:pt>
                <c:pt idx="44">
                  <c:v>0.11899999999999999</c:v>
                </c:pt>
                <c:pt idx="45">
                  <c:v>0.11074999999999999</c:v>
                </c:pt>
                <c:pt idx="46">
                  <c:v>0.11324999999999999</c:v>
                </c:pt>
                <c:pt idx="47">
                  <c:v>0.11149999999999999</c:v>
                </c:pt>
                <c:pt idx="48">
                  <c:v>0.10275000000000001</c:v>
                </c:pt>
                <c:pt idx="49">
                  <c:v>0.105</c:v>
                </c:pt>
                <c:pt idx="50">
                  <c:v>9.7000000000000003E-2</c:v>
                </c:pt>
                <c:pt idx="51">
                  <c:v>9.2749999999999999E-2</c:v>
                </c:pt>
                <c:pt idx="52">
                  <c:v>9.8250000000000004E-2</c:v>
                </c:pt>
                <c:pt idx="53">
                  <c:v>9.2499999999999999E-2</c:v>
                </c:pt>
                <c:pt idx="54">
                  <c:v>9.7000000000000003E-2</c:v>
                </c:pt>
                <c:pt idx="55">
                  <c:v>9.6000000000000002E-2</c:v>
                </c:pt>
                <c:pt idx="56">
                  <c:v>9.4750000000000001E-2</c:v>
                </c:pt>
                <c:pt idx="57">
                  <c:v>9.5750000000000002E-2</c:v>
                </c:pt>
                <c:pt idx="58">
                  <c:v>9.5500000000000002E-2</c:v>
                </c:pt>
                <c:pt idx="59">
                  <c:v>9.4500000000000015E-2</c:v>
                </c:pt>
                <c:pt idx="60">
                  <c:v>9.0250000000000011E-2</c:v>
                </c:pt>
                <c:pt idx="61">
                  <c:v>8.2500000000000004E-2</c:v>
                </c:pt>
                <c:pt idx="62">
                  <c:v>8.4500000000000006E-2</c:v>
                </c:pt>
                <c:pt idx="63">
                  <c:v>8.3000000000000004E-2</c:v>
                </c:pt>
                <c:pt idx="64">
                  <c:v>8.1500000000000003E-2</c:v>
                </c:pt>
                <c:pt idx="65">
                  <c:v>8.8999999999999996E-2</c:v>
                </c:pt>
                <c:pt idx="66">
                  <c:v>8.7999999999999995E-2</c:v>
                </c:pt>
                <c:pt idx="67">
                  <c:v>9.425E-2</c:v>
                </c:pt>
                <c:pt idx="68">
                  <c:v>9.6750000000000003E-2</c:v>
                </c:pt>
                <c:pt idx="69">
                  <c:v>9.9000000000000005E-2</c:v>
                </c:pt>
                <c:pt idx="70">
                  <c:v>0.10425000000000001</c:v>
                </c:pt>
                <c:pt idx="71">
                  <c:v>0.104</c:v>
                </c:pt>
                <c:pt idx="72">
                  <c:v>0.10125000000000001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C-4EA9-945D-FC309926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33824"/>
        <c:axId val="131135360"/>
      </c:lineChart>
      <c:catAx>
        <c:axId val="1311338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13536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353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1338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Youth Unemployment </a:t>
            </a:r>
          </a:p>
          <a:p>
            <a:pPr>
              <a:defRPr/>
            </a:pPr>
            <a:r>
              <a:rPr lang="en-US" sz="1400"/>
              <a:t>Auckland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5"/>
          <c:y val="0.27392388451443717"/>
          <c:w val="0.82773381452319195"/>
          <c:h val="0.38550306211723695"/>
        </c:manualLayout>
      </c:layout>
      <c:lineChart>
        <c:grouping val="standard"/>
        <c:varyColors val="0"/>
        <c:ser>
          <c:idx val="0"/>
          <c:order val="0"/>
          <c:tx>
            <c:strRef>
              <c:f>AnnualYUE!$B$4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AnnualYUE!$A$11:$A$83</c:f>
              <c:numCache>
                <c:formatCode>mmm\-yy</c:formatCode>
                <c:ptCount val="73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  <c:pt idx="41">
                  <c:v>41518</c:v>
                </c:pt>
                <c:pt idx="42">
                  <c:v>41609</c:v>
                </c:pt>
                <c:pt idx="43">
                  <c:v>41699</c:v>
                </c:pt>
                <c:pt idx="44">
                  <c:v>41791</c:v>
                </c:pt>
                <c:pt idx="45">
                  <c:v>41883</c:v>
                </c:pt>
                <c:pt idx="46">
                  <c:v>41974</c:v>
                </c:pt>
                <c:pt idx="47">
                  <c:v>42064</c:v>
                </c:pt>
                <c:pt idx="48">
                  <c:v>42156</c:v>
                </c:pt>
                <c:pt idx="49">
                  <c:v>42248</c:v>
                </c:pt>
                <c:pt idx="50">
                  <c:v>42339</c:v>
                </c:pt>
                <c:pt idx="51">
                  <c:v>42430</c:v>
                </c:pt>
                <c:pt idx="52">
                  <c:v>42522</c:v>
                </c:pt>
                <c:pt idx="53">
                  <c:v>42614</c:v>
                </c:pt>
                <c:pt idx="54">
                  <c:v>42705</c:v>
                </c:pt>
                <c:pt idx="55">
                  <c:v>42795</c:v>
                </c:pt>
                <c:pt idx="56">
                  <c:v>42887</c:v>
                </c:pt>
                <c:pt idx="57">
                  <c:v>42979</c:v>
                </c:pt>
                <c:pt idx="58">
                  <c:v>43070</c:v>
                </c:pt>
                <c:pt idx="59">
                  <c:v>43160</c:v>
                </c:pt>
                <c:pt idx="60">
                  <c:v>43252</c:v>
                </c:pt>
                <c:pt idx="61">
                  <c:v>43344</c:v>
                </c:pt>
                <c:pt idx="62">
                  <c:v>43435</c:v>
                </c:pt>
                <c:pt idx="63">
                  <c:v>43525</c:v>
                </c:pt>
                <c:pt idx="64">
                  <c:v>43617</c:v>
                </c:pt>
                <c:pt idx="65">
                  <c:v>43709</c:v>
                </c:pt>
                <c:pt idx="66">
                  <c:v>43800</c:v>
                </c:pt>
                <c:pt idx="67">
                  <c:v>43891</c:v>
                </c:pt>
                <c:pt idx="68">
                  <c:v>43983</c:v>
                </c:pt>
                <c:pt idx="69">
                  <c:v>44075</c:v>
                </c:pt>
                <c:pt idx="70">
                  <c:v>44166</c:v>
                </c:pt>
                <c:pt idx="71">
                  <c:v>44256</c:v>
                </c:pt>
                <c:pt idx="72">
                  <c:v>44348</c:v>
                </c:pt>
              </c:numCache>
            </c:numRef>
          </c:cat>
          <c:val>
            <c:numRef>
              <c:f>AnnualYUE!$B$11:$B$83</c:f>
              <c:numCache>
                <c:formatCode>0.0%</c:formatCode>
                <c:ptCount val="73"/>
                <c:pt idx="0">
                  <c:v>0.14699999999999999</c:v>
                </c:pt>
                <c:pt idx="1">
                  <c:v>0.14474999999999999</c:v>
                </c:pt>
                <c:pt idx="2">
                  <c:v>0.14274999999999999</c:v>
                </c:pt>
                <c:pt idx="3">
                  <c:v>0.127</c:v>
                </c:pt>
                <c:pt idx="4">
                  <c:v>0.13425000000000001</c:v>
                </c:pt>
                <c:pt idx="5">
                  <c:v>0.13775000000000001</c:v>
                </c:pt>
                <c:pt idx="6">
                  <c:v>0.124</c:v>
                </c:pt>
                <c:pt idx="7">
                  <c:v>0.13100000000000001</c:v>
                </c:pt>
                <c:pt idx="8">
                  <c:v>0.1235</c:v>
                </c:pt>
                <c:pt idx="9">
                  <c:v>0.13150000000000001</c:v>
                </c:pt>
                <c:pt idx="10">
                  <c:v>0.14125000000000001</c:v>
                </c:pt>
                <c:pt idx="11">
                  <c:v>0.13775000000000001</c:v>
                </c:pt>
                <c:pt idx="12">
                  <c:v>0.14824999999999999</c:v>
                </c:pt>
                <c:pt idx="13">
                  <c:v>0.14799999999999999</c:v>
                </c:pt>
                <c:pt idx="14">
                  <c:v>0.15575</c:v>
                </c:pt>
                <c:pt idx="15">
                  <c:v>0.1585</c:v>
                </c:pt>
                <c:pt idx="16">
                  <c:v>0.158</c:v>
                </c:pt>
                <c:pt idx="17">
                  <c:v>0.16600000000000001</c:v>
                </c:pt>
                <c:pt idx="18">
                  <c:v>0.15975</c:v>
                </c:pt>
                <c:pt idx="19">
                  <c:v>0.15475</c:v>
                </c:pt>
                <c:pt idx="20">
                  <c:v>0.16975000000000001</c:v>
                </c:pt>
                <c:pt idx="21">
                  <c:v>0.16999999999999998</c:v>
                </c:pt>
                <c:pt idx="22">
                  <c:v>0.185</c:v>
                </c:pt>
                <c:pt idx="23">
                  <c:v>0.19874999999999998</c:v>
                </c:pt>
                <c:pt idx="24">
                  <c:v>0.19550000000000001</c:v>
                </c:pt>
                <c:pt idx="25">
                  <c:v>0.20650000000000002</c:v>
                </c:pt>
                <c:pt idx="26">
                  <c:v>0.22375</c:v>
                </c:pt>
                <c:pt idx="27">
                  <c:v>0.24975000000000003</c:v>
                </c:pt>
                <c:pt idx="28">
                  <c:v>0.27675</c:v>
                </c:pt>
                <c:pt idx="29">
                  <c:v>0.29649999999999999</c:v>
                </c:pt>
                <c:pt idx="30">
                  <c:v>0.30624999999999997</c:v>
                </c:pt>
                <c:pt idx="31">
                  <c:v>0.30500000000000005</c:v>
                </c:pt>
                <c:pt idx="32">
                  <c:v>0.3095</c:v>
                </c:pt>
                <c:pt idx="33">
                  <c:v>0.28875000000000001</c:v>
                </c:pt>
                <c:pt idx="34">
                  <c:v>0.27</c:v>
                </c:pt>
                <c:pt idx="35">
                  <c:v>0.26349999999999996</c:v>
                </c:pt>
                <c:pt idx="36">
                  <c:v>0.25774999999999998</c:v>
                </c:pt>
                <c:pt idx="37">
                  <c:v>0.26474999999999999</c:v>
                </c:pt>
                <c:pt idx="38">
                  <c:v>0.27925</c:v>
                </c:pt>
                <c:pt idx="39">
                  <c:v>0.27950000000000003</c:v>
                </c:pt>
                <c:pt idx="40">
                  <c:v>0.25800000000000001</c:v>
                </c:pt>
                <c:pt idx="41">
                  <c:v>0.24424999999999999</c:v>
                </c:pt>
                <c:pt idx="42">
                  <c:v>0.23374999999999999</c:v>
                </c:pt>
                <c:pt idx="43">
                  <c:v>0.23525000000000001</c:v>
                </c:pt>
                <c:pt idx="44">
                  <c:v>0.23449999999999999</c:v>
                </c:pt>
                <c:pt idx="45">
                  <c:v>0.24099999999999999</c:v>
                </c:pt>
                <c:pt idx="46">
                  <c:v>0.23474999999999999</c:v>
                </c:pt>
                <c:pt idx="47">
                  <c:v>0.22525000000000001</c:v>
                </c:pt>
                <c:pt idx="48">
                  <c:v>0.22949999999999998</c:v>
                </c:pt>
                <c:pt idx="49">
                  <c:v>0.23499999999999999</c:v>
                </c:pt>
                <c:pt idx="50">
                  <c:v>0.23174999999999998</c:v>
                </c:pt>
                <c:pt idx="51">
                  <c:v>0.23274999999999998</c:v>
                </c:pt>
                <c:pt idx="52">
                  <c:v>0.22099999999999997</c:v>
                </c:pt>
                <c:pt idx="53">
                  <c:v>0.21875</c:v>
                </c:pt>
                <c:pt idx="54">
                  <c:v>0.21224999999999999</c:v>
                </c:pt>
                <c:pt idx="55">
                  <c:v>0.21625</c:v>
                </c:pt>
                <c:pt idx="56">
                  <c:v>0.21900000000000003</c:v>
                </c:pt>
                <c:pt idx="57">
                  <c:v>0.21400000000000002</c:v>
                </c:pt>
                <c:pt idx="58">
                  <c:v>0.20874999999999999</c:v>
                </c:pt>
                <c:pt idx="59">
                  <c:v>0.19574999999999998</c:v>
                </c:pt>
                <c:pt idx="60">
                  <c:v>0.20024999999999998</c:v>
                </c:pt>
                <c:pt idx="61">
                  <c:v>0.187</c:v>
                </c:pt>
                <c:pt idx="62">
                  <c:v>0.19700000000000001</c:v>
                </c:pt>
                <c:pt idx="63">
                  <c:v>0.19974999999999998</c:v>
                </c:pt>
                <c:pt idx="64">
                  <c:v>0.1885</c:v>
                </c:pt>
                <c:pt idx="65">
                  <c:v>0.1905</c:v>
                </c:pt>
                <c:pt idx="66">
                  <c:v>0.18075000000000002</c:v>
                </c:pt>
                <c:pt idx="67">
                  <c:v>0.16950000000000001</c:v>
                </c:pt>
                <c:pt idx="68">
                  <c:v>0.16250000000000001</c:v>
                </c:pt>
                <c:pt idx="69">
                  <c:v>0.16375000000000001</c:v>
                </c:pt>
                <c:pt idx="70">
                  <c:v>0.17225000000000001</c:v>
                </c:pt>
                <c:pt idx="71">
                  <c:v>0.18225000000000002</c:v>
                </c:pt>
                <c:pt idx="72">
                  <c:v>0.19225000000000003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3-405C-9B8F-0E9FDBE0761C}"/>
            </c:ext>
          </c:extLst>
        </c:ser>
        <c:ser>
          <c:idx val="1"/>
          <c:order val="1"/>
          <c:tx>
            <c:strRef>
              <c:f>AnnualYUE!$C$4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AnnualYUE!$A$11:$A$83</c:f>
              <c:numCache>
                <c:formatCode>mmm\-yy</c:formatCode>
                <c:ptCount val="73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  <c:pt idx="41">
                  <c:v>41518</c:v>
                </c:pt>
                <c:pt idx="42">
                  <c:v>41609</c:v>
                </c:pt>
                <c:pt idx="43">
                  <c:v>41699</c:v>
                </c:pt>
                <c:pt idx="44">
                  <c:v>41791</c:v>
                </c:pt>
                <c:pt idx="45">
                  <c:v>41883</c:v>
                </c:pt>
                <c:pt idx="46">
                  <c:v>41974</c:v>
                </c:pt>
                <c:pt idx="47">
                  <c:v>42064</c:v>
                </c:pt>
                <c:pt idx="48">
                  <c:v>42156</c:v>
                </c:pt>
                <c:pt idx="49">
                  <c:v>42248</c:v>
                </c:pt>
                <c:pt idx="50">
                  <c:v>42339</c:v>
                </c:pt>
                <c:pt idx="51">
                  <c:v>42430</c:v>
                </c:pt>
                <c:pt idx="52">
                  <c:v>42522</c:v>
                </c:pt>
                <c:pt idx="53">
                  <c:v>42614</c:v>
                </c:pt>
                <c:pt idx="54">
                  <c:v>42705</c:v>
                </c:pt>
                <c:pt idx="55">
                  <c:v>42795</c:v>
                </c:pt>
                <c:pt idx="56">
                  <c:v>42887</c:v>
                </c:pt>
                <c:pt idx="57">
                  <c:v>42979</c:v>
                </c:pt>
                <c:pt idx="58">
                  <c:v>43070</c:v>
                </c:pt>
                <c:pt idx="59">
                  <c:v>43160</c:v>
                </c:pt>
                <c:pt idx="60">
                  <c:v>43252</c:v>
                </c:pt>
                <c:pt idx="61">
                  <c:v>43344</c:v>
                </c:pt>
                <c:pt idx="62">
                  <c:v>43435</c:v>
                </c:pt>
                <c:pt idx="63">
                  <c:v>43525</c:v>
                </c:pt>
                <c:pt idx="64">
                  <c:v>43617</c:v>
                </c:pt>
                <c:pt idx="65">
                  <c:v>43709</c:v>
                </c:pt>
                <c:pt idx="66">
                  <c:v>43800</c:v>
                </c:pt>
                <c:pt idx="67">
                  <c:v>43891</c:v>
                </c:pt>
                <c:pt idx="68">
                  <c:v>43983</c:v>
                </c:pt>
                <c:pt idx="69">
                  <c:v>44075</c:v>
                </c:pt>
                <c:pt idx="70">
                  <c:v>44166</c:v>
                </c:pt>
                <c:pt idx="71">
                  <c:v>44256</c:v>
                </c:pt>
                <c:pt idx="72">
                  <c:v>44348</c:v>
                </c:pt>
              </c:numCache>
            </c:numRef>
          </c:cat>
          <c:val>
            <c:numRef>
              <c:f>AnnualYUE!$C$11:$C$83</c:f>
              <c:numCache>
                <c:formatCode>0.0%</c:formatCode>
                <c:ptCount val="73"/>
                <c:pt idx="0">
                  <c:v>7.5250000000000011E-2</c:v>
                </c:pt>
                <c:pt idx="1">
                  <c:v>6.0250000000000005E-2</c:v>
                </c:pt>
                <c:pt idx="2">
                  <c:v>5.6500000000000009E-2</c:v>
                </c:pt>
                <c:pt idx="3">
                  <c:v>5.4000000000000006E-2</c:v>
                </c:pt>
                <c:pt idx="4">
                  <c:v>5.3500000000000006E-2</c:v>
                </c:pt>
                <c:pt idx="5">
                  <c:v>6.4250000000000002E-2</c:v>
                </c:pt>
                <c:pt idx="6">
                  <c:v>6.9250000000000006E-2</c:v>
                </c:pt>
                <c:pt idx="7">
                  <c:v>7.1000000000000008E-2</c:v>
                </c:pt>
                <c:pt idx="8">
                  <c:v>6.9750000000000006E-2</c:v>
                </c:pt>
                <c:pt idx="9">
                  <c:v>6.5250000000000002E-2</c:v>
                </c:pt>
                <c:pt idx="10">
                  <c:v>6.3500000000000001E-2</c:v>
                </c:pt>
                <c:pt idx="11">
                  <c:v>6.1499999999999999E-2</c:v>
                </c:pt>
                <c:pt idx="12">
                  <c:v>5.2249999999999998E-2</c:v>
                </c:pt>
                <c:pt idx="13">
                  <c:v>5.2749999999999998E-2</c:v>
                </c:pt>
                <c:pt idx="14">
                  <c:v>5.4749999999999993E-2</c:v>
                </c:pt>
                <c:pt idx="15">
                  <c:v>6.4749999999999988E-2</c:v>
                </c:pt>
                <c:pt idx="16">
                  <c:v>7.3249999999999996E-2</c:v>
                </c:pt>
                <c:pt idx="17">
                  <c:v>7.1999999999999995E-2</c:v>
                </c:pt>
                <c:pt idx="18">
                  <c:v>6.4500000000000002E-2</c:v>
                </c:pt>
                <c:pt idx="19">
                  <c:v>6.4750000000000002E-2</c:v>
                </c:pt>
                <c:pt idx="20">
                  <c:v>7.0750000000000007E-2</c:v>
                </c:pt>
                <c:pt idx="21">
                  <c:v>7.4499999999999997E-2</c:v>
                </c:pt>
                <c:pt idx="22">
                  <c:v>8.3250000000000005E-2</c:v>
                </c:pt>
                <c:pt idx="23">
                  <c:v>9.0999999999999998E-2</c:v>
                </c:pt>
                <c:pt idx="24">
                  <c:v>0.10675000000000001</c:v>
                </c:pt>
                <c:pt idx="25">
                  <c:v>0.11624999999999999</c:v>
                </c:pt>
                <c:pt idx="26">
                  <c:v>0.13150000000000001</c:v>
                </c:pt>
                <c:pt idx="27">
                  <c:v>0.12625</c:v>
                </c:pt>
                <c:pt idx="28">
                  <c:v>0.12875</c:v>
                </c:pt>
                <c:pt idx="29">
                  <c:v>0.13300000000000001</c:v>
                </c:pt>
                <c:pt idx="30">
                  <c:v>0.12625</c:v>
                </c:pt>
                <c:pt idx="31">
                  <c:v>0.122</c:v>
                </c:pt>
                <c:pt idx="32">
                  <c:v>0.10974999999999999</c:v>
                </c:pt>
                <c:pt idx="33">
                  <c:v>0.11</c:v>
                </c:pt>
                <c:pt idx="34">
                  <c:v>0.11575000000000001</c:v>
                </c:pt>
                <c:pt idx="35">
                  <c:v>0.12525</c:v>
                </c:pt>
                <c:pt idx="36">
                  <c:v>0.1245</c:v>
                </c:pt>
                <c:pt idx="37">
                  <c:v>0.12825</c:v>
                </c:pt>
                <c:pt idx="38">
                  <c:v>0.1245</c:v>
                </c:pt>
                <c:pt idx="39">
                  <c:v>0.11699999999999999</c:v>
                </c:pt>
                <c:pt idx="40">
                  <c:v>0.11849999999999999</c:v>
                </c:pt>
                <c:pt idx="41">
                  <c:v>0.11800000000000001</c:v>
                </c:pt>
                <c:pt idx="42">
                  <c:v>0.11250000000000002</c:v>
                </c:pt>
                <c:pt idx="43">
                  <c:v>0.11700000000000001</c:v>
                </c:pt>
                <c:pt idx="44">
                  <c:v>0.11899999999999999</c:v>
                </c:pt>
                <c:pt idx="45">
                  <c:v>0.11074999999999999</c:v>
                </c:pt>
                <c:pt idx="46">
                  <c:v>0.11324999999999999</c:v>
                </c:pt>
                <c:pt idx="47">
                  <c:v>0.11149999999999999</c:v>
                </c:pt>
                <c:pt idx="48">
                  <c:v>0.10275000000000001</c:v>
                </c:pt>
                <c:pt idx="49">
                  <c:v>0.105</c:v>
                </c:pt>
                <c:pt idx="50">
                  <c:v>9.7000000000000003E-2</c:v>
                </c:pt>
                <c:pt idx="51">
                  <c:v>9.2749999999999999E-2</c:v>
                </c:pt>
                <c:pt idx="52">
                  <c:v>9.8250000000000004E-2</c:v>
                </c:pt>
                <c:pt idx="53">
                  <c:v>9.2499999999999999E-2</c:v>
                </c:pt>
                <c:pt idx="54">
                  <c:v>9.7000000000000003E-2</c:v>
                </c:pt>
                <c:pt idx="55">
                  <c:v>9.6000000000000002E-2</c:v>
                </c:pt>
                <c:pt idx="56">
                  <c:v>9.4750000000000001E-2</c:v>
                </c:pt>
                <c:pt idx="57">
                  <c:v>9.5750000000000002E-2</c:v>
                </c:pt>
                <c:pt idx="58">
                  <c:v>9.5500000000000002E-2</c:v>
                </c:pt>
                <c:pt idx="59">
                  <c:v>9.4500000000000015E-2</c:v>
                </c:pt>
                <c:pt idx="60">
                  <c:v>9.0250000000000011E-2</c:v>
                </c:pt>
                <c:pt idx="61">
                  <c:v>8.2500000000000004E-2</c:v>
                </c:pt>
                <c:pt idx="62">
                  <c:v>8.4500000000000006E-2</c:v>
                </c:pt>
                <c:pt idx="63">
                  <c:v>8.3000000000000004E-2</c:v>
                </c:pt>
                <c:pt idx="64">
                  <c:v>8.1500000000000003E-2</c:v>
                </c:pt>
                <c:pt idx="65">
                  <c:v>8.8999999999999996E-2</c:v>
                </c:pt>
                <c:pt idx="66">
                  <c:v>8.7999999999999995E-2</c:v>
                </c:pt>
                <c:pt idx="67">
                  <c:v>9.425E-2</c:v>
                </c:pt>
                <c:pt idx="68">
                  <c:v>9.6750000000000003E-2</c:v>
                </c:pt>
                <c:pt idx="69">
                  <c:v>9.9000000000000005E-2</c:v>
                </c:pt>
                <c:pt idx="70">
                  <c:v>0.10425000000000001</c:v>
                </c:pt>
                <c:pt idx="71">
                  <c:v>0.104</c:v>
                </c:pt>
                <c:pt idx="72">
                  <c:v>0.10125000000000001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3-405C-9B8F-0E9FDBE0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00288"/>
        <c:axId val="131502080"/>
      </c:lineChart>
      <c:catAx>
        <c:axId val="1315002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50208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5020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5002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209995625546907"/>
          <c:y val="0.80517169728784188"/>
          <c:w val="0.575799868766404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rate (15-19 year olds)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YUERONZ!$G$5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YUERONZ!$G$84:$G$124</c:f>
              <c:numCache>
                <c:formatCode>0.0%</c:formatCode>
                <c:ptCount val="41"/>
                <c:pt idx="0">
                  <c:v>0.1595959595959596</c:v>
                </c:pt>
                <c:pt idx="1">
                  <c:v>0.10805084745762711</c:v>
                </c:pt>
                <c:pt idx="2">
                  <c:v>0.15283842794759828</c:v>
                </c:pt>
                <c:pt idx="3">
                  <c:v>0.14587332053742802</c:v>
                </c:pt>
                <c:pt idx="4">
                  <c:v>0.14526315789473684</c:v>
                </c:pt>
                <c:pt idx="5">
                  <c:v>0.14935064935064937</c:v>
                </c:pt>
                <c:pt idx="6">
                  <c:v>0.15061728395061727</c:v>
                </c:pt>
                <c:pt idx="7">
                  <c:v>0.17622080679405525</c:v>
                </c:pt>
                <c:pt idx="8">
                  <c:v>0.15637860082304525</c:v>
                </c:pt>
                <c:pt idx="9">
                  <c:v>0.14699792960662525</c:v>
                </c:pt>
                <c:pt idx="10">
                  <c:v>0.18343195266272189</c:v>
                </c:pt>
                <c:pt idx="11">
                  <c:v>0.15145985401459855</c:v>
                </c:pt>
                <c:pt idx="12">
                  <c:v>0.13653846153846153</c:v>
                </c:pt>
                <c:pt idx="13">
                  <c:v>0.20727272727272728</c:v>
                </c:pt>
                <c:pt idx="14">
                  <c:v>0.18388429752066118</c:v>
                </c:pt>
                <c:pt idx="15">
                  <c:v>0.21043478260869564</c:v>
                </c:pt>
                <c:pt idx="16">
                  <c:v>0.19959677419354838</c:v>
                </c:pt>
                <c:pt idx="17">
                  <c:v>0.21535181236673773</c:v>
                </c:pt>
                <c:pt idx="18">
                  <c:v>0.23853211009174313</c:v>
                </c:pt>
                <c:pt idx="19">
                  <c:v>0.31535269709543567</c:v>
                </c:pt>
                <c:pt idx="20">
                  <c:v>0.30952380952380953</c:v>
                </c:pt>
                <c:pt idx="21">
                  <c:v>0.33124999999999999</c:v>
                </c:pt>
                <c:pt idx="22">
                  <c:v>0.33078880407124683</c:v>
                </c:pt>
                <c:pt idx="23">
                  <c:v>0.33333333333333337</c:v>
                </c:pt>
                <c:pt idx="24">
                  <c:v>0.31042128603104213</c:v>
                </c:pt>
                <c:pt idx="25">
                  <c:v>0.34090909090909088</c:v>
                </c:pt>
                <c:pt idx="26">
                  <c:v>0.24316939890710382</c:v>
                </c:pt>
                <c:pt idx="27">
                  <c:v>0.26315789473684215</c:v>
                </c:pt>
                <c:pt idx="28">
                  <c:v>0.28398058252427183</c:v>
                </c:pt>
                <c:pt idx="29">
                  <c:v>0.31127450980392157</c:v>
                </c:pt>
                <c:pt idx="30">
                  <c:v>0.30582524271844658</c:v>
                </c:pt>
                <c:pt idx="31">
                  <c:v>0.33663366336633666</c:v>
                </c:pt>
                <c:pt idx="32">
                  <c:v>0.28780487804878052</c:v>
                </c:pt>
                <c:pt idx="33">
                  <c:v>0.22222222222222218</c:v>
                </c:pt>
                <c:pt idx="34">
                  <c:v>0.22546419098143233</c:v>
                </c:pt>
                <c:pt idx="35">
                  <c:v>0.27317073170731704</c:v>
                </c:pt>
                <c:pt idx="36">
                  <c:v>0.28150134048257375</c:v>
                </c:pt>
                <c:pt idx="37">
                  <c:v>0.23614457831325303</c:v>
                </c:pt>
                <c:pt idx="38">
                  <c:v>0.23924731182795697</c:v>
                </c:pt>
                <c:pt idx="39">
                  <c:v>0.24276169265033409</c:v>
                </c:pt>
                <c:pt idx="4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6-4FDB-99C1-2D601B241608}"/>
            </c:ext>
          </c:extLst>
        </c:ser>
        <c:ser>
          <c:idx val="1"/>
          <c:order val="1"/>
          <c:tx>
            <c:strRef>
              <c:f>YUERONZ!$J$5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YUERONZ!$J$84:$J$124</c:f>
              <c:numCache>
                <c:formatCode>0.0%</c:formatCode>
                <c:ptCount val="41"/>
                <c:pt idx="0">
                  <c:v>0.13838120104438642</c:v>
                </c:pt>
                <c:pt idx="1">
                  <c:v>0.13550135501355012</c:v>
                </c:pt>
                <c:pt idx="2">
                  <c:v>0.13927335640138408</c:v>
                </c:pt>
                <c:pt idx="3">
                  <c:v>0.10835401157981803</c:v>
                </c:pt>
                <c:pt idx="4">
                  <c:v>0.14814814814814811</c:v>
                </c:pt>
                <c:pt idx="5">
                  <c:v>0.13710368466152525</c:v>
                </c:pt>
                <c:pt idx="6">
                  <c:v>0.12966101694915255</c:v>
                </c:pt>
                <c:pt idx="7">
                  <c:v>0.13258426966292133</c:v>
                </c:pt>
                <c:pt idx="8">
                  <c:v>0.16034082106893879</c:v>
                </c:pt>
                <c:pt idx="9">
                  <c:v>0.13039934800325997</c:v>
                </c:pt>
                <c:pt idx="10">
                  <c:v>0.14285714285714285</c:v>
                </c:pt>
                <c:pt idx="11">
                  <c:v>0.12082670906200317</c:v>
                </c:pt>
                <c:pt idx="12">
                  <c:v>0.16393442622950818</c:v>
                </c:pt>
                <c:pt idx="13">
                  <c:v>0.12987012987012986</c:v>
                </c:pt>
                <c:pt idx="14">
                  <c:v>0.14500442086648982</c:v>
                </c:pt>
                <c:pt idx="15">
                  <c:v>0.16652789342214822</c:v>
                </c:pt>
                <c:pt idx="16">
                  <c:v>0.18848167539267019</c:v>
                </c:pt>
                <c:pt idx="17">
                  <c:v>0.23351648351648352</c:v>
                </c:pt>
                <c:pt idx="18">
                  <c:v>0.25695732838589985</c:v>
                </c:pt>
                <c:pt idx="19">
                  <c:v>0.24661016949152539</c:v>
                </c:pt>
                <c:pt idx="20">
                  <c:v>0.23097582811101164</c:v>
                </c:pt>
                <c:pt idx="21">
                  <c:v>0.21295387634936216</c:v>
                </c:pt>
                <c:pt idx="22">
                  <c:v>0.20198019801980197</c:v>
                </c:pt>
                <c:pt idx="23">
                  <c:v>0.228331780055918</c:v>
                </c:pt>
                <c:pt idx="24">
                  <c:v>0.25850340136054423</c:v>
                </c:pt>
                <c:pt idx="25">
                  <c:v>0.25074331020812685</c:v>
                </c:pt>
                <c:pt idx="26">
                  <c:v>0.23173277661795411</c:v>
                </c:pt>
                <c:pt idx="27">
                  <c:v>0.23345935727788281</c:v>
                </c:pt>
                <c:pt idx="28">
                  <c:v>0.21915103652517276</c:v>
                </c:pt>
                <c:pt idx="29">
                  <c:v>0.21025104602510458</c:v>
                </c:pt>
                <c:pt idx="30">
                  <c:v>0.23479188900747067</c:v>
                </c:pt>
                <c:pt idx="31">
                  <c:v>0.29567053854276665</c:v>
                </c:pt>
                <c:pt idx="32">
                  <c:v>0.24522292993630573</c:v>
                </c:pt>
                <c:pt idx="33">
                  <c:v>0.24734607218683649</c:v>
                </c:pt>
                <c:pt idx="34">
                  <c:v>0.23632385120350111</c:v>
                </c:pt>
                <c:pt idx="35">
                  <c:v>0.2297674418604651</c:v>
                </c:pt>
                <c:pt idx="36">
                  <c:v>0.20647002854424359</c:v>
                </c:pt>
                <c:pt idx="37">
                  <c:v>0.19354838709677419</c:v>
                </c:pt>
                <c:pt idx="38">
                  <c:v>0.1762854144805876</c:v>
                </c:pt>
                <c:pt idx="39">
                  <c:v>0.20211827007943509</c:v>
                </c:pt>
                <c:pt idx="40">
                  <c:v>0.20088105726872252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6-4FDB-99C1-2D601B24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20224"/>
        <c:axId val="131622016"/>
      </c:lineChart>
      <c:catAx>
        <c:axId val="131620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622016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220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202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545559930008851"/>
          <c:y val="0.85146799358413561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rate (20-24 year olds)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Auckland</c:v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YUERONZ!$O$84:$O$124</c:f>
              <c:numCache>
                <c:formatCode>0.0%</c:formatCode>
                <c:ptCount val="41"/>
                <c:pt idx="0">
                  <c:v>7.3134328358208961E-2</c:v>
                </c:pt>
                <c:pt idx="1">
                  <c:v>6.0393258426966287E-2</c:v>
                </c:pt>
                <c:pt idx="2">
                  <c:v>5.8423913043478264E-2</c:v>
                </c:pt>
                <c:pt idx="3">
                  <c:v>6.2656641604010022E-2</c:v>
                </c:pt>
                <c:pt idx="4">
                  <c:v>6.5703022339027597E-2</c:v>
                </c:pt>
                <c:pt idx="5">
                  <c:v>2.3195876288659795E-2</c:v>
                </c:pt>
                <c:pt idx="6">
                  <c:v>6.0160427807486636E-2</c:v>
                </c:pt>
                <c:pt idx="7">
                  <c:v>7.151979565772669E-2</c:v>
                </c:pt>
                <c:pt idx="8">
                  <c:v>0.10559006211180125</c:v>
                </c:pt>
                <c:pt idx="9">
                  <c:v>5.6833558863328817E-2</c:v>
                </c:pt>
                <c:pt idx="10">
                  <c:v>5.3984575835475584E-2</c:v>
                </c:pt>
                <c:pt idx="11">
                  <c:v>4.0843214756258239E-2</c:v>
                </c:pt>
                <c:pt idx="12">
                  <c:v>0.10584958217270195</c:v>
                </c:pt>
                <c:pt idx="13">
                  <c:v>8.0237741456166425E-2</c:v>
                </c:pt>
                <c:pt idx="14">
                  <c:v>7.0478723404255317E-2</c:v>
                </c:pt>
                <c:pt idx="15">
                  <c:v>7.5903614457831323E-2</c:v>
                </c:pt>
                <c:pt idx="16">
                  <c:v>0.14372716199756397</c:v>
                </c:pt>
                <c:pt idx="17">
                  <c:v>0.15592783505154639</c:v>
                </c:pt>
                <c:pt idx="18">
                  <c:v>0.11066126855600537</c:v>
                </c:pt>
                <c:pt idx="19">
                  <c:v>0.15193026151930261</c:v>
                </c:pt>
                <c:pt idx="20">
                  <c:v>0.11870967741935483</c:v>
                </c:pt>
                <c:pt idx="21">
                  <c:v>0.15984147952443856</c:v>
                </c:pt>
                <c:pt idx="22">
                  <c:v>0.13496932515337423</c:v>
                </c:pt>
                <c:pt idx="23">
                  <c:v>0.12344139650872818</c:v>
                </c:pt>
                <c:pt idx="24">
                  <c:v>0.12402234636871508</c:v>
                </c:pt>
                <c:pt idx="25">
                  <c:v>0.12423124231242312</c:v>
                </c:pt>
                <c:pt idx="26">
                  <c:v>0.14097968936678615</c:v>
                </c:pt>
                <c:pt idx="27">
                  <c:v>0.13679245283018868</c:v>
                </c:pt>
                <c:pt idx="28">
                  <c:v>0.14755959137343927</c:v>
                </c:pt>
                <c:pt idx="29">
                  <c:v>0.10735122520420069</c:v>
                </c:pt>
                <c:pt idx="30">
                  <c:v>0.14499999999999999</c:v>
                </c:pt>
                <c:pt idx="31">
                  <c:v>0.13493064312736444</c:v>
                </c:pt>
                <c:pt idx="32">
                  <c:v>0.1124401913875598</c:v>
                </c:pt>
                <c:pt idx="33">
                  <c:v>0.11780104712041883</c:v>
                </c:pt>
                <c:pt idx="34">
                  <c:v>0.14720194647201948</c:v>
                </c:pt>
                <c:pt idx="35">
                  <c:v>0.11501597444089459</c:v>
                </c:pt>
                <c:pt idx="36">
                  <c:v>0.1536819637139808</c:v>
                </c:pt>
                <c:pt idx="37">
                  <c:v>0.12200684150513112</c:v>
                </c:pt>
                <c:pt idx="38">
                  <c:v>0.11410118406889129</c:v>
                </c:pt>
                <c:pt idx="39">
                  <c:v>0.11076923076923077</c:v>
                </c:pt>
                <c:pt idx="40">
                  <c:v>0.13413413413413414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7-49DE-9279-8B6B7B80AE60}"/>
            </c:ext>
          </c:extLst>
        </c:ser>
        <c:ser>
          <c:idx val="1"/>
          <c:order val="1"/>
          <c:tx>
            <c:v>Rest of NZ</c:v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YUERONZ!$R$84:$R$124</c:f>
              <c:numCache>
                <c:formatCode>0.0%</c:formatCode>
                <c:ptCount val="41"/>
                <c:pt idx="0">
                  <c:v>8.8150289017341038E-2</c:v>
                </c:pt>
                <c:pt idx="1">
                  <c:v>7.5910147172734324E-2</c:v>
                </c:pt>
                <c:pt idx="2">
                  <c:v>5.8267716535433063E-2</c:v>
                </c:pt>
                <c:pt idx="3">
                  <c:v>6.1823802163833083E-2</c:v>
                </c:pt>
                <c:pt idx="4">
                  <c:v>8.2550335570469785E-2</c:v>
                </c:pt>
                <c:pt idx="5">
                  <c:v>7.437407952871869E-2</c:v>
                </c:pt>
                <c:pt idx="6">
                  <c:v>7.4468085106382975E-2</c:v>
                </c:pt>
                <c:pt idx="7">
                  <c:v>5.7803468208092498E-2</c:v>
                </c:pt>
                <c:pt idx="8">
                  <c:v>7.8667611622962458E-2</c:v>
                </c:pt>
                <c:pt idx="9">
                  <c:v>6.4102564102564097E-2</c:v>
                </c:pt>
                <c:pt idx="10">
                  <c:v>5.7120500782472612E-2</c:v>
                </c:pt>
                <c:pt idx="11">
                  <c:v>5.7183702644746259E-2</c:v>
                </c:pt>
                <c:pt idx="12">
                  <c:v>7.5268817204301092E-2</c:v>
                </c:pt>
                <c:pt idx="13">
                  <c:v>6.2179956108266279E-2</c:v>
                </c:pt>
                <c:pt idx="14">
                  <c:v>7.9759217456734408E-2</c:v>
                </c:pt>
                <c:pt idx="15">
                  <c:v>7.1802543006731487E-2</c:v>
                </c:pt>
                <c:pt idx="16">
                  <c:v>9.9924868519909851E-2</c:v>
                </c:pt>
                <c:pt idx="17">
                  <c:v>9.6582466567607744E-2</c:v>
                </c:pt>
                <c:pt idx="18">
                  <c:v>0.11036036036036037</c:v>
                </c:pt>
                <c:pt idx="19">
                  <c:v>0.10804769001490312</c:v>
                </c:pt>
                <c:pt idx="20">
                  <c:v>0.11323529411764707</c:v>
                </c:pt>
                <c:pt idx="21">
                  <c:v>0.12518518518518518</c:v>
                </c:pt>
                <c:pt idx="22">
                  <c:v>0.11037527593818984</c:v>
                </c:pt>
                <c:pt idx="23">
                  <c:v>0.10936431989063566</c:v>
                </c:pt>
                <c:pt idx="24">
                  <c:v>0.14166666666666666</c:v>
                </c:pt>
                <c:pt idx="25">
                  <c:v>0.10724431818181818</c:v>
                </c:pt>
                <c:pt idx="26">
                  <c:v>0.11481218993621545</c:v>
                </c:pt>
                <c:pt idx="27">
                  <c:v>0.11016346837242359</c:v>
                </c:pt>
                <c:pt idx="28">
                  <c:v>0.15353535353535352</c:v>
                </c:pt>
                <c:pt idx="29">
                  <c:v>0.12887323943661971</c:v>
                </c:pt>
                <c:pt idx="30">
                  <c:v>0.11896668932698845</c:v>
                </c:pt>
                <c:pt idx="31">
                  <c:v>0.12358803986710964</c:v>
                </c:pt>
                <c:pt idx="32">
                  <c:v>0.11005434782608699</c:v>
                </c:pt>
                <c:pt idx="33">
                  <c:v>0.11036789297658862</c:v>
                </c:pt>
                <c:pt idx="34">
                  <c:v>0.10821917808219175</c:v>
                </c:pt>
                <c:pt idx="35">
                  <c:v>0.11027397260273972</c:v>
                </c:pt>
                <c:pt idx="36">
                  <c:v>0.1223300970873786</c:v>
                </c:pt>
                <c:pt idx="37">
                  <c:v>0.10088616223585548</c:v>
                </c:pt>
                <c:pt idx="38">
                  <c:v>9.8748261474269822E-2</c:v>
                </c:pt>
                <c:pt idx="39">
                  <c:v>0.109375</c:v>
                </c:pt>
                <c:pt idx="40">
                  <c:v>0.10747957259585168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7-49DE-9279-8B6B7B80A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57728"/>
        <c:axId val="131659264"/>
      </c:lineChart>
      <c:catAx>
        <c:axId val="131657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65926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59264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577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545559930008862"/>
          <c:y val="0.85146799358413561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Ease of finding skilled labour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84951881014815"/>
          <c:y val="0.19480351414406533"/>
          <c:w val="0.78280096237970265"/>
          <c:h val="0.48314195100612423"/>
        </c:manualLayout>
      </c:layout>
      <c:lineChart>
        <c:grouping val="standard"/>
        <c:varyColors val="0"/>
        <c:ser>
          <c:idx val="0"/>
          <c:order val="0"/>
          <c:tx>
            <c:strRef>
              <c:f>LM!$B$4</c:f>
              <c:strCache>
                <c:ptCount val="1"/>
                <c:pt idx="0">
                  <c:v>Ease of finding skilled labour (% - LHS axis)</c:v>
                </c:pt>
              </c:strCache>
            </c:strRef>
          </c:tx>
          <c:marker>
            <c:symbol val="none"/>
          </c:marker>
          <c:cat>
            <c:numRef>
              <c:f>LM!$A$38:$A$86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LM!$B$38:$B$86</c:f>
              <c:numCache>
                <c:formatCode>0.00%</c:formatCode>
                <c:ptCount val="49"/>
                <c:pt idx="0">
                  <c:v>0.57609999999999995</c:v>
                </c:pt>
                <c:pt idx="1">
                  <c:v>0.26269999999999999</c:v>
                </c:pt>
                <c:pt idx="2">
                  <c:v>0.1116</c:v>
                </c:pt>
                <c:pt idx="3">
                  <c:v>2.7699999999999999E-2</c:v>
                </c:pt>
                <c:pt idx="4">
                  <c:v>-8.9800000000000005E-2</c:v>
                </c:pt>
                <c:pt idx="5">
                  <c:v>-1.3999999999999999E-2</c:v>
                </c:pt>
                <c:pt idx="6">
                  <c:v>-0.1537</c:v>
                </c:pt>
                <c:pt idx="7">
                  <c:v>-0.17530000000000001</c:v>
                </c:pt>
                <c:pt idx="8">
                  <c:v>-0.2109</c:v>
                </c:pt>
                <c:pt idx="9">
                  <c:v>-0.19370000000000001</c:v>
                </c:pt>
                <c:pt idx="10">
                  <c:v>-0.155</c:v>
                </c:pt>
                <c:pt idx="11">
                  <c:v>-0.16649999999999998</c:v>
                </c:pt>
                <c:pt idx="12">
                  <c:v>-0.2011</c:v>
                </c:pt>
                <c:pt idx="13">
                  <c:v>-0.19120000000000001</c:v>
                </c:pt>
                <c:pt idx="14">
                  <c:v>-6.6600000000000006E-2</c:v>
                </c:pt>
                <c:pt idx="15">
                  <c:v>-0.23769999999999999</c:v>
                </c:pt>
                <c:pt idx="16">
                  <c:v>-0.30820000000000003</c:v>
                </c:pt>
                <c:pt idx="17">
                  <c:v>-0.28899999999999998</c:v>
                </c:pt>
                <c:pt idx="18">
                  <c:v>-0.28960000000000002</c:v>
                </c:pt>
                <c:pt idx="19">
                  <c:v>-0.3468</c:v>
                </c:pt>
                <c:pt idx="20">
                  <c:v>-0.3342</c:v>
                </c:pt>
                <c:pt idx="21">
                  <c:v>-0.2984</c:v>
                </c:pt>
                <c:pt idx="22">
                  <c:v>-0.3967</c:v>
                </c:pt>
                <c:pt idx="23">
                  <c:v>-0.45530000000000004</c:v>
                </c:pt>
                <c:pt idx="24">
                  <c:v>-0.32450000000000001</c:v>
                </c:pt>
                <c:pt idx="25">
                  <c:v>-0.32</c:v>
                </c:pt>
                <c:pt idx="26">
                  <c:v>-0.40689999999999998</c:v>
                </c:pt>
                <c:pt idx="27">
                  <c:v>-0.38060000000000005</c:v>
                </c:pt>
                <c:pt idx="28">
                  <c:v>-0.43479999999999996</c:v>
                </c:pt>
                <c:pt idx="29">
                  <c:v>-0.45640000000000003</c:v>
                </c:pt>
                <c:pt idx="30">
                  <c:v>-0.38880000000000003</c:v>
                </c:pt>
                <c:pt idx="31">
                  <c:v>-0.501</c:v>
                </c:pt>
                <c:pt idx="32">
                  <c:v>-0.53520000000000001</c:v>
                </c:pt>
                <c:pt idx="33">
                  <c:v>-0.58550000000000002</c:v>
                </c:pt>
                <c:pt idx="34">
                  <c:v>-0.57679999999999998</c:v>
                </c:pt>
                <c:pt idx="35">
                  <c:v>-0.45619999999999999</c:v>
                </c:pt>
                <c:pt idx="36">
                  <c:v>-0.47670000000000001</c:v>
                </c:pt>
                <c:pt idx="37">
                  <c:v>-0.46649999999999997</c:v>
                </c:pt>
                <c:pt idx="38">
                  <c:v>-0.65159999999999996</c:v>
                </c:pt>
                <c:pt idx="39">
                  <c:v>-0.41859999999999997</c:v>
                </c:pt>
                <c:pt idx="40">
                  <c:v>-0.40360000000000001</c:v>
                </c:pt>
                <c:pt idx="41">
                  <c:v>-0.33020000000000005</c:v>
                </c:pt>
                <c:pt idx="42">
                  <c:v>-0.4299</c:v>
                </c:pt>
                <c:pt idx="43">
                  <c:v>-0.50869999999999993</c:v>
                </c:pt>
                <c:pt idx="44">
                  <c:v>0.15410000000000001</c:v>
                </c:pt>
                <c:pt idx="45">
                  <c:v>-0.27729999999999999</c:v>
                </c:pt>
                <c:pt idx="46">
                  <c:v>-0.4289</c:v>
                </c:pt>
                <c:pt idx="47">
                  <c:v>-0.65079999999999993</c:v>
                </c:pt>
                <c:pt idx="48">
                  <c:v>-0.80480000000000007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7-4EB6-B77E-AC357CE2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4880"/>
        <c:axId val="131676416"/>
      </c:lineChart>
      <c:lineChart>
        <c:grouping val="standard"/>
        <c:varyColors val="0"/>
        <c:ser>
          <c:idx val="1"/>
          <c:order val="1"/>
          <c:tx>
            <c:v>Unemployment rate (%)</c:v>
          </c:tx>
          <c:marker>
            <c:symbol val="none"/>
          </c:marker>
          <c:cat>
            <c:numRef>
              <c:f>LM!$A$38:$A$86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Unemployment!$B$38:$B$86</c:f>
              <c:numCache>
                <c:formatCode>0.0%</c:formatCode>
                <c:ptCount val="49"/>
                <c:pt idx="0">
                  <c:v>6.0999999999999999E-2</c:v>
                </c:pt>
                <c:pt idx="1">
                  <c:v>6.2E-2</c:v>
                </c:pt>
                <c:pt idx="2">
                  <c:v>7.0999999999999994E-2</c:v>
                </c:pt>
                <c:pt idx="3">
                  <c:v>7.4999999999999997E-2</c:v>
                </c:pt>
                <c:pt idx="4">
                  <c:v>8.1000000000000003E-2</c:v>
                </c:pt>
                <c:pt idx="5">
                  <c:v>6.7000000000000004E-2</c:v>
                </c:pt>
                <c:pt idx="6">
                  <c:v>6.9000000000000006E-2</c:v>
                </c:pt>
                <c:pt idx="7">
                  <c:v>7.0000000000000007E-2</c:v>
                </c:pt>
                <c:pt idx="8">
                  <c:v>6.6000000000000003E-2</c:v>
                </c:pt>
                <c:pt idx="9">
                  <c:v>6.2E-2</c:v>
                </c:pt>
                <c:pt idx="10">
                  <c:v>6.2E-2</c:v>
                </c:pt>
                <c:pt idx="11">
                  <c:v>7.2999999999999995E-2</c:v>
                </c:pt>
                <c:pt idx="12">
                  <c:v>6.9000000000000006E-2</c:v>
                </c:pt>
                <c:pt idx="13">
                  <c:v>7.6999999999999999E-2</c:v>
                </c:pt>
                <c:pt idx="14">
                  <c:v>6.4000000000000001E-2</c:v>
                </c:pt>
                <c:pt idx="15">
                  <c:v>6.8000000000000005E-2</c:v>
                </c:pt>
                <c:pt idx="16">
                  <c:v>6.4000000000000001E-2</c:v>
                </c:pt>
                <c:pt idx="17">
                  <c:v>0.06</c:v>
                </c:pt>
                <c:pt idx="18">
                  <c:v>5.5999999999999994E-2</c:v>
                </c:pt>
                <c:pt idx="19">
                  <c:v>6.7000000000000004E-2</c:v>
                </c:pt>
                <c:pt idx="20">
                  <c:v>5.7999999999999996E-2</c:v>
                </c:pt>
                <c:pt idx="21">
                  <c:v>5.7000000000000002E-2</c:v>
                </c:pt>
                <c:pt idx="22">
                  <c:v>5.5999999999999994E-2</c:v>
                </c:pt>
                <c:pt idx="23">
                  <c:v>6.5000000000000002E-2</c:v>
                </c:pt>
                <c:pt idx="24">
                  <c:v>5.9000000000000004E-2</c:v>
                </c:pt>
                <c:pt idx="25">
                  <c:v>5.5999999999999994E-2</c:v>
                </c:pt>
                <c:pt idx="26">
                  <c:v>5.0999999999999997E-2</c:v>
                </c:pt>
                <c:pt idx="27">
                  <c:v>6.0999999999999999E-2</c:v>
                </c:pt>
                <c:pt idx="28">
                  <c:v>4.7E-2</c:v>
                </c:pt>
                <c:pt idx="29">
                  <c:v>5.2999999999999999E-2</c:v>
                </c:pt>
                <c:pt idx="30">
                  <c:v>5.0999999999999997E-2</c:v>
                </c:pt>
                <c:pt idx="31">
                  <c:v>0.05</c:v>
                </c:pt>
                <c:pt idx="32">
                  <c:v>4.4999999999999998E-2</c:v>
                </c:pt>
                <c:pt idx="33">
                  <c:v>4.5999999999999999E-2</c:v>
                </c:pt>
                <c:pt idx="34">
                  <c:v>4.0999999999999995E-2</c:v>
                </c:pt>
                <c:pt idx="35">
                  <c:v>4.4999999999999998E-2</c:v>
                </c:pt>
                <c:pt idx="36">
                  <c:v>4.2000000000000003E-2</c:v>
                </c:pt>
                <c:pt idx="37">
                  <c:v>3.7000000000000005E-2</c:v>
                </c:pt>
                <c:pt idx="38">
                  <c:v>4.2999999999999997E-2</c:v>
                </c:pt>
                <c:pt idx="39">
                  <c:v>4.4000000000000004E-2</c:v>
                </c:pt>
                <c:pt idx="40">
                  <c:v>4.2000000000000003E-2</c:v>
                </c:pt>
                <c:pt idx="41">
                  <c:v>4.2000000000000003E-2</c:v>
                </c:pt>
                <c:pt idx="42">
                  <c:v>4.0999999999999995E-2</c:v>
                </c:pt>
                <c:pt idx="43">
                  <c:v>4.8000000000000001E-2</c:v>
                </c:pt>
                <c:pt idx="44">
                  <c:v>0.04</c:v>
                </c:pt>
                <c:pt idx="45">
                  <c:v>5.5999999999999994E-2</c:v>
                </c:pt>
                <c:pt idx="46">
                  <c:v>5.2999999999999999E-2</c:v>
                </c:pt>
                <c:pt idx="47">
                  <c:v>5.2999999999999999E-2</c:v>
                </c:pt>
                <c:pt idx="48">
                  <c:v>4.0999999999999995E-2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7-4EB6-B77E-AC357CE2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9744"/>
        <c:axId val="131678208"/>
      </c:lineChart>
      <c:catAx>
        <c:axId val="1316748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676416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764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74880"/>
        <c:crosses val="autoZero"/>
        <c:crossBetween val="midCat"/>
      </c:valAx>
      <c:valAx>
        <c:axId val="1316782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31679744"/>
        <c:crosses val="max"/>
        <c:crossBetween val="between"/>
      </c:valAx>
      <c:dateAx>
        <c:axId val="1316797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678208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80054206765820934"/>
          <c:w val="0.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495188101481"/>
          <c:y val="4.6655365995916964E-2"/>
          <c:w val="0.78280096237970265"/>
          <c:h val="0.70536417322834633"/>
        </c:manualLayout>
      </c:layout>
      <c:lineChart>
        <c:grouping val="standard"/>
        <c:varyColors val="0"/>
        <c:ser>
          <c:idx val="0"/>
          <c:order val="0"/>
          <c:tx>
            <c:strRef>
              <c:f>LM!$B$4</c:f>
              <c:strCache>
                <c:ptCount val="1"/>
                <c:pt idx="0">
                  <c:v>Ease of finding skilled labour (% - LHS axis)</c:v>
                </c:pt>
              </c:strCache>
            </c:strRef>
          </c:tx>
          <c:marker>
            <c:symbol val="none"/>
          </c:marker>
          <c:cat>
            <c:numRef>
              <c:f>LM!$A$38:$A$86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LM!$B$38:$B$86</c:f>
              <c:numCache>
                <c:formatCode>0.00%</c:formatCode>
                <c:ptCount val="49"/>
                <c:pt idx="0">
                  <c:v>0.57609999999999995</c:v>
                </c:pt>
                <c:pt idx="1">
                  <c:v>0.26269999999999999</c:v>
                </c:pt>
                <c:pt idx="2">
                  <c:v>0.1116</c:v>
                </c:pt>
                <c:pt idx="3">
                  <c:v>2.7699999999999999E-2</c:v>
                </c:pt>
                <c:pt idx="4">
                  <c:v>-8.9800000000000005E-2</c:v>
                </c:pt>
                <c:pt idx="5">
                  <c:v>-1.3999999999999999E-2</c:v>
                </c:pt>
                <c:pt idx="6">
                  <c:v>-0.1537</c:v>
                </c:pt>
                <c:pt idx="7">
                  <c:v>-0.17530000000000001</c:v>
                </c:pt>
                <c:pt idx="8">
                  <c:v>-0.2109</c:v>
                </c:pt>
                <c:pt idx="9">
                  <c:v>-0.19370000000000001</c:v>
                </c:pt>
                <c:pt idx="10">
                  <c:v>-0.155</c:v>
                </c:pt>
                <c:pt idx="11">
                  <c:v>-0.16649999999999998</c:v>
                </c:pt>
                <c:pt idx="12">
                  <c:v>-0.2011</c:v>
                </c:pt>
                <c:pt idx="13">
                  <c:v>-0.19120000000000001</c:v>
                </c:pt>
                <c:pt idx="14">
                  <c:v>-6.6600000000000006E-2</c:v>
                </c:pt>
                <c:pt idx="15">
                  <c:v>-0.23769999999999999</c:v>
                </c:pt>
                <c:pt idx="16">
                  <c:v>-0.30820000000000003</c:v>
                </c:pt>
                <c:pt idx="17">
                  <c:v>-0.28899999999999998</c:v>
                </c:pt>
                <c:pt idx="18">
                  <c:v>-0.28960000000000002</c:v>
                </c:pt>
                <c:pt idx="19">
                  <c:v>-0.3468</c:v>
                </c:pt>
                <c:pt idx="20">
                  <c:v>-0.3342</c:v>
                </c:pt>
                <c:pt idx="21">
                  <c:v>-0.2984</c:v>
                </c:pt>
                <c:pt idx="22">
                  <c:v>-0.3967</c:v>
                </c:pt>
                <c:pt idx="23">
                  <c:v>-0.45530000000000004</c:v>
                </c:pt>
                <c:pt idx="24">
                  <c:v>-0.32450000000000001</c:v>
                </c:pt>
                <c:pt idx="25">
                  <c:v>-0.32</c:v>
                </c:pt>
                <c:pt idx="26">
                  <c:v>-0.40689999999999998</c:v>
                </c:pt>
                <c:pt idx="27">
                  <c:v>-0.38060000000000005</c:v>
                </c:pt>
                <c:pt idx="28">
                  <c:v>-0.43479999999999996</c:v>
                </c:pt>
                <c:pt idx="29">
                  <c:v>-0.45640000000000003</c:v>
                </c:pt>
                <c:pt idx="30">
                  <c:v>-0.38880000000000003</c:v>
                </c:pt>
                <c:pt idx="31">
                  <c:v>-0.501</c:v>
                </c:pt>
                <c:pt idx="32">
                  <c:v>-0.53520000000000001</c:v>
                </c:pt>
                <c:pt idx="33">
                  <c:v>-0.58550000000000002</c:v>
                </c:pt>
                <c:pt idx="34">
                  <c:v>-0.57679999999999998</c:v>
                </c:pt>
                <c:pt idx="35">
                  <c:v>-0.45619999999999999</c:v>
                </c:pt>
                <c:pt idx="36">
                  <c:v>-0.47670000000000001</c:v>
                </c:pt>
                <c:pt idx="37">
                  <c:v>-0.46649999999999997</c:v>
                </c:pt>
                <c:pt idx="38">
                  <c:v>-0.65159999999999996</c:v>
                </c:pt>
                <c:pt idx="39">
                  <c:v>-0.41859999999999997</c:v>
                </c:pt>
                <c:pt idx="40">
                  <c:v>-0.40360000000000001</c:v>
                </c:pt>
                <c:pt idx="41">
                  <c:v>-0.33020000000000005</c:v>
                </c:pt>
                <c:pt idx="42">
                  <c:v>-0.4299</c:v>
                </c:pt>
                <c:pt idx="43">
                  <c:v>-0.50869999999999993</c:v>
                </c:pt>
                <c:pt idx="44">
                  <c:v>0.15410000000000001</c:v>
                </c:pt>
                <c:pt idx="45">
                  <c:v>-0.27729999999999999</c:v>
                </c:pt>
                <c:pt idx="46">
                  <c:v>-0.4289</c:v>
                </c:pt>
                <c:pt idx="47">
                  <c:v>-0.65079999999999993</c:v>
                </c:pt>
                <c:pt idx="48">
                  <c:v>-0.80480000000000007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5-4F3E-A4C2-2900DE6F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11264"/>
        <c:axId val="131212800"/>
      </c:lineChart>
      <c:lineChart>
        <c:grouping val="standard"/>
        <c:varyColors val="0"/>
        <c:ser>
          <c:idx val="1"/>
          <c:order val="1"/>
          <c:tx>
            <c:v>Unemployment rate (%)</c:v>
          </c:tx>
          <c:marker>
            <c:symbol val="none"/>
          </c:marker>
          <c:cat>
            <c:numRef>
              <c:f>LM!$A$38:$A$86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Unemployment!$B$38:$B$86</c:f>
              <c:numCache>
                <c:formatCode>0.0%</c:formatCode>
                <c:ptCount val="49"/>
                <c:pt idx="0">
                  <c:v>6.0999999999999999E-2</c:v>
                </c:pt>
                <c:pt idx="1">
                  <c:v>6.2E-2</c:v>
                </c:pt>
                <c:pt idx="2">
                  <c:v>7.0999999999999994E-2</c:v>
                </c:pt>
                <c:pt idx="3">
                  <c:v>7.4999999999999997E-2</c:v>
                </c:pt>
                <c:pt idx="4">
                  <c:v>8.1000000000000003E-2</c:v>
                </c:pt>
                <c:pt idx="5">
                  <c:v>6.7000000000000004E-2</c:v>
                </c:pt>
                <c:pt idx="6">
                  <c:v>6.9000000000000006E-2</c:v>
                </c:pt>
                <c:pt idx="7">
                  <c:v>7.0000000000000007E-2</c:v>
                </c:pt>
                <c:pt idx="8">
                  <c:v>6.6000000000000003E-2</c:v>
                </c:pt>
                <c:pt idx="9">
                  <c:v>6.2E-2</c:v>
                </c:pt>
                <c:pt idx="10">
                  <c:v>6.2E-2</c:v>
                </c:pt>
                <c:pt idx="11">
                  <c:v>7.2999999999999995E-2</c:v>
                </c:pt>
                <c:pt idx="12">
                  <c:v>6.9000000000000006E-2</c:v>
                </c:pt>
                <c:pt idx="13">
                  <c:v>7.6999999999999999E-2</c:v>
                </c:pt>
                <c:pt idx="14">
                  <c:v>6.4000000000000001E-2</c:v>
                </c:pt>
                <c:pt idx="15">
                  <c:v>6.8000000000000005E-2</c:v>
                </c:pt>
                <c:pt idx="16">
                  <c:v>6.4000000000000001E-2</c:v>
                </c:pt>
                <c:pt idx="17">
                  <c:v>0.06</c:v>
                </c:pt>
                <c:pt idx="18">
                  <c:v>5.5999999999999994E-2</c:v>
                </c:pt>
                <c:pt idx="19">
                  <c:v>6.7000000000000004E-2</c:v>
                </c:pt>
                <c:pt idx="20">
                  <c:v>5.7999999999999996E-2</c:v>
                </c:pt>
                <c:pt idx="21">
                  <c:v>5.7000000000000002E-2</c:v>
                </c:pt>
                <c:pt idx="22">
                  <c:v>5.5999999999999994E-2</c:v>
                </c:pt>
                <c:pt idx="23">
                  <c:v>6.5000000000000002E-2</c:v>
                </c:pt>
                <c:pt idx="24">
                  <c:v>5.9000000000000004E-2</c:v>
                </c:pt>
                <c:pt idx="25">
                  <c:v>5.5999999999999994E-2</c:v>
                </c:pt>
                <c:pt idx="26">
                  <c:v>5.0999999999999997E-2</c:v>
                </c:pt>
                <c:pt idx="27">
                  <c:v>6.0999999999999999E-2</c:v>
                </c:pt>
                <c:pt idx="28">
                  <c:v>4.7E-2</c:v>
                </c:pt>
                <c:pt idx="29">
                  <c:v>5.2999999999999999E-2</c:v>
                </c:pt>
                <c:pt idx="30">
                  <c:v>5.0999999999999997E-2</c:v>
                </c:pt>
                <c:pt idx="31">
                  <c:v>0.05</c:v>
                </c:pt>
                <c:pt idx="32">
                  <c:v>4.4999999999999998E-2</c:v>
                </c:pt>
                <c:pt idx="33">
                  <c:v>4.5999999999999999E-2</c:v>
                </c:pt>
                <c:pt idx="34">
                  <c:v>4.0999999999999995E-2</c:v>
                </c:pt>
                <c:pt idx="35">
                  <c:v>4.4999999999999998E-2</c:v>
                </c:pt>
                <c:pt idx="36">
                  <c:v>4.2000000000000003E-2</c:v>
                </c:pt>
                <c:pt idx="37">
                  <c:v>3.7000000000000005E-2</c:v>
                </c:pt>
                <c:pt idx="38">
                  <c:v>4.2999999999999997E-2</c:v>
                </c:pt>
                <c:pt idx="39">
                  <c:v>4.4000000000000004E-2</c:v>
                </c:pt>
                <c:pt idx="40">
                  <c:v>4.2000000000000003E-2</c:v>
                </c:pt>
                <c:pt idx="41">
                  <c:v>4.2000000000000003E-2</c:v>
                </c:pt>
                <c:pt idx="42">
                  <c:v>4.0999999999999995E-2</c:v>
                </c:pt>
                <c:pt idx="43">
                  <c:v>4.8000000000000001E-2</c:v>
                </c:pt>
                <c:pt idx="44">
                  <c:v>0.04</c:v>
                </c:pt>
                <c:pt idx="45">
                  <c:v>5.5999999999999994E-2</c:v>
                </c:pt>
                <c:pt idx="46">
                  <c:v>5.2999999999999999E-2</c:v>
                </c:pt>
                <c:pt idx="47">
                  <c:v>5.2999999999999999E-2</c:v>
                </c:pt>
                <c:pt idx="48">
                  <c:v>4.0999999999999995E-2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5-4F3E-A4C2-2900DE6F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16512"/>
        <c:axId val="131214720"/>
      </c:lineChart>
      <c:catAx>
        <c:axId val="131211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21280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21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% of firms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1211264"/>
        <c:crosses val="autoZero"/>
        <c:crossBetween val="midCat"/>
      </c:valAx>
      <c:valAx>
        <c:axId val="1312147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31216512"/>
        <c:crosses val="max"/>
        <c:crossBetween val="between"/>
      </c:valAx>
      <c:dateAx>
        <c:axId val="1312165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214720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9023939195100612"/>
          <c:w val="0.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Confidence!$A$89:$A$137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Confidence!$B$89:$B$137</c:f>
              <c:numCache>
                <c:formatCode>General</c:formatCode>
                <c:ptCount val="49"/>
                <c:pt idx="0">
                  <c:v>108.6</c:v>
                </c:pt>
                <c:pt idx="1">
                  <c:v>122.7</c:v>
                </c:pt>
                <c:pt idx="2">
                  <c:v>121.5</c:v>
                </c:pt>
                <c:pt idx="3">
                  <c:v>119.5</c:v>
                </c:pt>
                <c:pt idx="4">
                  <c:v>126.8</c:v>
                </c:pt>
                <c:pt idx="5">
                  <c:v>117.3</c:v>
                </c:pt>
                <c:pt idx="6">
                  <c:v>109.5</c:v>
                </c:pt>
                <c:pt idx="7">
                  <c:v>101.6</c:v>
                </c:pt>
                <c:pt idx="8">
                  <c:v>115.4</c:v>
                </c:pt>
                <c:pt idx="9">
                  <c:v>111.4</c:v>
                </c:pt>
                <c:pt idx="10">
                  <c:v>104</c:v>
                </c:pt>
                <c:pt idx="11">
                  <c:v>104.7</c:v>
                </c:pt>
                <c:pt idx="12">
                  <c:v>104.3</c:v>
                </c:pt>
                <c:pt idx="13">
                  <c:v>104.5</c:v>
                </c:pt>
                <c:pt idx="14">
                  <c:v>117.9</c:v>
                </c:pt>
                <c:pt idx="15">
                  <c:v>119</c:v>
                </c:pt>
                <c:pt idx="16">
                  <c:v>119.4</c:v>
                </c:pt>
                <c:pt idx="17">
                  <c:v>115.1</c:v>
                </c:pt>
                <c:pt idx="18">
                  <c:v>122.6</c:v>
                </c:pt>
                <c:pt idx="19">
                  <c:v>126.5</c:v>
                </c:pt>
                <c:pt idx="20">
                  <c:v>128.30000000000001</c:v>
                </c:pt>
                <c:pt idx="21">
                  <c:v>120.2</c:v>
                </c:pt>
                <c:pt idx="22">
                  <c:v>114.8</c:v>
                </c:pt>
                <c:pt idx="23">
                  <c:v>119.6</c:v>
                </c:pt>
                <c:pt idx="24">
                  <c:v>117.3</c:v>
                </c:pt>
                <c:pt idx="25">
                  <c:v>111.4</c:v>
                </c:pt>
                <c:pt idx="26">
                  <c:v>113.9</c:v>
                </c:pt>
                <c:pt idx="27">
                  <c:v>116.6</c:v>
                </c:pt>
                <c:pt idx="28">
                  <c:v>112.3</c:v>
                </c:pt>
                <c:pt idx="29">
                  <c:v>113.3</c:v>
                </c:pt>
                <c:pt idx="30" formatCode="0.0">
                  <c:v>111.8</c:v>
                </c:pt>
                <c:pt idx="31" formatCode="0.0">
                  <c:v>115.1</c:v>
                </c:pt>
                <c:pt idx="32">
                  <c:v>113.5</c:v>
                </c:pt>
                <c:pt idx="33">
                  <c:v>114.6</c:v>
                </c:pt>
                <c:pt idx="34">
                  <c:v>107.5</c:v>
                </c:pt>
                <c:pt idx="35">
                  <c:v>109.4</c:v>
                </c:pt>
                <c:pt idx="36">
                  <c:v>109.4</c:v>
                </c:pt>
                <c:pt idx="37">
                  <c:v>98.2</c:v>
                </c:pt>
                <c:pt idx="38">
                  <c:v>109.5</c:v>
                </c:pt>
                <c:pt idx="39" formatCode="0.0">
                  <c:v>101</c:v>
                </c:pt>
                <c:pt idx="40" formatCode="0.0">
                  <c:v>102</c:v>
                </c:pt>
                <c:pt idx="41" formatCode="0.0">
                  <c:v>106.7</c:v>
                </c:pt>
                <c:pt idx="42" formatCode="0.0">
                  <c:v>112.9</c:v>
                </c:pt>
                <c:pt idx="43" formatCode="0.0">
                  <c:v>105.9</c:v>
                </c:pt>
                <c:pt idx="44" formatCode="0.0">
                  <c:v>96</c:v>
                </c:pt>
                <c:pt idx="45" formatCode="0.0">
                  <c:v>91.6</c:v>
                </c:pt>
                <c:pt idx="46" formatCode="0.0">
                  <c:v>106.9</c:v>
                </c:pt>
                <c:pt idx="47" formatCode="0.0">
                  <c:v>103.9</c:v>
                </c:pt>
                <c:pt idx="48" formatCode="0.0">
                  <c:v>108.6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E-442E-AC9A-61339726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43392"/>
        <c:axId val="131273856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Confidence!$A$89:$A$137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Confidence!$C$89:$C$137</c:f>
              <c:numCache>
                <c:formatCode>0.0%</c:formatCode>
                <c:ptCount val="49"/>
                <c:pt idx="0">
                  <c:v>-0.1406</c:v>
                </c:pt>
                <c:pt idx="1">
                  <c:v>0.44900000000000001</c:v>
                </c:pt>
                <c:pt idx="2">
                  <c:v>0.39219999999999999</c:v>
                </c:pt>
                <c:pt idx="3">
                  <c:v>0.37040000000000001</c:v>
                </c:pt>
                <c:pt idx="4">
                  <c:v>0.3155</c:v>
                </c:pt>
                <c:pt idx="5">
                  <c:v>0.1452</c:v>
                </c:pt>
                <c:pt idx="6">
                  <c:v>0.2712</c:v>
                </c:pt>
                <c:pt idx="7">
                  <c:v>-0.19219999999999998</c:v>
                </c:pt>
                <c:pt idx="8">
                  <c:v>0.4551</c:v>
                </c:pt>
                <c:pt idx="9">
                  <c:v>0.3508</c:v>
                </c:pt>
                <c:pt idx="10">
                  <c:v>8.5699999999999998E-2</c:v>
                </c:pt>
                <c:pt idx="11">
                  <c:v>0.1467</c:v>
                </c:pt>
                <c:pt idx="12">
                  <c:v>8.3499999999999991E-2</c:v>
                </c:pt>
                <c:pt idx="13">
                  <c:v>9.3000000000000013E-2</c:v>
                </c:pt>
                <c:pt idx="14">
                  <c:v>0.32990000000000003</c:v>
                </c:pt>
                <c:pt idx="15">
                  <c:v>0.32140000000000002</c:v>
                </c:pt>
                <c:pt idx="16">
                  <c:v>0.43030000000000002</c:v>
                </c:pt>
                <c:pt idx="17">
                  <c:v>0.43869999999999998</c:v>
                </c:pt>
                <c:pt idx="18">
                  <c:v>0.60630000000000006</c:v>
                </c:pt>
                <c:pt idx="19">
                  <c:v>0.59279999999999999</c:v>
                </c:pt>
                <c:pt idx="20">
                  <c:v>0.33380000000000004</c:v>
                </c:pt>
                <c:pt idx="21">
                  <c:v>0.31940000000000002</c:v>
                </c:pt>
                <c:pt idx="22">
                  <c:v>0.3009</c:v>
                </c:pt>
                <c:pt idx="23">
                  <c:v>0.29600000000000004</c:v>
                </c:pt>
                <c:pt idx="24">
                  <c:v>0.16469999999999999</c:v>
                </c:pt>
                <c:pt idx="25">
                  <c:v>-6.3E-3</c:v>
                </c:pt>
                <c:pt idx="26">
                  <c:v>0.16219999999999998</c:v>
                </c:pt>
                <c:pt idx="27">
                  <c:v>0.1009</c:v>
                </c:pt>
                <c:pt idx="28">
                  <c:v>0.26960000000000001</c:v>
                </c:pt>
                <c:pt idx="29">
                  <c:v>0.29120000000000001</c:v>
                </c:pt>
                <c:pt idx="30">
                  <c:v>0.23860000000000001</c:v>
                </c:pt>
                <c:pt idx="31">
                  <c:v>4.5400000000000003E-2</c:v>
                </c:pt>
                <c:pt idx="32">
                  <c:v>0.154</c:v>
                </c:pt>
                <c:pt idx="33">
                  <c:v>2.3300000000000001E-2</c:v>
                </c:pt>
                <c:pt idx="34">
                  <c:v>-9.2600000000000002E-2</c:v>
                </c:pt>
                <c:pt idx="35">
                  <c:v>-0.14800000000000002</c:v>
                </c:pt>
                <c:pt idx="36">
                  <c:v>-0.25059999999999999</c:v>
                </c:pt>
                <c:pt idx="37">
                  <c:v>-0.26079999999999998</c:v>
                </c:pt>
                <c:pt idx="38">
                  <c:v>-0.28550000000000003</c:v>
                </c:pt>
                <c:pt idx="39">
                  <c:v>-0.2379</c:v>
                </c:pt>
                <c:pt idx="40">
                  <c:v>-0.34520000000000001</c:v>
                </c:pt>
                <c:pt idx="41">
                  <c:v>-0.38400000000000001</c:v>
                </c:pt>
                <c:pt idx="42">
                  <c:v>-0.12380000000000001</c:v>
                </c:pt>
                <c:pt idx="43">
                  <c:v>-0.6631999999999999</c:v>
                </c:pt>
                <c:pt idx="44">
                  <c:v>-0.59030000000000005</c:v>
                </c:pt>
                <c:pt idx="45">
                  <c:v>-0.32140000000000002</c:v>
                </c:pt>
                <c:pt idx="46">
                  <c:v>-0.1822</c:v>
                </c:pt>
                <c:pt idx="47">
                  <c:v>-0.12239999999999999</c:v>
                </c:pt>
                <c:pt idx="48">
                  <c:v>9.6500000000000002E-2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E-442E-AC9A-61339726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7184"/>
        <c:axId val="131275392"/>
      </c:lineChart>
      <c:dateAx>
        <c:axId val="131243392"/>
        <c:scaling>
          <c:orientation val="minMax"/>
        </c:scaling>
        <c:delete val="0"/>
        <c:axPos val="b"/>
        <c:numFmt formatCode="mmm\-yy" sourceLinked="1"/>
        <c:majorTickMark val="none"/>
        <c:minorTickMark val="out"/>
        <c:tickLblPos val="low"/>
        <c:crossAx val="131273856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273856"/>
        <c:scaling>
          <c:orientation val="minMax"/>
          <c:max val="14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baseline="0">
                <a:solidFill>
                  <a:schemeClr val="tx2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1243392"/>
        <c:crosses val="autoZero"/>
        <c:crossBetween val="midCat"/>
      </c:valAx>
      <c:valAx>
        <c:axId val="13127539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1277184"/>
        <c:crosses val="max"/>
        <c:crossBetween val="between"/>
      </c:valAx>
      <c:dateAx>
        <c:axId val="1312771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one"/>
        <c:spPr>
          <a:ln w="25400"/>
        </c:spPr>
        <c:crossAx val="131275392"/>
        <c:crosses val="autoZero"/>
        <c:auto val="1"/>
        <c:lblOffset val="100"/>
        <c:baseTimeUnit val="months"/>
        <c:majorUnit val="12"/>
        <c:major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Confidence indicators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Confidence!$A$89:$A$137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Confidence!$B$89:$B$137</c:f>
              <c:numCache>
                <c:formatCode>General</c:formatCode>
                <c:ptCount val="49"/>
                <c:pt idx="0">
                  <c:v>108.6</c:v>
                </c:pt>
                <c:pt idx="1">
                  <c:v>122.7</c:v>
                </c:pt>
                <c:pt idx="2">
                  <c:v>121.5</c:v>
                </c:pt>
                <c:pt idx="3">
                  <c:v>119.5</c:v>
                </c:pt>
                <c:pt idx="4">
                  <c:v>126.8</c:v>
                </c:pt>
                <c:pt idx="5">
                  <c:v>117.3</c:v>
                </c:pt>
                <c:pt idx="6">
                  <c:v>109.5</c:v>
                </c:pt>
                <c:pt idx="7">
                  <c:v>101.6</c:v>
                </c:pt>
                <c:pt idx="8">
                  <c:v>115.4</c:v>
                </c:pt>
                <c:pt idx="9">
                  <c:v>111.4</c:v>
                </c:pt>
                <c:pt idx="10">
                  <c:v>104</c:v>
                </c:pt>
                <c:pt idx="11">
                  <c:v>104.7</c:v>
                </c:pt>
                <c:pt idx="12">
                  <c:v>104.3</c:v>
                </c:pt>
                <c:pt idx="13">
                  <c:v>104.5</c:v>
                </c:pt>
                <c:pt idx="14">
                  <c:v>117.9</c:v>
                </c:pt>
                <c:pt idx="15">
                  <c:v>119</c:v>
                </c:pt>
                <c:pt idx="16">
                  <c:v>119.4</c:v>
                </c:pt>
                <c:pt idx="17">
                  <c:v>115.1</c:v>
                </c:pt>
                <c:pt idx="18">
                  <c:v>122.6</c:v>
                </c:pt>
                <c:pt idx="19">
                  <c:v>126.5</c:v>
                </c:pt>
                <c:pt idx="20">
                  <c:v>128.30000000000001</c:v>
                </c:pt>
                <c:pt idx="21">
                  <c:v>120.2</c:v>
                </c:pt>
                <c:pt idx="22">
                  <c:v>114.8</c:v>
                </c:pt>
                <c:pt idx="23">
                  <c:v>119.6</c:v>
                </c:pt>
                <c:pt idx="24">
                  <c:v>117.3</c:v>
                </c:pt>
                <c:pt idx="25">
                  <c:v>111.4</c:v>
                </c:pt>
                <c:pt idx="26">
                  <c:v>113.9</c:v>
                </c:pt>
                <c:pt idx="27">
                  <c:v>116.6</c:v>
                </c:pt>
                <c:pt idx="28">
                  <c:v>112.3</c:v>
                </c:pt>
                <c:pt idx="29">
                  <c:v>113.3</c:v>
                </c:pt>
                <c:pt idx="30" formatCode="0.0">
                  <c:v>111.8</c:v>
                </c:pt>
                <c:pt idx="31" formatCode="0.0">
                  <c:v>115.1</c:v>
                </c:pt>
                <c:pt idx="32">
                  <c:v>113.5</c:v>
                </c:pt>
                <c:pt idx="33">
                  <c:v>114.6</c:v>
                </c:pt>
                <c:pt idx="34">
                  <c:v>107.5</c:v>
                </c:pt>
                <c:pt idx="35">
                  <c:v>109.4</c:v>
                </c:pt>
                <c:pt idx="36">
                  <c:v>109.4</c:v>
                </c:pt>
                <c:pt idx="37">
                  <c:v>98.2</c:v>
                </c:pt>
                <c:pt idx="38">
                  <c:v>109.5</c:v>
                </c:pt>
                <c:pt idx="39" formatCode="0.0">
                  <c:v>101</c:v>
                </c:pt>
                <c:pt idx="40" formatCode="0.0">
                  <c:v>102</c:v>
                </c:pt>
                <c:pt idx="41" formatCode="0.0">
                  <c:v>106.7</c:v>
                </c:pt>
                <c:pt idx="42" formatCode="0.0">
                  <c:v>112.9</c:v>
                </c:pt>
                <c:pt idx="43" formatCode="0.0">
                  <c:v>105.9</c:v>
                </c:pt>
                <c:pt idx="44" formatCode="0.0">
                  <c:v>96</c:v>
                </c:pt>
                <c:pt idx="45" formatCode="0.0">
                  <c:v>91.6</c:v>
                </c:pt>
                <c:pt idx="46" formatCode="0.0">
                  <c:v>106.9</c:v>
                </c:pt>
                <c:pt idx="47" formatCode="0.0">
                  <c:v>103.9</c:v>
                </c:pt>
                <c:pt idx="48" formatCode="0.0">
                  <c:v>108.6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C-405D-AA13-814A3BDBC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3296"/>
        <c:axId val="131304832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Confidence!$A$89:$A$137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Confidence!$C$89:$C$137</c:f>
              <c:numCache>
                <c:formatCode>0.0%</c:formatCode>
                <c:ptCount val="49"/>
                <c:pt idx="0">
                  <c:v>-0.1406</c:v>
                </c:pt>
                <c:pt idx="1">
                  <c:v>0.44900000000000001</c:v>
                </c:pt>
                <c:pt idx="2">
                  <c:v>0.39219999999999999</c:v>
                </c:pt>
                <c:pt idx="3">
                  <c:v>0.37040000000000001</c:v>
                </c:pt>
                <c:pt idx="4">
                  <c:v>0.3155</c:v>
                </c:pt>
                <c:pt idx="5">
                  <c:v>0.1452</c:v>
                </c:pt>
                <c:pt idx="6">
                  <c:v>0.2712</c:v>
                </c:pt>
                <c:pt idx="7">
                  <c:v>-0.19219999999999998</c:v>
                </c:pt>
                <c:pt idx="8">
                  <c:v>0.4551</c:v>
                </c:pt>
                <c:pt idx="9">
                  <c:v>0.3508</c:v>
                </c:pt>
                <c:pt idx="10">
                  <c:v>8.5699999999999998E-2</c:v>
                </c:pt>
                <c:pt idx="11">
                  <c:v>0.1467</c:v>
                </c:pt>
                <c:pt idx="12">
                  <c:v>8.3499999999999991E-2</c:v>
                </c:pt>
                <c:pt idx="13">
                  <c:v>9.3000000000000013E-2</c:v>
                </c:pt>
                <c:pt idx="14">
                  <c:v>0.32990000000000003</c:v>
                </c:pt>
                <c:pt idx="15">
                  <c:v>0.32140000000000002</c:v>
                </c:pt>
                <c:pt idx="16">
                  <c:v>0.43030000000000002</c:v>
                </c:pt>
                <c:pt idx="17">
                  <c:v>0.43869999999999998</c:v>
                </c:pt>
                <c:pt idx="18">
                  <c:v>0.60630000000000006</c:v>
                </c:pt>
                <c:pt idx="19">
                  <c:v>0.59279999999999999</c:v>
                </c:pt>
                <c:pt idx="20">
                  <c:v>0.33380000000000004</c:v>
                </c:pt>
                <c:pt idx="21">
                  <c:v>0.31940000000000002</c:v>
                </c:pt>
                <c:pt idx="22">
                  <c:v>0.3009</c:v>
                </c:pt>
                <c:pt idx="23">
                  <c:v>0.29600000000000004</c:v>
                </c:pt>
                <c:pt idx="24">
                  <c:v>0.16469999999999999</c:v>
                </c:pt>
                <c:pt idx="25">
                  <c:v>-6.3E-3</c:v>
                </c:pt>
                <c:pt idx="26">
                  <c:v>0.16219999999999998</c:v>
                </c:pt>
                <c:pt idx="27">
                  <c:v>0.1009</c:v>
                </c:pt>
                <c:pt idx="28">
                  <c:v>0.26960000000000001</c:v>
                </c:pt>
                <c:pt idx="29">
                  <c:v>0.29120000000000001</c:v>
                </c:pt>
                <c:pt idx="30">
                  <c:v>0.23860000000000001</c:v>
                </c:pt>
                <c:pt idx="31">
                  <c:v>4.5400000000000003E-2</c:v>
                </c:pt>
                <c:pt idx="32">
                  <c:v>0.154</c:v>
                </c:pt>
                <c:pt idx="33">
                  <c:v>2.3300000000000001E-2</c:v>
                </c:pt>
                <c:pt idx="34">
                  <c:v>-9.2600000000000002E-2</c:v>
                </c:pt>
                <c:pt idx="35">
                  <c:v>-0.14800000000000002</c:v>
                </c:pt>
                <c:pt idx="36">
                  <c:v>-0.25059999999999999</c:v>
                </c:pt>
                <c:pt idx="37">
                  <c:v>-0.26079999999999998</c:v>
                </c:pt>
                <c:pt idx="38">
                  <c:v>-0.28550000000000003</c:v>
                </c:pt>
                <c:pt idx="39">
                  <c:v>-0.2379</c:v>
                </c:pt>
                <c:pt idx="40">
                  <c:v>-0.34520000000000001</c:v>
                </c:pt>
                <c:pt idx="41">
                  <c:v>-0.38400000000000001</c:v>
                </c:pt>
                <c:pt idx="42">
                  <c:v>-0.12380000000000001</c:v>
                </c:pt>
                <c:pt idx="43">
                  <c:v>-0.6631999999999999</c:v>
                </c:pt>
                <c:pt idx="44">
                  <c:v>-0.59030000000000005</c:v>
                </c:pt>
                <c:pt idx="45">
                  <c:v>-0.32140000000000002</c:v>
                </c:pt>
                <c:pt idx="46">
                  <c:v>-0.1822</c:v>
                </c:pt>
                <c:pt idx="47">
                  <c:v>-0.12239999999999999</c:v>
                </c:pt>
                <c:pt idx="48">
                  <c:v>9.6500000000000002E-2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C-405D-AA13-814A3BDBC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20448"/>
        <c:axId val="131318912"/>
      </c:lineChart>
      <c:dateAx>
        <c:axId val="13130329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1304832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304832"/>
        <c:scaling>
          <c:orientation val="minMax"/>
          <c:max val="14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1303296"/>
        <c:crosses val="autoZero"/>
        <c:crossBetween val="midCat"/>
      </c:valAx>
      <c:valAx>
        <c:axId val="13131891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1320448"/>
        <c:crosses val="max"/>
        <c:crossBetween val="between"/>
      </c:valAx>
      <c:dateAx>
        <c:axId val="131320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31891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Confidence indicators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Confidence!$A$89:$A$137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Confidence!$B$89:$B$137</c:f>
              <c:numCache>
                <c:formatCode>General</c:formatCode>
                <c:ptCount val="49"/>
                <c:pt idx="0">
                  <c:v>108.6</c:v>
                </c:pt>
                <c:pt idx="1">
                  <c:v>122.7</c:v>
                </c:pt>
                <c:pt idx="2">
                  <c:v>121.5</c:v>
                </c:pt>
                <c:pt idx="3">
                  <c:v>119.5</c:v>
                </c:pt>
                <c:pt idx="4">
                  <c:v>126.8</c:v>
                </c:pt>
                <c:pt idx="5">
                  <c:v>117.3</c:v>
                </c:pt>
                <c:pt idx="6">
                  <c:v>109.5</c:v>
                </c:pt>
                <c:pt idx="7">
                  <c:v>101.6</c:v>
                </c:pt>
                <c:pt idx="8">
                  <c:v>115.4</c:v>
                </c:pt>
                <c:pt idx="9">
                  <c:v>111.4</c:v>
                </c:pt>
                <c:pt idx="10">
                  <c:v>104</c:v>
                </c:pt>
                <c:pt idx="11">
                  <c:v>104.7</c:v>
                </c:pt>
                <c:pt idx="12">
                  <c:v>104.3</c:v>
                </c:pt>
                <c:pt idx="13">
                  <c:v>104.5</c:v>
                </c:pt>
                <c:pt idx="14">
                  <c:v>117.9</c:v>
                </c:pt>
                <c:pt idx="15">
                  <c:v>119</c:v>
                </c:pt>
                <c:pt idx="16">
                  <c:v>119.4</c:v>
                </c:pt>
                <c:pt idx="17">
                  <c:v>115.1</c:v>
                </c:pt>
                <c:pt idx="18">
                  <c:v>122.6</c:v>
                </c:pt>
                <c:pt idx="19">
                  <c:v>126.5</c:v>
                </c:pt>
                <c:pt idx="20">
                  <c:v>128.30000000000001</c:v>
                </c:pt>
                <c:pt idx="21">
                  <c:v>120.2</c:v>
                </c:pt>
                <c:pt idx="22">
                  <c:v>114.8</c:v>
                </c:pt>
                <c:pt idx="23">
                  <c:v>119.6</c:v>
                </c:pt>
                <c:pt idx="24">
                  <c:v>117.3</c:v>
                </c:pt>
                <c:pt idx="25">
                  <c:v>111.4</c:v>
                </c:pt>
                <c:pt idx="26">
                  <c:v>113.9</c:v>
                </c:pt>
                <c:pt idx="27">
                  <c:v>116.6</c:v>
                </c:pt>
                <c:pt idx="28">
                  <c:v>112.3</c:v>
                </c:pt>
                <c:pt idx="29">
                  <c:v>113.3</c:v>
                </c:pt>
                <c:pt idx="30" formatCode="0.0">
                  <c:v>111.8</c:v>
                </c:pt>
                <c:pt idx="31" formatCode="0.0">
                  <c:v>115.1</c:v>
                </c:pt>
                <c:pt idx="32">
                  <c:v>113.5</c:v>
                </c:pt>
                <c:pt idx="33">
                  <c:v>114.6</c:v>
                </c:pt>
                <c:pt idx="34">
                  <c:v>107.5</c:v>
                </c:pt>
                <c:pt idx="35">
                  <c:v>109.4</c:v>
                </c:pt>
                <c:pt idx="36">
                  <c:v>109.4</c:v>
                </c:pt>
                <c:pt idx="37">
                  <c:v>98.2</c:v>
                </c:pt>
                <c:pt idx="38">
                  <c:v>109.5</c:v>
                </c:pt>
                <c:pt idx="39" formatCode="0.0">
                  <c:v>101</c:v>
                </c:pt>
                <c:pt idx="40" formatCode="0.0">
                  <c:v>102</c:v>
                </c:pt>
                <c:pt idx="41" formatCode="0.0">
                  <c:v>106.7</c:v>
                </c:pt>
                <c:pt idx="42" formatCode="0.0">
                  <c:v>112.9</c:v>
                </c:pt>
                <c:pt idx="43" formatCode="0.0">
                  <c:v>105.9</c:v>
                </c:pt>
                <c:pt idx="44" formatCode="0.0">
                  <c:v>96</c:v>
                </c:pt>
                <c:pt idx="45" formatCode="0.0">
                  <c:v>91.6</c:v>
                </c:pt>
                <c:pt idx="46" formatCode="0.0">
                  <c:v>106.9</c:v>
                </c:pt>
                <c:pt idx="47" formatCode="0.0">
                  <c:v>103.9</c:v>
                </c:pt>
                <c:pt idx="48" formatCode="0.0">
                  <c:v>108.6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E-46AB-8516-98239381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3296"/>
        <c:axId val="131304832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Confidence!$A$89:$A$137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Confidence!$C$89:$C$137</c:f>
              <c:numCache>
                <c:formatCode>0.0%</c:formatCode>
                <c:ptCount val="49"/>
                <c:pt idx="0">
                  <c:v>-0.1406</c:v>
                </c:pt>
                <c:pt idx="1">
                  <c:v>0.44900000000000001</c:v>
                </c:pt>
                <c:pt idx="2">
                  <c:v>0.39219999999999999</c:v>
                </c:pt>
                <c:pt idx="3">
                  <c:v>0.37040000000000001</c:v>
                </c:pt>
                <c:pt idx="4">
                  <c:v>0.3155</c:v>
                </c:pt>
                <c:pt idx="5">
                  <c:v>0.1452</c:v>
                </c:pt>
                <c:pt idx="6">
                  <c:v>0.2712</c:v>
                </c:pt>
                <c:pt idx="7">
                  <c:v>-0.19219999999999998</c:v>
                </c:pt>
                <c:pt idx="8">
                  <c:v>0.4551</c:v>
                </c:pt>
                <c:pt idx="9">
                  <c:v>0.3508</c:v>
                </c:pt>
                <c:pt idx="10">
                  <c:v>8.5699999999999998E-2</c:v>
                </c:pt>
                <c:pt idx="11">
                  <c:v>0.1467</c:v>
                </c:pt>
                <c:pt idx="12">
                  <c:v>8.3499999999999991E-2</c:v>
                </c:pt>
                <c:pt idx="13">
                  <c:v>9.3000000000000013E-2</c:v>
                </c:pt>
                <c:pt idx="14">
                  <c:v>0.32990000000000003</c:v>
                </c:pt>
                <c:pt idx="15">
                  <c:v>0.32140000000000002</c:v>
                </c:pt>
                <c:pt idx="16">
                  <c:v>0.43030000000000002</c:v>
                </c:pt>
                <c:pt idx="17">
                  <c:v>0.43869999999999998</c:v>
                </c:pt>
                <c:pt idx="18">
                  <c:v>0.60630000000000006</c:v>
                </c:pt>
                <c:pt idx="19">
                  <c:v>0.59279999999999999</c:v>
                </c:pt>
                <c:pt idx="20">
                  <c:v>0.33380000000000004</c:v>
                </c:pt>
                <c:pt idx="21">
                  <c:v>0.31940000000000002</c:v>
                </c:pt>
                <c:pt idx="22">
                  <c:v>0.3009</c:v>
                </c:pt>
                <c:pt idx="23">
                  <c:v>0.29600000000000004</c:v>
                </c:pt>
                <c:pt idx="24">
                  <c:v>0.16469999999999999</c:v>
                </c:pt>
                <c:pt idx="25">
                  <c:v>-6.3E-3</c:v>
                </c:pt>
                <c:pt idx="26">
                  <c:v>0.16219999999999998</c:v>
                </c:pt>
                <c:pt idx="27">
                  <c:v>0.1009</c:v>
                </c:pt>
                <c:pt idx="28">
                  <c:v>0.26960000000000001</c:v>
                </c:pt>
                <c:pt idx="29">
                  <c:v>0.29120000000000001</c:v>
                </c:pt>
                <c:pt idx="30">
                  <c:v>0.23860000000000001</c:v>
                </c:pt>
                <c:pt idx="31">
                  <c:v>4.5400000000000003E-2</c:v>
                </c:pt>
                <c:pt idx="32">
                  <c:v>0.154</c:v>
                </c:pt>
                <c:pt idx="33">
                  <c:v>2.3300000000000001E-2</c:v>
                </c:pt>
                <c:pt idx="34">
                  <c:v>-9.2600000000000002E-2</c:v>
                </c:pt>
                <c:pt idx="35">
                  <c:v>-0.14800000000000002</c:v>
                </c:pt>
                <c:pt idx="36">
                  <c:v>-0.25059999999999999</c:v>
                </c:pt>
                <c:pt idx="37">
                  <c:v>-0.26079999999999998</c:v>
                </c:pt>
                <c:pt idx="38">
                  <c:v>-0.28550000000000003</c:v>
                </c:pt>
                <c:pt idx="39">
                  <c:v>-0.2379</c:v>
                </c:pt>
                <c:pt idx="40">
                  <c:v>-0.34520000000000001</c:v>
                </c:pt>
                <c:pt idx="41">
                  <c:v>-0.38400000000000001</c:v>
                </c:pt>
                <c:pt idx="42">
                  <c:v>-0.12380000000000001</c:v>
                </c:pt>
                <c:pt idx="43">
                  <c:v>-0.6631999999999999</c:v>
                </c:pt>
                <c:pt idx="44">
                  <c:v>-0.59030000000000005</c:v>
                </c:pt>
                <c:pt idx="45">
                  <c:v>-0.32140000000000002</c:v>
                </c:pt>
                <c:pt idx="46">
                  <c:v>-0.1822</c:v>
                </c:pt>
                <c:pt idx="47">
                  <c:v>-0.12239999999999999</c:v>
                </c:pt>
                <c:pt idx="48">
                  <c:v>9.6500000000000002E-2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E-46AB-8516-98239381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20448"/>
        <c:axId val="131318912"/>
      </c:lineChart>
      <c:dateAx>
        <c:axId val="13130329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1304832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304832"/>
        <c:scaling>
          <c:orientation val="minMax"/>
          <c:max val="14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1303296"/>
        <c:crosses val="autoZero"/>
        <c:crossBetween val="midCat"/>
      </c:valAx>
      <c:valAx>
        <c:axId val="13131891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1320448"/>
        <c:crosses val="max"/>
        <c:crossBetween val="between"/>
      </c:valAx>
      <c:dateAx>
        <c:axId val="131320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31891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Confidence indicators since 1989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Confidence!$A$9:$A$137</c:f>
              <c:numCache>
                <c:formatCode>mmm\-yy</c:formatCode>
                <c:ptCount val="129"/>
                <c:pt idx="0">
                  <c:v>32660</c:v>
                </c:pt>
                <c:pt idx="1">
                  <c:v>32752</c:v>
                </c:pt>
                <c:pt idx="2">
                  <c:v>32843</c:v>
                </c:pt>
                <c:pt idx="3">
                  <c:v>32933</c:v>
                </c:pt>
                <c:pt idx="4">
                  <c:v>33025</c:v>
                </c:pt>
                <c:pt idx="5">
                  <c:v>33117</c:v>
                </c:pt>
                <c:pt idx="6">
                  <c:v>33208</c:v>
                </c:pt>
                <c:pt idx="7">
                  <c:v>33298</c:v>
                </c:pt>
                <c:pt idx="8">
                  <c:v>33390</c:v>
                </c:pt>
                <c:pt idx="9">
                  <c:v>33482</c:v>
                </c:pt>
                <c:pt idx="10">
                  <c:v>33573</c:v>
                </c:pt>
                <c:pt idx="11">
                  <c:v>33664</c:v>
                </c:pt>
                <c:pt idx="12">
                  <c:v>33756</c:v>
                </c:pt>
                <c:pt idx="13">
                  <c:v>33848</c:v>
                </c:pt>
                <c:pt idx="14">
                  <c:v>33939</c:v>
                </c:pt>
                <c:pt idx="15">
                  <c:v>34029</c:v>
                </c:pt>
                <c:pt idx="16">
                  <c:v>34121</c:v>
                </c:pt>
                <c:pt idx="17">
                  <c:v>34213</c:v>
                </c:pt>
                <c:pt idx="18">
                  <c:v>34304</c:v>
                </c:pt>
                <c:pt idx="19">
                  <c:v>34394</c:v>
                </c:pt>
                <c:pt idx="20">
                  <c:v>34486</c:v>
                </c:pt>
                <c:pt idx="21">
                  <c:v>34578</c:v>
                </c:pt>
                <c:pt idx="22">
                  <c:v>34669</c:v>
                </c:pt>
                <c:pt idx="23">
                  <c:v>34759</c:v>
                </c:pt>
                <c:pt idx="24">
                  <c:v>34851</c:v>
                </c:pt>
                <c:pt idx="25">
                  <c:v>34943</c:v>
                </c:pt>
                <c:pt idx="26">
                  <c:v>35034</c:v>
                </c:pt>
                <c:pt idx="27">
                  <c:v>35125</c:v>
                </c:pt>
                <c:pt idx="28">
                  <c:v>35217</c:v>
                </c:pt>
                <c:pt idx="29">
                  <c:v>35309</c:v>
                </c:pt>
                <c:pt idx="30">
                  <c:v>35400</c:v>
                </c:pt>
                <c:pt idx="31">
                  <c:v>35490</c:v>
                </c:pt>
                <c:pt idx="32">
                  <c:v>35582</c:v>
                </c:pt>
                <c:pt idx="33">
                  <c:v>35674</c:v>
                </c:pt>
                <c:pt idx="34">
                  <c:v>35765</c:v>
                </c:pt>
                <c:pt idx="35">
                  <c:v>35855</c:v>
                </c:pt>
                <c:pt idx="36">
                  <c:v>35947</c:v>
                </c:pt>
                <c:pt idx="37">
                  <c:v>36039</c:v>
                </c:pt>
                <c:pt idx="38">
                  <c:v>36130</c:v>
                </c:pt>
                <c:pt idx="39">
                  <c:v>36220</c:v>
                </c:pt>
                <c:pt idx="40">
                  <c:v>36312</c:v>
                </c:pt>
                <c:pt idx="41">
                  <c:v>36404</c:v>
                </c:pt>
                <c:pt idx="42">
                  <c:v>36495</c:v>
                </c:pt>
                <c:pt idx="43">
                  <c:v>36586</c:v>
                </c:pt>
                <c:pt idx="44">
                  <c:v>36678</c:v>
                </c:pt>
                <c:pt idx="45">
                  <c:v>36770</c:v>
                </c:pt>
                <c:pt idx="46">
                  <c:v>36861</c:v>
                </c:pt>
                <c:pt idx="47">
                  <c:v>36951</c:v>
                </c:pt>
                <c:pt idx="48">
                  <c:v>37043</c:v>
                </c:pt>
                <c:pt idx="49">
                  <c:v>37135</c:v>
                </c:pt>
                <c:pt idx="50">
                  <c:v>37226</c:v>
                </c:pt>
                <c:pt idx="51">
                  <c:v>37316</c:v>
                </c:pt>
                <c:pt idx="52">
                  <c:v>37408</c:v>
                </c:pt>
                <c:pt idx="53">
                  <c:v>37500</c:v>
                </c:pt>
                <c:pt idx="54">
                  <c:v>37591</c:v>
                </c:pt>
                <c:pt idx="55">
                  <c:v>37681</c:v>
                </c:pt>
                <c:pt idx="56">
                  <c:v>37773</c:v>
                </c:pt>
                <c:pt idx="57">
                  <c:v>37865</c:v>
                </c:pt>
                <c:pt idx="58">
                  <c:v>37956</c:v>
                </c:pt>
                <c:pt idx="59">
                  <c:v>38047</c:v>
                </c:pt>
                <c:pt idx="60">
                  <c:v>38139</c:v>
                </c:pt>
                <c:pt idx="61">
                  <c:v>38231</c:v>
                </c:pt>
                <c:pt idx="62">
                  <c:v>38322</c:v>
                </c:pt>
                <c:pt idx="63">
                  <c:v>38412</c:v>
                </c:pt>
                <c:pt idx="64">
                  <c:v>38504</c:v>
                </c:pt>
                <c:pt idx="65">
                  <c:v>38596</c:v>
                </c:pt>
                <c:pt idx="66">
                  <c:v>38687</c:v>
                </c:pt>
                <c:pt idx="67">
                  <c:v>38777</c:v>
                </c:pt>
                <c:pt idx="68">
                  <c:v>38869</c:v>
                </c:pt>
                <c:pt idx="69">
                  <c:v>38961</c:v>
                </c:pt>
                <c:pt idx="70">
                  <c:v>39052</c:v>
                </c:pt>
                <c:pt idx="71">
                  <c:v>39142</c:v>
                </c:pt>
                <c:pt idx="72">
                  <c:v>39234</c:v>
                </c:pt>
                <c:pt idx="73">
                  <c:v>39326</c:v>
                </c:pt>
                <c:pt idx="74">
                  <c:v>39417</c:v>
                </c:pt>
                <c:pt idx="75">
                  <c:v>39508</c:v>
                </c:pt>
                <c:pt idx="76">
                  <c:v>39600</c:v>
                </c:pt>
                <c:pt idx="77">
                  <c:v>39692</c:v>
                </c:pt>
                <c:pt idx="78">
                  <c:v>39783</c:v>
                </c:pt>
                <c:pt idx="79">
                  <c:v>39873</c:v>
                </c:pt>
                <c:pt idx="80">
                  <c:v>39965</c:v>
                </c:pt>
                <c:pt idx="81">
                  <c:v>40057</c:v>
                </c:pt>
                <c:pt idx="82">
                  <c:v>40148</c:v>
                </c:pt>
                <c:pt idx="83">
                  <c:v>40238</c:v>
                </c:pt>
                <c:pt idx="84">
                  <c:v>40330</c:v>
                </c:pt>
                <c:pt idx="85">
                  <c:v>40422</c:v>
                </c:pt>
                <c:pt idx="86">
                  <c:v>40513</c:v>
                </c:pt>
                <c:pt idx="87">
                  <c:v>40603</c:v>
                </c:pt>
                <c:pt idx="88">
                  <c:v>40695</c:v>
                </c:pt>
                <c:pt idx="89">
                  <c:v>40787</c:v>
                </c:pt>
                <c:pt idx="90">
                  <c:v>40878</c:v>
                </c:pt>
                <c:pt idx="91">
                  <c:v>40969</c:v>
                </c:pt>
                <c:pt idx="92">
                  <c:v>41061</c:v>
                </c:pt>
                <c:pt idx="93">
                  <c:v>41153</c:v>
                </c:pt>
                <c:pt idx="94">
                  <c:v>41244</c:v>
                </c:pt>
                <c:pt idx="95">
                  <c:v>41334</c:v>
                </c:pt>
                <c:pt idx="96">
                  <c:v>41426</c:v>
                </c:pt>
                <c:pt idx="97">
                  <c:v>41518</c:v>
                </c:pt>
                <c:pt idx="98">
                  <c:v>41609</c:v>
                </c:pt>
                <c:pt idx="99">
                  <c:v>41699</c:v>
                </c:pt>
                <c:pt idx="100">
                  <c:v>41791</c:v>
                </c:pt>
                <c:pt idx="101">
                  <c:v>41883</c:v>
                </c:pt>
                <c:pt idx="102">
                  <c:v>41974</c:v>
                </c:pt>
                <c:pt idx="103">
                  <c:v>42064</c:v>
                </c:pt>
                <c:pt idx="104">
                  <c:v>42156</c:v>
                </c:pt>
                <c:pt idx="105">
                  <c:v>42248</c:v>
                </c:pt>
                <c:pt idx="106">
                  <c:v>42339</c:v>
                </c:pt>
                <c:pt idx="107">
                  <c:v>42430</c:v>
                </c:pt>
                <c:pt idx="108">
                  <c:v>42522</c:v>
                </c:pt>
                <c:pt idx="109">
                  <c:v>42614</c:v>
                </c:pt>
                <c:pt idx="110">
                  <c:v>42705</c:v>
                </c:pt>
                <c:pt idx="111">
                  <c:v>42795</c:v>
                </c:pt>
                <c:pt idx="112">
                  <c:v>42887</c:v>
                </c:pt>
                <c:pt idx="113">
                  <c:v>42979</c:v>
                </c:pt>
                <c:pt idx="114">
                  <c:v>43070</c:v>
                </c:pt>
                <c:pt idx="115">
                  <c:v>43160</c:v>
                </c:pt>
                <c:pt idx="116">
                  <c:v>43252</c:v>
                </c:pt>
                <c:pt idx="117">
                  <c:v>43344</c:v>
                </c:pt>
                <c:pt idx="118">
                  <c:v>43435</c:v>
                </c:pt>
                <c:pt idx="119">
                  <c:v>43525</c:v>
                </c:pt>
                <c:pt idx="120">
                  <c:v>43617</c:v>
                </c:pt>
                <c:pt idx="121">
                  <c:v>43709</c:v>
                </c:pt>
                <c:pt idx="122">
                  <c:v>43800</c:v>
                </c:pt>
                <c:pt idx="123">
                  <c:v>43891</c:v>
                </c:pt>
                <c:pt idx="124">
                  <c:v>43983</c:v>
                </c:pt>
                <c:pt idx="125">
                  <c:v>44075</c:v>
                </c:pt>
                <c:pt idx="126">
                  <c:v>44166</c:v>
                </c:pt>
                <c:pt idx="127">
                  <c:v>44256</c:v>
                </c:pt>
                <c:pt idx="128">
                  <c:v>44348</c:v>
                </c:pt>
              </c:numCache>
            </c:numRef>
          </c:cat>
          <c:val>
            <c:numRef>
              <c:f>Confidence!$B$9:$B$137</c:f>
              <c:numCache>
                <c:formatCode>General</c:formatCode>
                <c:ptCount val="129"/>
                <c:pt idx="0">
                  <c:v>106.5</c:v>
                </c:pt>
                <c:pt idx="1">
                  <c:v>117.7</c:v>
                </c:pt>
                <c:pt idx="2">
                  <c:v>103.2</c:v>
                </c:pt>
                <c:pt idx="3">
                  <c:v>101.7</c:v>
                </c:pt>
                <c:pt idx="4">
                  <c:v>104.1</c:v>
                </c:pt>
                <c:pt idx="5">
                  <c:v>101.3</c:v>
                </c:pt>
                <c:pt idx="6">
                  <c:v>84.3</c:v>
                </c:pt>
                <c:pt idx="7">
                  <c:v>83.8</c:v>
                </c:pt>
                <c:pt idx="8">
                  <c:v>89.2</c:v>
                </c:pt>
                <c:pt idx="9">
                  <c:v>87.5</c:v>
                </c:pt>
                <c:pt idx="10">
                  <c:v>90.6</c:v>
                </c:pt>
                <c:pt idx="11">
                  <c:v>112</c:v>
                </c:pt>
                <c:pt idx="12">
                  <c:v>108.1</c:v>
                </c:pt>
                <c:pt idx="13">
                  <c:v>109.8</c:v>
                </c:pt>
                <c:pt idx="14">
                  <c:v>110.6</c:v>
                </c:pt>
                <c:pt idx="15">
                  <c:v>112.2</c:v>
                </c:pt>
                <c:pt idx="16">
                  <c:v>121.4</c:v>
                </c:pt>
                <c:pt idx="17">
                  <c:v>131.80000000000001</c:v>
                </c:pt>
                <c:pt idx="18">
                  <c:v>130.30000000000001</c:v>
                </c:pt>
                <c:pt idx="19">
                  <c:v>135.80000000000001</c:v>
                </c:pt>
                <c:pt idx="20">
                  <c:v>136.9</c:v>
                </c:pt>
                <c:pt idx="21">
                  <c:v>136.1</c:v>
                </c:pt>
                <c:pt idx="22">
                  <c:v>137.9</c:v>
                </c:pt>
                <c:pt idx="23">
                  <c:v>126.6</c:v>
                </c:pt>
                <c:pt idx="24">
                  <c:v>133.5</c:v>
                </c:pt>
                <c:pt idx="25">
                  <c:v>134.5</c:v>
                </c:pt>
                <c:pt idx="26">
                  <c:v>129.19999999999999</c:v>
                </c:pt>
                <c:pt idx="27">
                  <c:v>140.1</c:v>
                </c:pt>
                <c:pt idx="28">
                  <c:v>116.4</c:v>
                </c:pt>
                <c:pt idx="29">
                  <c:v>127.4</c:v>
                </c:pt>
                <c:pt idx="30">
                  <c:v>130.6</c:v>
                </c:pt>
                <c:pt idx="31">
                  <c:v>125.3</c:v>
                </c:pt>
                <c:pt idx="32">
                  <c:v>117.5</c:v>
                </c:pt>
                <c:pt idx="33">
                  <c:v>115.9</c:v>
                </c:pt>
                <c:pt idx="34">
                  <c:v>112.1</c:v>
                </c:pt>
                <c:pt idx="35">
                  <c:v>107.6</c:v>
                </c:pt>
                <c:pt idx="36">
                  <c:v>98.5</c:v>
                </c:pt>
                <c:pt idx="37">
                  <c:v>105.2</c:v>
                </c:pt>
                <c:pt idx="38">
                  <c:v>112.2</c:v>
                </c:pt>
                <c:pt idx="39">
                  <c:v>121.6</c:v>
                </c:pt>
                <c:pt idx="40">
                  <c:v>118.2</c:v>
                </c:pt>
                <c:pt idx="41">
                  <c:v>125.3</c:v>
                </c:pt>
                <c:pt idx="42">
                  <c:v>124.1</c:v>
                </c:pt>
                <c:pt idx="43">
                  <c:v>127.7</c:v>
                </c:pt>
                <c:pt idx="44">
                  <c:v>98.3</c:v>
                </c:pt>
                <c:pt idx="45">
                  <c:v>96.7</c:v>
                </c:pt>
                <c:pt idx="46">
                  <c:v>119.4</c:v>
                </c:pt>
                <c:pt idx="47">
                  <c:v>123.2</c:v>
                </c:pt>
                <c:pt idx="48">
                  <c:v>118.8</c:v>
                </c:pt>
                <c:pt idx="49">
                  <c:v>120.8</c:v>
                </c:pt>
                <c:pt idx="50">
                  <c:v>125.9</c:v>
                </c:pt>
                <c:pt idx="51">
                  <c:v>124.5</c:v>
                </c:pt>
                <c:pt idx="52">
                  <c:v>123.9</c:v>
                </c:pt>
                <c:pt idx="53">
                  <c:v>126.4</c:v>
                </c:pt>
                <c:pt idx="54">
                  <c:v>125.1</c:v>
                </c:pt>
                <c:pt idx="55">
                  <c:v>112.5</c:v>
                </c:pt>
                <c:pt idx="56">
                  <c:v>129.30000000000001</c:v>
                </c:pt>
                <c:pt idx="57">
                  <c:v>128</c:v>
                </c:pt>
                <c:pt idx="58">
                  <c:v>130.4</c:v>
                </c:pt>
                <c:pt idx="59">
                  <c:v>128.19999999999999</c:v>
                </c:pt>
                <c:pt idx="60">
                  <c:v>125.3</c:v>
                </c:pt>
                <c:pt idx="61">
                  <c:v>124.8</c:v>
                </c:pt>
                <c:pt idx="62">
                  <c:v>134.30000000000001</c:v>
                </c:pt>
                <c:pt idx="63">
                  <c:v>133.30000000000001</c:v>
                </c:pt>
                <c:pt idx="64">
                  <c:v>118.2</c:v>
                </c:pt>
                <c:pt idx="65">
                  <c:v>118.9</c:v>
                </c:pt>
                <c:pt idx="66">
                  <c:v>110.6</c:v>
                </c:pt>
                <c:pt idx="67">
                  <c:v>110.8</c:v>
                </c:pt>
                <c:pt idx="68">
                  <c:v>107.2</c:v>
                </c:pt>
                <c:pt idx="69">
                  <c:v>109.9</c:v>
                </c:pt>
                <c:pt idx="70">
                  <c:v>124.8</c:v>
                </c:pt>
                <c:pt idx="71">
                  <c:v>120.4</c:v>
                </c:pt>
                <c:pt idx="72">
                  <c:v>112.6</c:v>
                </c:pt>
                <c:pt idx="73">
                  <c:v>114.8</c:v>
                </c:pt>
                <c:pt idx="74">
                  <c:v>110.3</c:v>
                </c:pt>
                <c:pt idx="75">
                  <c:v>99.8</c:v>
                </c:pt>
                <c:pt idx="76">
                  <c:v>80.8</c:v>
                </c:pt>
                <c:pt idx="77">
                  <c:v>101.3</c:v>
                </c:pt>
                <c:pt idx="78">
                  <c:v>102.3</c:v>
                </c:pt>
                <c:pt idx="79">
                  <c:v>95.4</c:v>
                </c:pt>
                <c:pt idx="80">
                  <c:v>108.6</c:v>
                </c:pt>
                <c:pt idx="81">
                  <c:v>122.7</c:v>
                </c:pt>
                <c:pt idx="82">
                  <c:v>121.5</c:v>
                </c:pt>
                <c:pt idx="83">
                  <c:v>119.5</c:v>
                </c:pt>
                <c:pt idx="84">
                  <c:v>126.8</c:v>
                </c:pt>
                <c:pt idx="85">
                  <c:v>117.3</c:v>
                </c:pt>
                <c:pt idx="86">
                  <c:v>109.5</c:v>
                </c:pt>
                <c:pt idx="87">
                  <c:v>101.6</c:v>
                </c:pt>
                <c:pt idx="88">
                  <c:v>115.4</c:v>
                </c:pt>
                <c:pt idx="89">
                  <c:v>111.4</c:v>
                </c:pt>
                <c:pt idx="90">
                  <c:v>104</c:v>
                </c:pt>
                <c:pt idx="91">
                  <c:v>104.7</c:v>
                </c:pt>
                <c:pt idx="92">
                  <c:v>104.3</c:v>
                </c:pt>
                <c:pt idx="93">
                  <c:v>104.5</c:v>
                </c:pt>
                <c:pt idx="94">
                  <c:v>117.9</c:v>
                </c:pt>
                <c:pt idx="95">
                  <c:v>119</c:v>
                </c:pt>
                <c:pt idx="96">
                  <c:v>119.4</c:v>
                </c:pt>
                <c:pt idx="97">
                  <c:v>115.1</c:v>
                </c:pt>
                <c:pt idx="98">
                  <c:v>122.6</c:v>
                </c:pt>
                <c:pt idx="99">
                  <c:v>126.5</c:v>
                </c:pt>
                <c:pt idx="100">
                  <c:v>128.30000000000001</c:v>
                </c:pt>
                <c:pt idx="101">
                  <c:v>120.2</c:v>
                </c:pt>
                <c:pt idx="102">
                  <c:v>114.8</c:v>
                </c:pt>
                <c:pt idx="103">
                  <c:v>119.6</c:v>
                </c:pt>
                <c:pt idx="104">
                  <c:v>117.3</c:v>
                </c:pt>
                <c:pt idx="105">
                  <c:v>111.4</c:v>
                </c:pt>
                <c:pt idx="106">
                  <c:v>113.9</c:v>
                </c:pt>
                <c:pt idx="107">
                  <c:v>116.6</c:v>
                </c:pt>
                <c:pt idx="108">
                  <c:v>112.3</c:v>
                </c:pt>
                <c:pt idx="109">
                  <c:v>113.3</c:v>
                </c:pt>
                <c:pt idx="110" formatCode="0.0">
                  <c:v>111.8</c:v>
                </c:pt>
                <c:pt idx="111" formatCode="0.0">
                  <c:v>115.1</c:v>
                </c:pt>
                <c:pt idx="112">
                  <c:v>113.5</c:v>
                </c:pt>
                <c:pt idx="113">
                  <c:v>114.6</c:v>
                </c:pt>
                <c:pt idx="114">
                  <c:v>107.5</c:v>
                </c:pt>
                <c:pt idx="115">
                  <c:v>109.4</c:v>
                </c:pt>
                <c:pt idx="116">
                  <c:v>109.4</c:v>
                </c:pt>
                <c:pt idx="117">
                  <c:v>98.2</c:v>
                </c:pt>
                <c:pt idx="118">
                  <c:v>109.5</c:v>
                </c:pt>
                <c:pt idx="119" formatCode="0.0">
                  <c:v>101</c:v>
                </c:pt>
                <c:pt idx="120" formatCode="0.0">
                  <c:v>102</c:v>
                </c:pt>
                <c:pt idx="121" formatCode="0.0">
                  <c:v>106.7</c:v>
                </c:pt>
                <c:pt idx="122" formatCode="0.0">
                  <c:v>112.9</c:v>
                </c:pt>
                <c:pt idx="123" formatCode="0.0">
                  <c:v>105.9</c:v>
                </c:pt>
                <c:pt idx="124" formatCode="0.0">
                  <c:v>96</c:v>
                </c:pt>
                <c:pt idx="125" formatCode="0.0">
                  <c:v>91.6</c:v>
                </c:pt>
                <c:pt idx="126" formatCode="0.0">
                  <c:v>106.9</c:v>
                </c:pt>
                <c:pt idx="127" formatCode="0.0">
                  <c:v>103.9</c:v>
                </c:pt>
                <c:pt idx="128" formatCode="0.0">
                  <c:v>108.6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F-4393-A4D0-E17C51F9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3296"/>
        <c:axId val="131304832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Confidence!$A$9:$A$137</c:f>
              <c:numCache>
                <c:formatCode>mmm\-yy</c:formatCode>
                <c:ptCount val="129"/>
                <c:pt idx="0">
                  <c:v>32660</c:v>
                </c:pt>
                <c:pt idx="1">
                  <c:v>32752</c:v>
                </c:pt>
                <c:pt idx="2">
                  <c:v>32843</c:v>
                </c:pt>
                <c:pt idx="3">
                  <c:v>32933</c:v>
                </c:pt>
                <c:pt idx="4">
                  <c:v>33025</c:v>
                </c:pt>
                <c:pt idx="5">
                  <c:v>33117</c:v>
                </c:pt>
                <c:pt idx="6">
                  <c:v>33208</c:v>
                </c:pt>
                <c:pt idx="7">
                  <c:v>33298</c:v>
                </c:pt>
                <c:pt idx="8">
                  <c:v>33390</c:v>
                </c:pt>
                <c:pt idx="9">
                  <c:v>33482</c:v>
                </c:pt>
                <c:pt idx="10">
                  <c:v>33573</c:v>
                </c:pt>
                <c:pt idx="11">
                  <c:v>33664</c:v>
                </c:pt>
                <c:pt idx="12">
                  <c:v>33756</c:v>
                </c:pt>
                <c:pt idx="13">
                  <c:v>33848</c:v>
                </c:pt>
                <c:pt idx="14">
                  <c:v>33939</c:v>
                </c:pt>
                <c:pt idx="15">
                  <c:v>34029</c:v>
                </c:pt>
                <c:pt idx="16">
                  <c:v>34121</c:v>
                </c:pt>
                <c:pt idx="17">
                  <c:v>34213</c:v>
                </c:pt>
                <c:pt idx="18">
                  <c:v>34304</c:v>
                </c:pt>
                <c:pt idx="19">
                  <c:v>34394</c:v>
                </c:pt>
                <c:pt idx="20">
                  <c:v>34486</c:v>
                </c:pt>
                <c:pt idx="21">
                  <c:v>34578</c:v>
                </c:pt>
                <c:pt idx="22">
                  <c:v>34669</c:v>
                </c:pt>
                <c:pt idx="23">
                  <c:v>34759</c:v>
                </c:pt>
                <c:pt idx="24">
                  <c:v>34851</c:v>
                </c:pt>
                <c:pt idx="25">
                  <c:v>34943</c:v>
                </c:pt>
                <c:pt idx="26">
                  <c:v>35034</c:v>
                </c:pt>
                <c:pt idx="27">
                  <c:v>35125</c:v>
                </c:pt>
                <c:pt idx="28">
                  <c:v>35217</c:v>
                </c:pt>
                <c:pt idx="29">
                  <c:v>35309</c:v>
                </c:pt>
                <c:pt idx="30">
                  <c:v>35400</c:v>
                </c:pt>
                <c:pt idx="31">
                  <c:v>35490</c:v>
                </c:pt>
                <c:pt idx="32">
                  <c:v>35582</c:v>
                </c:pt>
                <c:pt idx="33">
                  <c:v>35674</c:v>
                </c:pt>
                <c:pt idx="34">
                  <c:v>35765</c:v>
                </c:pt>
                <c:pt idx="35">
                  <c:v>35855</c:v>
                </c:pt>
                <c:pt idx="36">
                  <c:v>35947</c:v>
                </c:pt>
                <c:pt idx="37">
                  <c:v>36039</c:v>
                </c:pt>
                <c:pt idx="38">
                  <c:v>36130</c:v>
                </c:pt>
                <c:pt idx="39">
                  <c:v>36220</c:v>
                </c:pt>
                <c:pt idx="40">
                  <c:v>36312</c:v>
                </c:pt>
                <c:pt idx="41">
                  <c:v>36404</c:v>
                </c:pt>
                <c:pt idx="42">
                  <c:v>36495</c:v>
                </c:pt>
                <c:pt idx="43">
                  <c:v>36586</c:v>
                </c:pt>
                <c:pt idx="44">
                  <c:v>36678</c:v>
                </c:pt>
                <c:pt idx="45">
                  <c:v>36770</c:v>
                </c:pt>
                <c:pt idx="46">
                  <c:v>36861</c:v>
                </c:pt>
                <c:pt idx="47">
                  <c:v>36951</c:v>
                </c:pt>
                <c:pt idx="48">
                  <c:v>37043</c:v>
                </c:pt>
                <c:pt idx="49">
                  <c:v>37135</c:v>
                </c:pt>
                <c:pt idx="50">
                  <c:v>37226</c:v>
                </c:pt>
                <c:pt idx="51">
                  <c:v>37316</c:v>
                </c:pt>
                <c:pt idx="52">
                  <c:v>37408</c:v>
                </c:pt>
                <c:pt idx="53">
                  <c:v>37500</c:v>
                </c:pt>
                <c:pt idx="54">
                  <c:v>37591</c:v>
                </c:pt>
                <c:pt idx="55">
                  <c:v>37681</c:v>
                </c:pt>
                <c:pt idx="56">
                  <c:v>37773</c:v>
                </c:pt>
                <c:pt idx="57">
                  <c:v>37865</c:v>
                </c:pt>
                <c:pt idx="58">
                  <c:v>37956</c:v>
                </c:pt>
                <c:pt idx="59">
                  <c:v>38047</c:v>
                </c:pt>
                <c:pt idx="60">
                  <c:v>38139</c:v>
                </c:pt>
                <c:pt idx="61">
                  <c:v>38231</c:v>
                </c:pt>
                <c:pt idx="62">
                  <c:v>38322</c:v>
                </c:pt>
                <c:pt idx="63">
                  <c:v>38412</c:v>
                </c:pt>
                <c:pt idx="64">
                  <c:v>38504</c:v>
                </c:pt>
                <c:pt idx="65">
                  <c:v>38596</c:v>
                </c:pt>
                <c:pt idx="66">
                  <c:v>38687</c:v>
                </c:pt>
                <c:pt idx="67">
                  <c:v>38777</c:v>
                </c:pt>
                <c:pt idx="68">
                  <c:v>38869</c:v>
                </c:pt>
                <c:pt idx="69">
                  <c:v>38961</c:v>
                </c:pt>
                <c:pt idx="70">
                  <c:v>39052</c:v>
                </c:pt>
                <c:pt idx="71">
                  <c:v>39142</c:v>
                </c:pt>
                <c:pt idx="72">
                  <c:v>39234</c:v>
                </c:pt>
                <c:pt idx="73">
                  <c:v>39326</c:v>
                </c:pt>
                <c:pt idx="74">
                  <c:v>39417</c:v>
                </c:pt>
                <c:pt idx="75">
                  <c:v>39508</c:v>
                </c:pt>
                <c:pt idx="76">
                  <c:v>39600</c:v>
                </c:pt>
                <c:pt idx="77">
                  <c:v>39692</c:v>
                </c:pt>
                <c:pt idx="78">
                  <c:v>39783</c:v>
                </c:pt>
                <c:pt idx="79">
                  <c:v>39873</c:v>
                </c:pt>
                <c:pt idx="80">
                  <c:v>39965</c:v>
                </c:pt>
                <c:pt idx="81">
                  <c:v>40057</c:v>
                </c:pt>
                <c:pt idx="82">
                  <c:v>40148</c:v>
                </c:pt>
                <c:pt idx="83">
                  <c:v>40238</c:v>
                </c:pt>
                <c:pt idx="84">
                  <c:v>40330</c:v>
                </c:pt>
                <c:pt idx="85">
                  <c:v>40422</c:v>
                </c:pt>
                <c:pt idx="86">
                  <c:v>40513</c:v>
                </c:pt>
                <c:pt idx="87">
                  <c:v>40603</c:v>
                </c:pt>
                <c:pt idx="88">
                  <c:v>40695</c:v>
                </c:pt>
                <c:pt idx="89">
                  <c:v>40787</c:v>
                </c:pt>
                <c:pt idx="90">
                  <c:v>40878</c:v>
                </c:pt>
                <c:pt idx="91">
                  <c:v>40969</c:v>
                </c:pt>
                <c:pt idx="92">
                  <c:v>41061</c:v>
                </c:pt>
                <c:pt idx="93">
                  <c:v>41153</c:v>
                </c:pt>
                <c:pt idx="94">
                  <c:v>41244</c:v>
                </c:pt>
                <c:pt idx="95">
                  <c:v>41334</c:v>
                </c:pt>
                <c:pt idx="96">
                  <c:v>41426</c:v>
                </c:pt>
                <c:pt idx="97">
                  <c:v>41518</c:v>
                </c:pt>
                <c:pt idx="98">
                  <c:v>41609</c:v>
                </c:pt>
                <c:pt idx="99">
                  <c:v>41699</c:v>
                </c:pt>
                <c:pt idx="100">
                  <c:v>41791</c:v>
                </c:pt>
                <c:pt idx="101">
                  <c:v>41883</c:v>
                </c:pt>
                <c:pt idx="102">
                  <c:v>41974</c:v>
                </c:pt>
                <c:pt idx="103">
                  <c:v>42064</c:v>
                </c:pt>
                <c:pt idx="104">
                  <c:v>42156</c:v>
                </c:pt>
                <c:pt idx="105">
                  <c:v>42248</c:v>
                </c:pt>
                <c:pt idx="106">
                  <c:v>42339</c:v>
                </c:pt>
                <c:pt idx="107">
                  <c:v>42430</c:v>
                </c:pt>
                <c:pt idx="108">
                  <c:v>42522</c:v>
                </c:pt>
                <c:pt idx="109">
                  <c:v>42614</c:v>
                </c:pt>
                <c:pt idx="110">
                  <c:v>42705</c:v>
                </c:pt>
                <c:pt idx="111">
                  <c:v>42795</c:v>
                </c:pt>
                <c:pt idx="112">
                  <c:v>42887</c:v>
                </c:pt>
                <c:pt idx="113">
                  <c:v>42979</c:v>
                </c:pt>
                <c:pt idx="114">
                  <c:v>43070</c:v>
                </c:pt>
                <c:pt idx="115">
                  <c:v>43160</c:v>
                </c:pt>
                <c:pt idx="116">
                  <c:v>43252</c:v>
                </c:pt>
                <c:pt idx="117">
                  <c:v>43344</c:v>
                </c:pt>
                <c:pt idx="118">
                  <c:v>43435</c:v>
                </c:pt>
                <c:pt idx="119">
                  <c:v>43525</c:v>
                </c:pt>
                <c:pt idx="120">
                  <c:v>43617</c:v>
                </c:pt>
                <c:pt idx="121">
                  <c:v>43709</c:v>
                </c:pt>
                <c:pt idx="122">
                  <c:v>43800</c:v>
                </c:pt>
                <c:pt idx="123">
                  <c:v>43891</c:v>
                </c:pt>
                <c:pt idx="124">
                  <c:v>43983</c:v>
                </c:pt>
                <c:pt idx="125">
                  <c:v>44075</c:v>
                </c:pt>
                <c:pt idx="126">
                  <c:v>44166</c:v>
                </c:pt>
                <c:pt idx="127">
                  <c:v>44256</c:v>
                </c:pt>
                <c:pt idx="128">
                  <c:v>44348</c:v>
                </c:pt>
              </c:numCache>
            </c:numRef>
          </c:cat>
          <c:val>
            <c:numRef>
              <c:f>Confidence!$C$9:$C$137</c:f>
              <c:numCache>
                <c:formatCode>0.0%</c:formatCode>
                <c:ptCount val="129"/>
                <c:pt idx="0">
                  <c:v>0.2165</c:v>
                </c:pt>
                <c:pt idx="1">
                  <c:v>0.63190000000000002</c:v>
                </c:pt>
                <c:pt idx="2">
                  <c:v>7.2900000000000006E-2</c:v>
                </c:pt>
                <c:pt idx="3">
                  <c:v>-5.4699999999999999E-2</c:v>
                </c:pt>
                <c:pt idx="4">
                  <c:v>-6.0899999999999996E-2</c:v>
                </c:pt>
                <c:pt idx="5">
                  <c:v>-0.2447</c:v>
                </c:pt>
                <c:pt idx="6">
                  <c:v>-0.43680000000000002</c:v>
                </c:pt>
                <c:pt idx="7">
                  <c:v>-0.49209999999999998</c:v>
                </c:pt>
                <c:pt idx="8">
                  <c:v>-9.4999999999999998E-3</c:v>
                </c:pt>
                <c:pt idx="9">
                  <c:v>-5.7500000000000002E-2</c:v>
                </c:pt>
                <c:pt idx="10">
                  <c:v>-5.4900000000000004E-2</c:v>
                </c:pt>
                <c:pt idx="11">
                  <c:v>0.42859999999999998</c:v>
                </c:pt>
                <c:pt idx="12">
                  <c:v>0.50549999999999995</c:v>
                </c:pt>
                <c:pt idx="13">
                  <c:v>0.49420000000000003</c:v>
                </c:pt>
                <c:pt idx="14">
                  <c:v>0.6542</c:v>
                </c:pt>
                <c:pt idx="15">
                  <c:v>0.5373</c:v>
                </c:pt>
                <c:pt idx="16">
                  <c:v>0.57789999999999997</c:v>
                </c:pt>
                <c:pt idx="17">
                  <c:v>0.68180000000000007</c:v>
                </c:pt>
                <c:pt idx="18">
                  <c:v>0.58040000000000003</c:v>
                </c:pt>
                <c:pt idx="19">
                  <c:v>0.71930000000000005</c:v>
                </c:pt>
                <c:pt idx="20">
                  <c:v>0.64260000000000006</c:v>
                </c:pt>
                <c:pt idx="21">
                  <c:v>0.48259999999999997</c:v>
                </c:pt>
                <c:pt idx="22">
                  <c:v>0.2727</c:v>
                </c:pt>
                <c:pt idx="23">
                  <c:v>1.78E-2</c:v>
                </c:pt>
                <c:pt idx="24">
                  <c:v>-3.0600000000000002E-2</c:v>
                </c:pt>
                <c:pt idx="25">
                  <c:v>0.10339999999999999</c:v>
                </c:pt>
                <c:pt idx="26">
                  <c:v>0.20280000000000001</c:v>
                </c:pt>
                <c:pt idx="27">
                  <c:v>-3.8E-3</c:v>
                </c:pt>
                <c:pt idx="28">
                  <c:v>-0.29710000000000003</c:v>
                </c:pt>
                <c:pt idx="29">
                  <c:v>5.9299999999999999E-2</c:v>
                </c:pt>
                <c:pt idx="30">
                  <c:v>5.9800000000000006E-2</c:v>
                </c:pt>
                <c:pt idx="31">
                  <c:v>-5.0000000000000001E-3</c:v>
                </c:pt>
                <c:pt idx="32">
                  <c:v>-0.27779999999999999</c:v>
                </c:pt>
                <c:pt idx="33">
                  <c:v>0.1368</c:v>
                </c:pt>
                <c:pt idx="34">
                  <c:v>-0.27710000000000001</c:v>
                </c:pt>
                <c:pt idx="35">
                  <c:v>-0.39960000000000001</c:v>
                </c:pt>
                <c:pt idx="36">
                  <c:v>-0.48430000000000001</c:v>
                </c:pt>
                <c:pt idx="37">
                  <c:v>-0.22030000000000002</c:v>
                </c:pt>
                <c:pt idx="38">
                  <c:v>0.40289999999999998</c:v>
                </c:pt>
                <c:pt idx="39">
                  <c:v>0.54469999999999996</c:v>
                </c:pt>
                <c:pt idx="40">
                  <c:v>0.45069999999999999</c:v>
                </c:pt>
                <c:pt idx="41">
                  <c:v>0.1888</c:v>
                </c:pt>
                <c:pt idx="42">
                  <c:v>0.31209999999999999</c:v>
                </c:pt>
                <c:pt idx="43">
                  <c:v>9.1999999999999998E-2</c:v>
                </c:pt>
                <c:pt idx="44">
                  <c:v>-0.45150000000000001</c:v>
                </c:pt>
                <c:pt idx="45">
                  <c:v>-0.42899999999999999</c:v>
                </c:pt>
                <c:pt idx="46">
                  <c:v>0.39759999999999995</c:v>
                </c:pt>
                <c:pt idx="47">
                  <c:v>-9.7999999999999997E-3</c:v>
                </c:pt>
                <c:pt idx="48">
                  <c:v>2.6800000000000001E-2</c:v>
                </c:pt>
                <c:pt idx="49">
                  <c:v>-0.3725</c:v>
                </c:pt>
                <c:pt idx="50">
                  <c:v>-9.9299999999999999E-2</c:v>
                </c:pt>
                <c:pt idx="51">
                  <c:v>0.34960000000000002</c:v>
                </c:pt>
                <c:pt idx="52">
                  <c:v>0.1177</c:v>
                </c:pt>
                <c:pt idx="53">
                  <c:v>-2.8999999999999998E-2</c:v>
                </c:pt>
                <c:pt idx="54">
                  <c:v>-9.1999999999999998E-3</c:v>
                </c:pt>
                <c:pt idx="55">
                  <c:v>-0.3528</c:v>
                </c:pt>
                <c:pt idx="56">
                  <c:v>-0.1946</c:v>
                </c:pt>
                <c:pt idx="57">
                  <c:v>-1.29E-2</c:v>
                </c:pt>
                <c:pt idx="58">
                  <c:v>3.9300000000000002E-2</c:v>
                </c:pt>
                <c:pt idx="59">
                  <c:v>-0.25309999999999999</c:v>
                </c:pt>
                <c:pt idx="60">
                  <c:v>-0.21340000000000001</c:v>
                </c:pt>
                <c:pt idx="61">
                  <c:v>-0.16690000000000002</c:v>
                </c:pt>
                <c:pt idx="62">
                  <c:v>3.0800000000000001E-2</c:v>
                </c:pt>
                <c:pt idx="63">
                  <c:v>-0.26600000000000001</c:v>
                </c:pt>
                <c:pt idx="64">
                  <c:v>-0.3553</c:v>
                </c:pt>
                <c:pt idx="65">
                  <c:v>-0.3155</c:v>
                </c:pt>
                <c:pt idx="66">
                  <c:v>-0.57579999999999998</c:v>
                </c:pt>
                <c:pt idx="67">
                  <c:v>-0.51900000000000002</c:v>
                </c:pt>
                <c:pt idx="68">
                  <c:v>-0.3639</c:v>
                </c:pt>
                <c:pt idx="69">
                  <c:v>-0.20569999999999999</c:v>
                </c:pt>
                <c:pt idx="70">
                  <c:v>0.11550000000000001</c:v>
                </c:pt>
                <c:pt idx="71">
                  <c:v>-0.1047</c:v>
                </c:pt>
                <c:pt idx="72">
                  <c:v>-0.23760000000000001</c:v>
                </c:pt>
                <c:pt idx="73">
                  <c:v>-0.2717</c:v>
                </c:pt>
                <c:pt idx="74">
                  <c:v>-0.25819999999999999</c:v>
                </c:pt>
                <c:pt idx="75">
                  <c:v>-0.79349999999999998</c:v>
                </c:pt>
                <c:pt idx="76">
                  <c:v>-0.67390000000000005</c:v>
                </c:pt>
                <c:pt idx="77">
                  <c:v>-0.24170000000000003</c:v>
                </c:pt>
                <c:pt idx="78">
                  <c:v>-0.70579999999999998</c:v>
                </c:pt>
                <c:pt idx="79">
                  <c:v>-0.57700000000000007</c:v>
                </c:pt>
                <c:pt idx="80">
                  <c:v>-0.1406</c:v>
                </c:pt>
                <c:pt idx="81">
                  <c:v>0.44900000000000001</c:v>
                </c:pt>
                <c:pt idx="82">
                  <c:v>0.39219999999999999</c:v>
                </c:pt>
                <c:pt idx="83">
                  <c:v>0.37040000000000001</c:v>
                </c:pt>
                <c:pt idx="84">
                  <c:v>0.3155</c:v>
                </c:pt>
                <c:pt idx="85">
                  <c:v>0.1452</c:v>
                </c:pt>
                <c:pt idx="86">
                  <c:v>0.2712</c:v>
                </c:pt>
                <c:pt idx="87">
                  <c:v>-0.19219999999999998</c:v>
                </c:pt>
                <c:pt idx="88">
                  <c:v>0.4551</c:v>
                </c:pt>
                <c:pt idx="89">
                  <c:v>0.3508</c:v>
                </c:pt>
                <c:pt idx="90">
                  <c:v>8.5699999999999998E-2</c:v>
                </c:pt>
                <c:pt idx="91">
                  <c:v>0.1467</c:v>
                </c:pt>
                <c:pt idx="92">
                  <c:v>8.3499999999999991E-2</c:v>
                </c:pt>
                <c:pt idx="93">
                  <c:v>9.3000000000000013E-2</c:v>
                </c:pt>
                <c:pt idx="94">
                  <c:v>0.32990000000000003</c:v>
                </c:pt>
                <c:pt idx="95">
                  <c:v>0.32140000000000002</c:v>
                </c:pt>
                <c:pt idx="96">
                  <c:v>0.43030000000000002</c:v>
                </c:pt>
                <c:pt idx="97">
                  <c:v>0.43869999999999998</c:v>
                </c:pt>
                <c:pt idx="98">
                  <c:v>0.60630000000000006</c:v>
                </c:pt>
                <c:pt idx="99">
                  <c:v>0.59279999999999999</c:v>
                </c:pt>
                <c:pt idx="100">
                  <c:v>0.33380000000000004</c:v>
                </c:pt>
                <c:pt idx="101">
                  <c:v>0.31940000000000002</c:v>
                </c:pt>
                <c:pt idx="102">
                  <c:v>0.3009</c:v>
                </c:pt>
                <c:pt idx="103">
                  <c:v>0.29600000000000004</c:v>
                </c:pt>
                <c:pt idx="104">
                  <c:v>0.16469999999999999</c:v>
                </c:pt>
                <c:pt idx="105">
                  <c:v>-6.3E-3</c:v>
                </c:pt>
                <c:pt idx="106">
                  <c:v>0.16219999999999998</c:v>
                </c:pt>
                <c:pt idx="107">
                  <c:v>0.1009</c:v>
                </c:pt>
                <c:pt idx="108">
                  <c:v>0.26960000000000001</c:v>
                </c:pt>
                <c:pt idx="109">
                  <c:v>0.29120000000000001</c:v>
                </c:pt>
                <c:pt idx="110">
                  <c:v>0.23860000000000001</c:v>
                </c:pt>
                <c:pt idx="111">
                  <c:v>4.5400000000000003E-2</c:v>
                </c:pt>
                <c:pt idx="112">
                  <c:v>0.154</c:v>
                </c:pt>
                <c:pt idx="113">
                  <c:v>2.3300000000000001E-2</c:v>
                </c:pt>
                <c:pt idx="114">
                  <c:v>-9.2600000000000002E-2</c:v>
                </c:pt>
                <c:pt idx="115">
                  <c:v>-0.14800000000000002</c:v>
                </c:pt>
                <c:pt idx="116">
                  <c:v>-0.25059999999999999</c:v>
                </c:pt>
                <c:pt idx="117">
                  <c:v>-0.26079999999999998</c:v>
                </c:pt>
                <c:pt idx="118">
                  <c:v>-0.28550000000000003</c:v>
                </c:pt>
                <c:pt idx="119">
                  <c:v>-0.2379</c:v>
                </c:pt>
                <c:pt idx="120">
                  <c:v>-0.34520000000000001</c:v>
                </c:pt>
                <c:pt idx="121">
                  <c:v>-0.38400000000000001</c:v>
                </c:pt>
                <c:pt idx="122">
                  <c:v>-0.12380000000000001</c:v>
                </c:pt>
                <c:pt idx="123">
                  <c:v>-0.6631999999999999</c:v>
                </c:pt>
                <c:pt idx="124">
                  <c:v>-0.59030000000000005</c:v>
                </c:pt>
                <c:pt idx="125">
                  <c:v>-0.32140000000000002</c:v>
                </c:pt>
                <c:pt idx="126">
                  <c:v>-0.1822</c:v>
                </c:pt>
                <c:pt idx="127">
                  <c:v>-0.12239999999999999</c:v>
                </c:pt>
                <c:pt idx="128">
                  <c:v>9.6500000000000002E-2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F-4393-A4D0-E17C51F9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20448"/>
        <c:axId val="131318912"/>
      </c:lineChart>
      <c:dateAx>
        <c:axId val="13130329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1304832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304832"/>
        <c:scaling>
          <c:orientation val="minMax"/>
          <c:max val="14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1303296"/>
        <c:crosses val="autoZero"/>
        <c:crossBetween val="midCat"/>
      </c:valAx>
      <c:valAx>
        <c:axId val="13131891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1320448"/>
        <c:crosses val="max"/>
        <c:crossBetween val="between"/>
      </c:valAx>
      <c:dateAx>
        <c:axId val="131320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31891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Auckland's population growth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Population!$C$5</c:f>
              <c:strCache>
                <c:ptCount val="1"/>
                <c:pt idx="0">
                  <c:v>Growth</c:v>
                </c:pt>
              </c:strCache>
            </c:strRef>
          </c:tx>
          <c:invertIfNegative val="0"/>
          <c:cat>
            <c:numRef>
              <c:f>Population!$A$7:$A$25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Population!$C$7:$C$25</c:f>
              <c:numCache>
                <c:formatCode>#,##0</c:formatCode>
                <c:ptCount val="19"/>
                <c:pt idx="0">
                  <c:v>37500</c:v>
                </c:pt>
                <c:pt idx="1">
                  <c:v>41800</c:v>
                </c:pt>
                <c:pt idx="2">
                  <c:v>28400</c:v>
                </c:pt>
                <c:pt idx="3">
                  <c:v>22900</c:v>
                </c:pt>
                <c:pt idx="4">
                  <c:v>24100</c:v>
                </c:pt>
                <c:pt idx="5">
                  <c:v>17400</c:v>
                </c:pt>
                <c:pt idx="6">
                  <c:v>15100</c:v>
                </c:pt>
                <c:pt idx="7">
                  <c:v>16200</c:v>
                </c:pt>
                <c:pt idx="8">
                  <c:v>17900</c:v>
                </c:pt>
                <c:pt idx="9">
                  <c:v>20000</c:v>
                </c:pt>
                <c:pt idx="10">
                  <c:v>16900</c:v>
                </c:pt>
                <c:pt idx="11">
                  <c:v>16700</c:v>
                </c:pt>
                <c:pt idx="12">
                  <c:v>27200</c:v>
                </c:pt>
                <c:pt idx="13">
                  <c:v>32400</c:v>
                </c:pt>
                <c:pt idx="14">
                  <c:v>37000</c:v>
                </c:pt>
                <c:pt idx="15">
                  <c:v>35300</c:v>
                </c:pt>
                <c:pt idx="16">
                  <c:v>29700</c:v>
                </c:pt>
                <c:pt idx="17">
                  <c:v>25700</c:v>
                </c:pt>
                <c:pt idx="18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C-4DFD-BA2C-8141C1212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29120"/>
        <c:axId val="132056192"/>
      </c:barChart>
      <c:catAx>
        <c:axId val="1318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56192"/>
        <c:crosses val="autoZero"/>
        <c:auto val="1"/>
        <c:lblAlgn val="ctr"/>
        <c:lblOffset val="100"/>
        <c:noMultiLvlLbl val="0"/>
      </c:catAx>
      <c:valAx>
        <c:axId val="1320561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1829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Population!$S$26</c:f>
              <c:strCache>
                <c:ptCount val="1"/>
                <c:pt idx="0">
                  <c:v>Population index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Population!$N$27:$N$59</c:f>
              <c:numCache>
                <c:formatCode>mmm\-yy</c:formatCode>
                <c:ptCount val="33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</c:numCache>
            </c:numRef>
          </c:cat>
          <c:val>
            <c:numRef>
              <c:f>Population!$S$27:$S$59</c:f>
              <c:numCache>
                <c:formatCode>General</c:formatCode>
                <c:ptCount val="33"/>
                <c:pt idx="0">
                  <c:v>97.353267284237631</c:v>
                </c:pt>
                <c:pt idx="1">
                  <c:v>97.754300940663114</c:v>
                </c:pt>
                <c:pt idx="2">
                  <c:v>98.185289173432523</c:v>
                </c:pt>
                <c:pt idx="3">
                  <c:v>98.52641367717014</c:v>
                </c:pt>
                <c:pt idx="4">
                  <c:v>98.837583604563832</c:v>
                </c:pt>
                <c:pt idx="5">
                  <c:v>99.138470617690189</c:v>
                </c:pt>
                <c:pt idx="6">
                  <c:v>99.449640545083867</c:v>
                </c:pt>
                <c:pt idx="7">
                  <c:v>99.729961729675594</c:v>
                </c:pt>
                <c:pt idx="8">
                  <c:v>100</c:v>
                </c:pt>
                <c:pt idx="9">
                  <c:v>100.27495618584356</c:v>
                </c:pt>
                <c:pt idx="10">
                  <c:v>100.54499445616796</c:v>
                </c:pt>
                <c:pt idx="11">
                  <c:v>100.82978647304984</c:v>
                </c:pt>
                <c:pt idx="12">
                  <c:v>101.11949640545083</c:v>
                </c:pt>
                <c:pt idx="13">
                  <c:v>101.41680675274509</c:v>
                </c:pt>
                <c:pt idx="14">
                  <c:v>101.7065166851461</c:v>
                </c:pt>
                <c:pt idx="15">
                  <c:v>102.01902786222684</c:v>
                </c:pt>
                <c:pt idx="16">
                  <c:v>102.33913945420079</c:v>
                </c:pt>
                <c:pt idx="17">
                  <c:v>102.66863979398404</c:v>
                </c:pt>
                <c:pt idx="18">
                  <c:v>102.988751385958</c:v>
                </c:pt>
                <c:pt idx="19">
                  <c:v>103.33702922135986</c:v>
                </c:pt>
                <c:pt idx="20">
                  <c:v>103.69469580457098</c:v>
                </c:pt>
                <c:pt idx="21">
                  <c:v>104.03850280768268</c:v>
                </c:pt>
                <c:pt idx="22">
                  <c:v>104.3961693908938</c:v>
                </c:pt>
                <c:pt idx="23">
                  <c:v>104.71225723380664</c:v>
                </c:pt>
                <c:pt idx="24">
                  <c:v>105.01448549662004</c:v>
                </c:pt>
                <c:pt idx="25">
                  <c:v>105.31581959297543</c:v>
                </c:pt>
                <c:pt idx="26">
                  <c:v>105.61804785578883</c:v>
                </c:pt>
                <c:pt idx="27">
                  <c:v>105.91759361922814</c:v>
                </c:pt>
                <c:pt idx="28">
                  <c:v>106.21624521620944</c:v>
                </c:pt>
                <c:pt idx="29">
                  <c:v>106.59179512858114</c:v>
                </c:pt>
                <c:pt idx="30">
                  <c:v>106.89044672556243</c:v>
                </c:pt>
                <c:pt idx="31">
                  <c:v>107.41979326871491</c:v>
                </c:pt>
                <c:pt idx="32">
                  <c:v>108.02603812725778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2-420C-A354-4A6DD6F2C46A}"/>
            </c:ext>
          </c:extLst>
        </c:ser>
        <c:ser>
          <c:idx val="1"/>
          <c:order val="1"/>
          <c:tx>
            <c:strRef>
              <c:f>Population!$T$26</c:f>
              <c:strCache>
                <c:ptCount val="1"/>
                <c:pt idx="0">
                  <c:v>Employment index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Population!$N$27:$N$59</c:f>
              <c:numCache>
                <c:formatCode>mmm\-yy</c:formatCode>
                <c:ptCount val="33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</c:numCache>
            </c:numRef>
          </c:cat>
          <c:val>
            <c:numRef>
              <c:f>Population!$T$27:$T$59</c:f>
              <c:numCache>
                <c:formatCode>General</c:formatCode>
                <c:ptCount val="33"/>
                <c:pt idx="0">
                  <c:v>94.502415102687948</c:v>
                </c:pt>
                <c:pt idx="1">
                  <c:v>94.948563843516098</c:v>
                </c:pt>
                <c:pt idx="2">
                  <c:v>95.320968990818926</c:v>
                </c:pt>
                <c:pt idx="3">
                  <c:v>96.294384425353059</c:v>
                </c:pt>
                <c:pt idx="4">
                  <c:v>97.017071641901111</c:v>
                </c:pt>
                <c:pt idx="5">
                  <c:v>98.687364035249431</c:v>
                </c:pt>
                <c:pt idx="6">
                  <c:v>99.808266656834206</c:v>
                </c:pt>
                <c:pt idx="7">
                  <c:v>99.752958961690197</c:v>
                </c:pt>
                <c:pt idx="8">
                  <c:v>100</c:v>
                </c:pt>
                <c:pt idx="9">
                  <c:v>99.185133291545299</c:v>
                </c:pt>
                <c:pt idx="10">
                  <c:v>98.620994801076662</c:v>
                </c:pt>
                <c:pt idx="11">
                  <c:v>97.470594742081786</c:v>
                </c:pt>
                <c:pt idx="12">
                  <c:v>96.740533166181194</c:v>
                </c:pt>
                <c:pt idx="13">
                  <c:v>96.268574167619178</c:v>
                </c:pt>
                <c:pt idx="14">
                  <c:v>95.645440802330313</c:v>
                </c:pt>
                <c:pt idx="15">
                  <c:v>96.087902363482186</c:v>
                </c:pt>
                <c:pt idx="16">
                  <c:v>95.711810036503081</c:v>
                </c:pt>
                <c:pt idx="17">
                  <c:v>95.822425426791057</c:v>
                </c:pt>
                <c:pt idx="18">
                  <c:v>96.121086980568577</c:v>
                </c:pt>
                <c:pt idx="19">
                  <c:v>96.943328048375804</c:v>
                </c:pt>
                <c:pt idx="20">
                  <c:v>98.21909221636372</c:v>
                </c:pt>
                <c:pt idx="21">
                  <c:v>100.38715386600789</c:v>
                </c:pt>
                <c:pt idx="22">
                  <c:v>102.2528667821983</c:v>
                </c:pt>
                <c:pt idx="23">
                  <c:v>103.48438479407103</c:v>
                </c:pt>
                <c:pt idx="24">
                  <c:v>104.53523100180672</c:v>
                </c:pt>
                <c:pt idx="25">
                  <c:v>104.04114892518712</c:v>
                </c:pt>
                <c:pt idx="26">
                  <c:v>103.98584123004315</c:v>
                </c:pt>
                <c:pt idx="27">
                  <c:v>104.28081560414439</c:v>
                </c:pt>
                <c:pt idx="28">
                  <c:v>105.02193871907377</c:v>
                </c:pt>
                <c:pt idx="29">
                  <c:v>107.07201061907745</c:v>
                </c:pt>
                <c:pt idx="30">
                  <c:v>108.83816968400872</c:v>
                </c:pt>
                <c:pt idx="31">
                  <c:v>109.87426717303934</c:v>
                </c:pt>
                <c:pt idx="32">
                  <c:v>110.6522620847314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2-420C-A354-4A6DD6F2C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89344"/>
        <c:axId val="132090880"/>
      </c:lineChart>
      <c:dateAx>
        <c:axId val="132089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2090880"/>
        <c:crosses val="autoZero"/>
        <c:auto val="1"/>
        <c:lblOffset val="100"/>
        <c:baseTimeUnit val="months"/>
        <c:majorUnit val="6"/>
        <c:majorTimeUnit val="months"/>
        <c:minorUnit val="6"/>
        <c:minorTimeUnit val="months"/>
      </c:dateAx>
      <c:valAx>
        <c:axId val="1320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893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real wage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766185476815566E-2"/>
          <c:y val="0.19480351414406533"/>
          <c:w val="0.83331714785651756"/>
          <c:h val="0.47851232137649652"/>
        </c:manualLayout>
      </c:layout>
      <c:lineChart>
        <c:grouping val="standard"/>
        <c:varyColors val="0"/>
        <c:ser>
          <c:idx val="0"/>
          <c:order val="0"/>
          <c:tx>
            <c:strRef>
              <c:f>Wages!$B$4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Wages!$A$31:$A$79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Wages!$B$31:$B$79</c:f>
              <c:numCache>
                <c:formatCode>0.0%</c:formatCode>
                <c:ptCount val="49"/>
                <c:pt idx="0">
                  <c:v>1.2001814358883145E-2</c:v>
                </c:pt>
                <c:pt idx="1">
                  <c:v>1.5486282254168149E-2</c:v>
                </c:pt>
                <c:pt idx="2">
                  <c:v>2.7008971079975685E-2</c:v>
                </c:pt>
                <c:pt idx="3">
                  <c:v>1.9348747399233535E-2</c:v>
                </c:pt>
                <c:pt idx="4">
                  <c:v>1.3284514185128993E-2</c:v>
                </c:pt>
                <c:pt idx="5">
                  <c:v>-2.6940351954171105E-3</c:v>
                </c:pt>
                <c:pt idx="6">
                  <c:v>-1.1836924157066941E-2</c:v>
                </c:pt>
                <c:pt idx="7">
                  <c:v>2.1795955758598939E-3</c:v>
                </c:pt>
                <c:pt idx="8">
                  <c:v>-9.7197241928317357E-3</c:v>
                </c:pt>
                <c:pt idx="9">
                  <c:v>-1.8310484792221415E-2</c:v>
                </c:pt>
                <c:pt idx="10">
                  <c:v>-1.4307352574288612E-2</c:v>
                </c:pt>
                <c:pt idx="11">
                  <c:v>-9.7178562003180646E-3</c:v>
                </c:pt>
                <c:pt idx="12">
                  <c:v>3.5152608688258091E-3</c:v>
                </c:pt>
                <c:pt idx="13">
                  <c:v>2.1190693271353256E-2</c:v>
                </c:pt>
                <c:pt idx="14">
                  <c:v>3.4276334285446408E-2</c:v>
                </c:pt>
                <c:pt idx="15">
                  <c:v>2.6919166512233916E-2</c:v>
                </c:pt>
                <c:pt idx="16">
                  <c:v>2.5250133341068182E-2</c:v>
                </c:pt>
                <c:pt idx="17">
                  <c:v>2.4744632227987173E-2</c:v>
                </c:pt>
                <c:pt idx="18">
                  <c:v>2.4339286185439679E-2</c:v>
                </c:pt>
                <c:pt idx="19">
                  <c:v>2.2775785410798388E-2</c:v>
                </c:pt>
                <c:pt idx="20">
                  <c:v>1.60208796908623E-2</c:v>
                </c:pt>
                <c:pt idx="21">
                  <c:v>1.1126844896889088E-2</c:v>
                </c:pt>
                <c:pt idx="22">
                  <c:v>-3.999719205203256E-3</c:v>
                </c:pt>
                <c:pt idx="23">
                  <c:v>-4.0052453788668174E-3</c:v>
                </c:pt>
                <c:pt idx="24">
                  <c:v>9.3355407492472509E-3</c:v>
                </c:pt>
                <c:pt idx="25">
                  <c:v>7.8840193539957415E-3</c:v>
                </c:pt>
                <c:pt idx="26">
                  <c:v>2.2116096270517138E-2</c:v>
                </c:pt>
                <c:pt idx="27">
                  <c:v>2.3384672258226047E-2</c:v>
                </c:pt>
                <c:pt idx="28">
                  <c:v>2.4526760371551992E-2</c:v>
                </c:pt>
                <c:pt idx="29">
                  <c:v>1.7057272000734036E-2</c:v>
                </c:pt>
                <c:pt idx="30">
                  <c:v>1.8384769984284954E-2</c:v>
                </c:pt>
                <c:pt idx="31">
                  <c:v>1.2528297242836661E-2</c:v>
                </c:pt>
                <c:pt idx="32">
                  <c:v>-6.3760800173917609E-3</c:v>
                </c:pt>
                <c:pt idx="33">
                  <c:v>-3.3554783464387894E-3</c:v>
                </c:pt>
                <c:pt idx="34">
                  <c:v>-5.3868967775989596E-3</c:v>
                </c:pt>
                <c:pt idx="35">
                  <c:v>4.6678417388692495E-3</c:v>
                </c:pt>
                <c:pt idx="36">
                  <c:v>1.960977362309535E-2</c:v>
                </c:pt>
                <c:pt idx="37">
                  <c:v>2.9115356669637604E-2</c:v>
                </c:pt>
                <c:pt idx="38">
                  <c:v>1.6862157631513108E-2</c:v>
                </c:pt>
                <c:pt idx="39">
                  <c:v>8.8294337622809582E-3</c:v>
                </c:pt>
                <c:pt idx="40">
                  <c:v>7.5002933521026716E-3</c:v>
                </c:pt>
                <c:pt idx="41">
                  <c:v>1.3439844489871566E-2</c:v>
                </c:pt>
                <c:pt idx="42">
                  <c:v>2.5754914193102607E-2</c:v>
                </c:pt>
                <c:pt idx="43">
                  <c:v>1.5864946472194719E-2</c:v>
                </c:pt>
                <c:pt idx="44">
                  <c:v>1.2074428907133283E-2</c:v>
                </c:pt>
                <c:pt idx="45">
                  <c:v>5.928031556206026E-3</c:v>
                </c:pt>
                <c:pt idx="46">
                  <c:v>-2.555697718313199E-2</c:v>
                </c:pt>
                <c:pt idx="47">
                  <c:v>9.6135968594510679E-3</c:v>
                </c:pt>
                <c:pt idx="48">
                  <c:v>1.9409972494470518E-2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B-48A2-A2D0-F441727932BC}"/>
            </c:ext>
          </c:extLst>
        </c:ser>
        <c:ser>
          <c:idx val="1"/>
          <c:order val="1"/>
          <c:tx>
            <c:strRef>
              <c:f>Wages!$C$4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Wages!$A$31:$A$79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Wages!$C$31:$C$79</c:f>
              <c:numCache>
                <c:formatCode>0.0%</c:formatCode>
                <c:ptCount val="49"/>
                <c:pt idx="0">
                  <c:v>1.5515631277271513E-2</c:v>
                </c:pt>
                <c:pt idx="1">
                  <c:v>2.273189681992549E-2</c:v>
                </c:pt>
                <c:pt idx="2">
                  <c:v>2.3205333649644722E-2</c:v>
                </c:pt>
                <c:pt idx="3">
                  <c:v>2.1032454958583857E-2</c:v>
                </c:pt>
                <c:pt idx="4">
                  <c:v>6.0105331839133136E-3</c:v>
                </c:pt>
                <c:pt idx="5">
                  <c:v>-1.6002548480656187E-2</c:v>
                </c:pt>
                <c:pt idx="6">
                  <c:v>5.2872408053135089E-3</c:v>
                </c:pt>
                <c:pt idx="7">
                  <c:v>6.9127002518081238E-3</c:v>
                </c:pt>
                <c:pt idx="8">
                  <c:v>1.4042834291716488E-4</c:v>
                </c:pt>
                <c:pt idx="9">
                  <c:v>2.299343796627884E-3</c:v>
                </c:pt>
                <c:pt idx="10">
                  <c:v>-7.1003801321459781E-3</c:v>
                </c:pt>
                <c:pt idx="11">
                  <c:v>-2.0550696007003433E-3</c:v>
                </c:pt>
                <c:pt idx="12">
                  <c:v>8.3614710195574204E-3</c:v>
                </c:pt>
                <c:pt idx="13">
                  <c:v>1.6374058186657603E-2</c:v>
                </c:pt>
                <c:pt idx="14">
                  <c:v>1.2817944027230466E-2</c:v>
                </c:pt>
                <c:pt idx="15">
                  <c:v>1.8096051795267076E-2</c:v>
                </c:pt>
                <c:pt idx="16">
                  <c:v>1.6962991344838807E-2</c:v>
                </c:pt>
                <c:pt idx="17">
                  <c:v>1.2097855918556943E-2</c:v>
                </c:pt>
                <c:pt idx="18">
                  <c:v>7.2746306088200541E-3</c:v>
                </c:pt>
                <c:pt idx="19">
                  <c:v>8.2315984486185378E-3</c:v>
                </c:pt>
                <c:pt idx="20">
                  <c:v>1.02517926122625E-2</c:v>
                </c:pt>
                <c:pt idx="21">
                  <c:v>2.0319038897681496E-2</c:v>
                </c:pt>
                <c:pt idx="22">
                  <c:v>1.820487932711834E-2</c:v>
                </c:pt>
                <c:pt idx="23">
                  <c:v>1.4571301809465087E-2</c:v>
                </c:pt>
                <c:pt idx="24">
                  <c:v>1.9153291114865079E-2</c:v>
                </c:pt>
                <c:pt idx="25">
                  <c:v>1.846446807750457E-2</c:v>
                </c:pt>
                <c:pt idx="26">
                  <c:v>2.9176703923052383E-2</c:v>
                </c:pt>
                <c:pt idx="27">
                  <c:v>2.722480331834598E-2</c:v>
                </c:pt>
                <c:pt idx="28">
                  <c:v>3.0985599882468851E-2</c:v>
                </c:pt>
                <c:pt idx="29">
                  <c:v>1.5596161443564682E-2</c:v>
                </c:pt>
                <c:pt idx="30">
                  <c:v>1.0995861840319643E-2</c:v>
                </c:pt>
                <c:pt idx="31">
                  <c:v>1.6391048577806044E-2</c:v>
                </c:pt>
                <c:pt idx="32">
                  <c:v>7.3881880877328943E-3</c:v>
                </c:pt>
                <c:pt idx="33">
                  <c:v>1.688792639532366E-3</c:v>
                </c:pt>
                <c:pt idx="34">
                  <c:v>1.2333507678305766E-2</c:v>
                </c:pt>
                <c:pt idx="35">
                  <c:v>7.0870270768814692E-3</c:v>
                </c:pt>
                <c:pt idx="36">
                  <c:v>1.7229467264447962E-2</c:v>
                </c:pt>
                <c:pt idx="37">
                  <c:v>2.6974927122422887E-2</c:v>
                </c:pt>
                <c:pt idx="38">
                  <c:v>1.8940333987031321E-2</c:v>
                </c:pt>
                <c:pt idx="39">
                  <c:v>1.5651035031256422E-2</c:v>
                </c:pt>
                <c:pt idx="40">
                  <c:v>1.1947158717995343E-2</c:v>
                </c:pt>
                <c:pt idx="41">
                  <c:v>1.9867105704121979E-2</c:v>
                </c:pt>
                <c:pt idx="42">
                  <c:v>1.6154310678327954E-2</c:v>
                </c:pt>
                <c:pt idx="43">
                  <c:v>2.5579405466922056E-2</c:v>
                </c:pt>
                <c:pt idx="44">
                  <c:v>2.0564669607639363E-2</c:v>
                </c:pt>
                <c:pt idx="45">
                  <c:v>9.5135759610833759E-3</c:v>
                </c:pt>
                <c:pt idx="46">
                  <c:v>-1.0303168605588442E-2</c:v>
                </c:pt>
                <c:pt idx="47">
                  <c:v>1.0328328377648521E-2</c:v>
                </c:pt>
                <c:pt idx="48">
                  <c:v>1.7788444452425445E-2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B-48A2-A2D0-F44172793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28448"/>
        <c:axId val="131929984"/>
      </c:lineChart>
      <c:catAx>
        <c:axId val="131928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92998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929984"/>
        <c:scaling>
          <c:orientation val="minMax"/>
          <c:max val="6.0000000000000012E-2"/>
          <c:min val="-6.0000000000000012E-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9284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517169728784188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net migration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Netmigration!$B$4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Netmigration!$B$63:$B$207</c:f>
              <c:numCache>
                <c:formatCode>General</c:formatCode>
                <c:ptCount val="145"/>
                <c:pt idx="0">
                  <c:v>9313</c:v>
                </c:pt>
                <c:pt idx="1">
                  <c:v>9827</c:v>
                </c:pt>
                <c:pt idx="2">
                  <c:v>9806</c:v>
                </c:pt>
                <c:pt idx="3">
                  <c:v>9801</c:v>
                </c:pt>
                <c:pt idx="4">
                  <c:v>9385</c:v>
                </c:pt>
                <c:pt idx="5">
                  <c:v>9118</c:v>
                </c:pt>
                <c:pt idx="6">
                  <c:v>8806</c:v>
                </c:pt>
                <c:pt idx="7">
                  <c:v>8651</c:v>
                </c:pt>
                <c:pt idx="8">
                  <c:v>8319</c:v>
                </c:pt>
                <c:pt idx="9">
                  <c:v>8102</c:v>
                </c:pt>
                <c:pt idx="10">
                  <c:v>7889</c:v>
                </c:pt>
                <c:pt idx="11">
                  <c:v>7778</c:v>
                </c:pt>
                <c:pt idx="12">
                  <c:v>7336</c:v>
                </c:pt>
                <c:pt idx="13">
                  <c:v>6878</c:v>
                </c:pt>
                <c:pt idx="14">
                  <c:v>6405</c:v>
                </c:pt>
                <c:pt idx="15">
                  <c:v>6058</c:v>
                </c:pt>
                <c:pt idx="16">
                  <c:v>5911</c:v>
                </c:pt>
                <c:pt idx="17">
                  <c:v>5819</c:v>
                </c:pt>
                <c:pt idx="18">
                  <c:v>5819</c:v>
                </c:pt>
                <c:pt idx="19">
                  <c:v>6066</c:v>
                </c:pt>
                <c:pt idx="20">
                  <c:v>6134</c:v>
                </c:pt>
                <c:pt idx="21">
                  <c:v>6051</c:v>
                </c:pt>
                <c:pt idx="22">
                  <c:v>6012</c:v>
                </c:pt>
                <c:pt idx="23">
                  <c:v>5897</c:v>
                </c:pt>
                <c:pt idx="24">
                  <c:v>6085</c:v>
                </c:pt>
                <c:pt idx="25">
                  <c:v>5704</c:v>
                </c:pt>
                <c:pt idx="26">
                  <c:v>5871</c:v>
                </c:pt>
                <c:pt idx="27">
                  <c:v>6290</c:v>
                </c:pt>
                <c:pt idx="28">
                  <c:v>6960</c:v>
                </c:pt>
                <c:pt idx="29">
                  <c:v>7411</c:v>
                </c:pt>
                <c:pt idx="30">
                  <c:v>7815</c:v>
                </c:pt>
                <c:pt idx="31">
                  <c:v>8345</c:v>
                </c:pt>
                <c:pt idx="32">
                  <c:v>8611</c:v>
                </c:pt>
                <c:pt idx="33">
                  <c:v>9295</c:v>
                </c:pt>
                <c:pt idx="34">
                  <c:v>9454</c:v>
                </c:pt>
                <c:pt idx="35">
                  <c:v>9796</c:v>
                </c:pt>
                <c:pt idx="36">
                  <c:v>10048</c:v>
                </c:pt>
                <c:pt idx="37">
                  <c:v>10527</c:v>
                </c:pt>
                <c:pt idx="38">
                  <c:v>10949</c:v>
                </c:pt>
                <c:pt idx="39">
                  <c:v>11047</c:v>
                </c:pt>
                <c:pt idx="40">
                  <c:v>10629</c:v>
                </c:pt>
                <c:pt idx="41">
                  <c:v>10288</c:v>
                </c:pt>
                <c:pt idx="42">
                  <c:v>10095</c:v>
                </c:pt>
                <c:pt idx="43">
                  <c:v>9345</c:v>
                </c:pt>
                <c:pt idx="44">
                  <c:v>8805</c:v>
                </c:pt>
                <c:pt idx="45">
                  <c:v>8512</c:v>
                </c:pt>
                <c:pt idx="46">
                  <c:v>8419</c:v>
                </c:pt>
                <c:pt idx="47">
                  <c:v>8262</c:v>
                </c:pt>
                <c:pt idx="48">
                  <c:v>7776</c:v>
                </c:pt>
                <c:pt idx="49">
                  <c:v>7511</c:v>
                </c:pt>
                <c:pt idx="50">
                  <c:v>7242</c:v>
                </c:pt>
                <c:pt idx="51">
                  <c:v>6707</c:v>
                </c:pt>
                <c:pt idx="52">
                  <c:v>6473</c:v>
                </c:pt>
                <c:pt idx="53">
                  <c:v>6386</c:v>
                </c:pt>
                <c:pt idx="54">
                  <c:v>6321</c:v>
                </c:pt>
                <c:pt idx="55">
                  <c:v>6293</c:v>
                </c:pt>
                <c:pt idx="56">
                  <c:v>6220</c:v>
                </c:pt>
                <c:pt idx="57">
                  <c:v>6077</c:v>
                </c:pt>
                <c:pt idx="58">
                  <c:v>6204</c:v>
                </c:pt>
                <c:pt idx="59">
                  <c:v>5968</c:v>
                </c:pt>
                <c:pt idx="60">
                  <c:v>6033</c:v>
                </c:pt>
                <c:pt idx="61">
                  <c:v>5999</c:v>
                </c:pt>
                <c:pt idx="62">
                  <c:v>5648</c:v>
                </c:pt>
                <c:pt idx="63">
                  <c:v>5563</c:v>
                </c:pt>
                <c:pt idx="64">
                  <c:v>5436</c:v>
                </c:pt>
                <c:pt idx="65">
                  <c:v>5452</c:v>
                </c:pt>
                <c:pt idx="66">
                  <c:v>5151</c:v>
                </c:pt>
                <c:pt idx="67">
                  <c:v>5085</c:v>
                </c:pt>
                <c:pt idx="68">
                  <c:v>5079</c:v>
                </c:pt>
                <c:pt idx="69">
                  <c:v>4435</c:v>
                </c:pt>
                <c:pt idx="70">
                  <c:v>4052</c:v>
                </c:pt>
                <c:pt idx="71">
                  <c:v>4051</c:v>
                </c:pt>
                <c:pt idx="72">
                  <c:v>4070</c:v>
                </c:pt>
                <c:pt idx="73">
                  <c:v>4125</c:v>
                </c:pt>
                <c:pt idx="74">
                  <c:v>3875</c:v>
                </c:pt>
                <c:pt idx="75">
                  <c:v>3770</c:v>
                </c:pt>
                <c:pt idx="76">
                  <c:v>3924</c:v>
                </c:pt>
                <c:pt idx="77">
                  <c:v>4080</c:v>
                </c:pt>
                <c:pt idx="78">
                  <c:v>4444</c:v>
                </c:pt>
                <c:pt idx="79">
                  <c:v>4687</c:v>
                </c:pt>
                <c:pt idx="80">
                  <c:v>5286</c:v>
                </c:pt>
                <c:pt idx="81">
                  <c:v>6244</c:v>
                </c:pt>
                <c:pt idx="82">
                  <c:v>6947</c:v>
                </c:pt>
                <c:pt idx="83">
                  <c:v>7680</c:v>
                </c:pt>
                <c:pt idx="84">
                  <c:v>8702</c:v>
                </c:pt>
                <c:pt idx="85">
                  <c:v>9613</c:v>
                </c:pt>
                <c:pt idx="86">
                  <c:v>10928</c:v>
                </c:pt>
                <c:pt idx="87" formatCode="#,##0">
                  <c:v>12279</c:v>
                </c:pt>
                <c:pt idx="88">
                  <c:v>13709</c:v>
                </c:pt>
                <c:pt idx="89">
                  <c:v>14835</c:v>
                </c:pt>
                <c:pt idx="90">
                  <c:v>16006</c:v>
                </c:pt>
                <c:pt idx="91">
                  <c:v>16965</c:v>
                </c:pt>
                <c:pt idx="92">
                  <c:v>17779</c:v>
                </c:pt>
                <c:pt idx="93">
                  <c:v>18969</c:v>
                </c:pt>
                <c:pt idx="94">
                  <c:v>19959</c:v>
                </c:pt>
                <c:pt idx="95">
                  <c:v>21013</c:v>
                </c:pt>
                <c:pt idx="96">
                  <c:v>21825</c:v>
                </c:pt>
                <c:pt idx="97">
                  <c:v>22539</c:v>
                </c:pt>
                <c:pt idx="98">
                  <c:v>23006</c:v>
                </c:pt>
                <c:pt idx="99">
                  <c:v>24559</c:v>
                </c:pt>
                <c:pt idx="100">
                  <c:v>25281</c:v>
                </c:pt>
                <c:pt idx="101">
                  <c:v>25987</c:v>
                </c:pt>
                <c:pt idx="102">
                  <c:v>26106</c:v>
                </c:pt>
                <c:pt idx="103">
                  <c:v>26565</c:v>
                </c:pt>
                <c:pt idx="104">
                  <c:v>26834</c:v>
                </c:pt>
                <c:pt idx="105">
                  <c:v>27395</c:v>
                </c:pt>
                <c:pt idx="106">
                  <c:v>27862</c:v>
                </c:pt>
                <c:pt idx="107">
                  <c:v>28395</c:v>
                </c:pt>
                <c:pt idx="108">
                  <c:v>29010</c:v>
                </c:pt>
                <c:pt idx="109">
                  <c:v>29675</c:v>
                </c:pt>
                <c:pt idx="110">
                  <c:v>29979</c:v>
                </c:pt>
                <c:pt idx="111">
                  <c:v>30369</c:v>
                </c:pt>
                <c:pt idx="112">
                  <c:v>31035</c:v>
                </c:pt>
                <c:pt idx="113">
                  <c:v>31230</c:v>
                </c:pt>
                <c:pt idx="114">
                  <c:v>31582</c:v>
                </c:pt>
                <c:pt idx="115">
                  <c:v>31623</c:v>
                </c:pt>
                <c:pt idx="116">
                  <c:v>31778</c:v>
                </c:pt>
                <c:pt idx="117">
                  <c:v>31951</c:v>
                </c:pt>
                <c:pt idx="118">
                  <c:v>32187</c:v>
                </c:pt>
                <c:pt idx="119">
                  <c:v>32768</c:v>
                </c:pt>
                <c:pt idx="120">
                  <c:v>33230</c:v>
                </c:pt>
                <c:pt idx="121">
                  <c:v>33536</c:v>
                </c:pt>
                <c:pt idx="122">
                  <c:v>33916</c:v>
                </c:pt>
                <c:pt idx="123">
                  <c:v>34660</c:v>
                </c:pt>
                <c:pt idx="124">
                  <c:v>35313</c:v>
                </c:pt>
                <c:pt idx="125">
                  <c:v>35772</c:v>
                </c:pt>
                <c:pt idx="126">
                  <c:v>35864</c:v>
                </c:pt>
                <c:pt idx="127">
                  <c:v>36270</c:v>
                </c:pt>
                <c:pt idx="128">
                  <c:v>36650</c:v>
                </c:pt>
                <c:pt idx="129">
                  <c:v>36753</c:v>
                </c:pt>
                <c:pt idx="130">
                  <c:v>36796</c:v>
                </c:pt>
                <c:pt idx="131">
                  <c:v>36404</c:v>
                </c:pt>
                <c:pt idx="132">
                  <c:v>36357</c:v>
                </c:pt>
                <c:pt idx="133">
                  <c:v>36294</c:v>
                </c:pt>
                <c:pt idx="134">
                  <c:v>36152</c:v>
                </c:pt>
                <c:pt idx="135">
                  <c:v>36067</c:v>
                </c:pt>
                <c:pt idx="136">
                  <c:v>34928</c:v>
                </c:pt>
                <c:pt idx="137">
                  <c:v>34448</c:v>
                </c:pt>
                <c:pt idx="138">
                  <c:v>34039</c:v>
                </c:pt>
                <c:pt idx="139">
                  <c:v>33695</c:v>
                </c:pt>
                <c:pt idx="140">
                  <c:v>33169</c:v>
                </c:pt>
                <c:pt idx="141">
                  <c:v>32575</c:v>
                </c:pt>
                <c:pt idx="142">
                  <c:v>32095</c:v>
                </c:pt>
                <c:pt idx="143">
                  <c:v>31417</c:v>
                </c:pt>
                <c:pt idx="144">
                  <c:v>30973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1-4557-97E1-2A717964B775}"/>
            </c:ext>
          </c:extLst>
        </c:ser>
        <c:ser>
          <c:idx val="1"/>
          <c:order val="1"/>
          <c:tx>
            <c:strRef>
              <c:f>Netmigration!$C$4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Netmigration!$C$63:$C$207</c:f>
              <c:numCache>
                <c:formatCode>#,##0</c:formatCode>
                <c:ptCount val="145"/>
                <c:pt idx="0">
                  <c:v>4444</c:v>
                </c:pt>
                <c:pt idx="1">
                  <c:v>4930</c:v>
                </c:pt>
                <c:pt idx="2">
                  <c:v>4803</c:v>
                </c:pt>
                <c:pt idx="3">
                  <c:v>4315</c:v>
                </c:pt>
                <c:pt idx="4">
                  <c:v>3766</c:v>
                </c:pt>
                <c:pt idx="5">
                  <c:v>2963</c:v>
                </c:pt>
                <c:pt idx="6">
                  <c:v>2416</c:v>
                </c:pt>
                <c:pt idx="7">
                  <c:v>2031</c:v>
                </c:pt>
                <c:pt idx="8">
                  <c:v>1759</c:v>
                </c:pt>
                <c:pt idx="9">
                  <c:v>864</c:v>
                </c:pt>
                <c:pt idx="10">
                  <c:v>841</c:v>
                </c:pt>
                <c:pt idx="11">
                  <c:v>531</c:v>
                </c:pt>
                <c:pt idx="12">
                  <c:v>181</c:v>
                </c:pt>
                <c:pt idx="13">
                  <c:v>-290</c:v>
                </c:pt>
                <c:pt idx="14">
                  <c:v>-914</c:v>
                </c:pt>
                <c:pt idx="15">
                  <c:v>-1259</c:v>
                </c:pt>
                <c:pt idx="16">
                  <c:v>-1268</c:v>
                </c:pt>
                <c:pt idx="17">
                  <c:v>-1141</c:v>
                </c:pt>
                <c:pt idx="18">
                  <c:v>-1153</c:v>
                </c:pt>
                <c:pt idx="19">
                  <c:v>-1135</c:v>
                </c:pt>
                <c:pt idx="20">
                  <c:v>-1402</c:v>
                </c:pt>
                <c:pt idx="21">
                  <c:v>-850</c:v>
                </c:pt>
                <c:pt idx="22">
                  <c:v>-1074</c:v>
                </c:pt>
                <c:pt idx="23">
                  <c:v>-1494</c:v>
                </c:pt>
                <c:pt idx="24">
                  <c:v>-1756</c:v>
                </c:pt>
                <c:pt idx="25">
                  <c:v>-2135</c:v>
                </c:pt>
                <c:pt idx="26">
                  <c:v>-2057</c:v>
                </c:pt>
                <c:pt idx="27">
                  <c:v>-1752</c:v>
                </c:pt>
                <c:pt idx="28">
                  <c:v>-800</c:v>
                </c:pt>
                <c:pt idx="29">
                  <c:v>71</c:v>
                </c:pt>
                <c:pt idx="30">
                  <c:v>1361</c:v>
                </c:pt>
                <c:pt idx="31">
                  <c:v>2857</c:v>
                </c:pt>
                <c:pt idx="32">
                  <c:v>3904</c:v>
                </c:pt>
                <c:pt idx="33">
                  <c:v>5193</c:v>
                </c:pt>
                <c:pt idx="34">
                  <c:v>6188</c:v>
                </c:pt>
                <c:pt idx="35">
                  <c:v>7247</c:v>
                </c:pt>
                <c:pt idx="36">
                  <c:v>8512</c:v>
                </c:pt>
                <c:pt idx="37">
                  <c:v>9494</c:v>
                </c:pt>
                <c:pt idx="38">
                  <c:v>10304</c:v>
                </c:pt>
                <c:pt idx="39">
                  <c:v>11541</c:v>
                </c:pt>
                <c:pt idx="40">
                  <c:v>10989</c:v>
                </c:pt>
                <c:pt idx="41">
                  <c:v>10685</c:v>
                </c:pt>
                <c:pt idx="42">
                  <c:v>9859</c:v>
                </c:pt>
                <c:pt idx="43">
                  <c:v>8622</c:v>
                </c:pt>
                <c:pt idx="44">
                  <c:v>7699</c:v>
                </c:pt>
                <c:pt idx="45">
                  <c:v>6709</c:v>
                </c:pt>
                <c:pt idx="46">
                  <c:v>6088</c:v>
                </c:pt>
                <c:pt idx="47">
                  <c:v>5652</c:v>
                </c:pt>
                <c:pt idx="48">
                  <c:v>4834</c:v>
                </c:pt>
                <c:pt idx="49">
                  <c:v>4008</c:v>
                </c:pt>
                <c:pt idx="50">
                  <c:v>3209</c:v>
                </c:pt>
                <c:pt idx="51">
                  <c:v>1982</c:v>
                </c:pt>
                <c:pt idx="52">
                  <c:v>1776</c:v>
                </c:pt>
                <c:pt idx="53">
                  <c:v>168</c:v>
                </c:pt>
                <c:pt idx="54">
                  <c:v>-813</c:v>
                </c:pt>
                <c:pt idx="55">
                  <c:v>-1668</c:v>
                </c:pt>
                <c:pt idx="56">
                  <c:v>-2353</c:v>
                </c:pt>
                <c:pt idx="57">
                  <c:v>-3210</c:v>
                </c:pt>
                <c:pt idx="58">
                  <c:v>-3947</c:v>
                </c:pt>
                <c:pt idx="59">
                  <c:v>-5195</c:v>
                </c:pt>
                <c:pt idx="60">
                  <c:v>-6136</c:v>
                </c:pt>
                <c:pt idx="61">
                  <c:v>-6567</c:v>
                </c:pt>
                <c:pt idx="62">
                  <c:v>-7503</c:v>
                </c:pt>
                <c:pt idx="63">
                  <c:v>-8697</c:v>
                </c:pt>
                <c:pt idx="64">
                  <c:v>-9504</c:v>
                </c:pt>
                <c:pt idx="65">
                  <c:v>-8835</c:v>
                </c:pt>
                <c:pt idx="66">
                  <c:v>-9157</c:v>
                </c:pt>
                <c:pt idx="67">
                  <c:v>-8738</c:v>
                </c:pt>
                <c:pt idx="68">
                  <c:v>-8270</c:v>
                </c:pt>
                <c:pt idx="69">
                  <c:v>-8234</c:v>
                </c:pt>
                <c:pt idx="70">
                  <c:v>-8170</c:v>
                </c:pt>
                <c:pt idx="71">
                  <c:v>-7331</c:v>
                </c:pt>
                <c:pt idx="72">
                  <c:v>-6389</c:v>
                </c:pt>
                <c:pt idx="73">
                  <c:v>-5692</c:v>
                </c:pt>
                <c:pt idx="74">
                  <c:v>-5040</c:v>
                </c:pt>
                <c:pt idx="75">
                  <c:v>-3758</c:v>
                </c:pt>
                <c:pt idx="76">
                  <c:v>-2729</c:v>
                </c:pt>
                <c:pt idx="77">
                  <c:v>-1538</c:v>
                </c:pt>
                <c:pt idx="78">
                  <c:v>332</c:v>
                </c:pt>
                <c:pt idx="79">
                  <c:v>1555</c:v>
                </c:pt>
                <c:pt idx="80">
                  <c:v>2621</c:v>
                </c:pt>
                <c:pt idx="81">
                  <c:v>4325</c:v>
                </c:pt>
                <c:pt idx="82">
                  <c:v>5901</c:v>
                </c:pt>
                <c:pt idx="83" formatCode="General">
                  <c:v>7494</c:v>
                </c:pt>
                <c:pt idx="84" formatCode="General">
                  <c:v>8788</c:v>
                </c:pt>
                <c:pt idx="85" formatCode="General">
                  <c:v>9865</c:v>
                </c:pt>
                <c:pt idx="86" formatCode="General">
                  <c:v>11540</c:v>
                </c:pt>
                <c:pt idx="87" formatCode="General">
                  <c:v>13387</c:v>
                </c:pt>
                <c:pt idx="88">
                  <c:v>15313</c:v>
                </c:pt>
                <c:pt idx="89" formatCode="General">
                  <c:v>17079</c:v>
                </c:pt>
                <c:pt idx="90" formatCode="General">
                  <c:v>18360</c:v>
                </c:pt>
                <c:pt idx="91" formatCode="General">
                  <c:v>19432</c:v>
                </c:pt>
                <c:pt idx="92" formatCode="General">
                  <c:v>20559</c:v>
                </c:pt>
                <c:pt idx="93" formatCode="General">
                  <c:v>22074</c:v>
                </c:pt>
                <c:pt idx="94" formatCode="General">
                  <c:v>23524</c:v>
                </c:pt>
                <c:pt idx="95" formatCode="General">
                  <c:v>24401</c:v>
                </c:pt>
                <c:pt idx="96" formatCode="General">
                  <c:v>25859</c:v>
                </c:pt>
                <c:pt idx="97" formatCode="General">
                  <c:v>27297</c:v>
                </c:pt>
                <c:pt idx="98" formatCode="General">
                  <c:v>27916</c:v>
                </c:pt>
                <c:pt idx="99" formatCode="General">
                  <c:v>29238</c:v>
                </c:pt>
                <c:pt idx="100" formatCode="General">
                  <c:v>29840</c:v>
                </c:pt>
                <c:pt idx="101" formatCode="General">
                  <c:v>30288</c:v>
                </c:pt>
                <c:pt idx="102" formatCode="General">
                  <c:v>30707</c:v>
                </c:pt>
                <c:pt idx="103" formatCode="General">
                  <c:v>31257</c:v>
                </c:pt>
                <c:pt idx="104" formatCode="General">
                  <c:v>31425</c:v>
                </c:pt>
                <c:pt idx="105" formatCode="General">
                  <c:v>32244</c:v>
                </c:pt>
                <c:pt idx="106" formatCode="General">
                  <c:v>32428</c:v>
                </c:pt>
                <c:pt idx="107" formatCode="General">
                  <c:v>32839</c:v>
                </c:pt>
                <c:pt idx="108" formatCode="General">
                  <c:v>33467</c:v>
                </c:pt>
                <c:pt idx="109" formatCode="General">
                  <c:v>33984</c:v>
                </c:pt>
                <c:pt idx="110" formatCode="General">
                  <c:v>34951</c:v>
                </c:pt>
                <c:pt idx="111" formatCode="General">
                  <c:v>35542</c:v>
                </c:pt>
                <c:pt idx="112" formatCode="General">
                  <c:v>36356</c:v>
                </c:pt>
                <c:pt idx="113" formatCode="General">
                  <c:v>36389</c:v>
                </c:pt>
                <c:pt idx="114" formatCode="General">
                  <c:v>36528</c:v>
                </c:pt>
                <c:pt idx="115" formatCode="General">
                  <c:v>36809</c:v>
                </c:pt>
                <c:pt idx="116" formatCode="General">
                  <c:v>37312</c:v>
                </c:pt>
                <c:pt idx="117" formatCode="General">
                  <c:v>37064</c:v>
                </c:pt>
                <c:pt idx="118" formatCode="General">
                  <c:v>36932</c:v>
                </c:pt>
                <c:pt idx="119" formatCode="General">
                  <c:v>37186</c:v>
                </c:pt>
                <c:pt idx="120" formatCode="General">
                  <c:v>37052</c:v>
                </c:pt>
                <c:pt idx="121" formatCode="General">
                  <c:v>36818</c:v>
                </c:pt>
                <c:pt idx="122" formatCode="General">
                  <c:v>36672</c:v>
                </c:pt>
                <c:pt idx="123" formatCode="General">
                  <c:v>36645</c:v>
                </c:pt>
                <c:pt idx="124" formatCode="General">
                  <c:v>36020</c:v>
                </c:pt>
                <c:pt idx="125" formatCode="General">
                  <c:v>36160</c:v>
                </c:pt>
                <c:pt idx="126" formatCode="General">
                  <c:v>36021</c:v>
                </c:pt>
                <c:pt idx="127" formatCode="General">
                  <c:v>35694</c:v>
                </c:pt>
                <c:pt idx="128" formatCode="General">
                  <c:v>35655</c:v>
                </c:pt>
                <c:pt idx="129" formatCode="General">
                  <c:v>35649</c:v>
                </c:pt>
                <c:pt idx="130" formatCode="General">
                  <c:v>35276</c:v>
                </c:pt>
                <c:pt idx="131" formatCode="General">
                  <c:v>34582</c:v>
                </c:pt>
                <c:pt idx="132" formatCode="General">
                  <c:v>34337</c:v>
                </c:pt>
                <c:pt idx="133" formatCode="General">
                  <c:v>34060</c:v>
                </c:pt>
                <c:pt idx="134" formatCode="General">
                  <c:v>33864</c:v>
                </c:pt>
                <c:pt idx="135" formatCode="General">
                  <c:v>34080</c:v>
                </c:pt>
                <c:pt idx="136" formatCode="General">
                  <c:v>34015</c:v>
                </c:pt>
                <c:pt idx="137" formatCode="General">
                  <c:v>33536</c:v>
                </c:pt>
                <c:pt idx="138" formatCode="General">
                  <c:v>32999</c:v>
                </c:pt>
                <c:pt idx="139" formatCode="General">
                  <c:v>32548</c:v>
                </c:pt>
                <c:pt idx="140" formatCode="General">
                  <c:v>31826</c:v>
                </c:pt>
                <c:pt idx="141" formatCode="General">
                  <c:v>31204</c:v>
                </c:pt>
                <c:pt idx="142" formatCode="General">
                  <c:v>31193</c:v>
                </c:pt>
                <c:pt idx="143" formatCode="General">
                  <c:v>31316</c:v>
                </c:pt>
                <c:pt idx="144" formatCode="General">
                  <c:v>30778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1-4557-97E1-2A717964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86560"/>
        <c:axId val="129988096"/>
      </c:lineChart>
      <c:catAx>
        <c:axId val="129986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988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998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9865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Netmigration!$B$4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Netmigration!$B$63:$B$207</c:f>
              <c:numCache>
                <c:formatCode>General</c:formatCode>
                <c:ptCount val="145"/>
                <c:pt idx="0">
                  <c:v>9313</c:v>
                </c:pt>
                <c:pt idx="1">
                  <c:v>9827</c:v>
                </c:pt>
                <c:pt idx="2">
                  <c:v>9806</c:v>
                </c:pt>
                <c:pt idx="3">
                  <c:v>9801</c:v>
                </c:pt>
                <c:pt idx="4">
                  <c:v>9385</c:v>
                </c:pt>
                <c:pt idx="5">
                  <c:v>9118</c:v>
                </c:pt>
                <c:pt idx="6">
                  <c:v>8806</c:v>
                </c:pt>
                <c:pt idx="7">
                  <c:v>8651</c:v>
                </c:pt>
                <c:pt idx="8">
                  <c:v>8319</c:v>
                </c:pt>
                <c:pt idx="9">
                  <c:v>8102</c:v>
                </c:pt>
                <c:pt idx="10">
                  <c:v>7889</c:v>
                </c:pt>
                <c:pt idx="11">
                  <c:v>7778</c:v>
                </c:pt>
                <c:pt idx="12">
                  <c:v>7336</c:v>
                </c:pt>
                <c:pt idx="13">
                  <c:v>6878</c:v>
                </c:pt>
                <c:pt idx="14">
                  <c:v>6405</c:v>
                </c:pt>
                <c:pt idx="15">
                  <c:v>6058</c:v>
                </c:pt>
                <c:pt idx="16">
                  <c:v>5911</c:v>
                </c:pt>
                <c:pt idx="17">
                  <c:v>5819</c:v>
                </c:pt>
                <c:pt idx="18">
                  <c:v>5819</c:v>
                </c:pt>
                <c:pt idx="19">
                  <c:v>6066</c:v>
                </c:pt>
                <c:pt idx="20">
                  <c:v>6134</c:v>
                </c:pt>
                <c:pt idx="21">
                  <c:v>6051</c:v>
                </c:pt>
                <c:pt idx="22">
                  <c:v>6012</c:v>
                </c:pt>
                <c:pt idx="23">
                  <c:v>5897</c:v>
                </c:pt>
                <c:pt idx="24">
                  <c:v>6085</c:v>
                </c:pt>
                <c:pt idx="25">
                  <c:v>5704</c:v>
                </c:pt>
                <c:pt idx="26">
                  <c:v>5871</c:v>
                </c:pt>
                <c:pt idx="27">
                  <c:v>6290</c:v>
                </c:pt>
                <c:pt idx="28">
                  <c:v>6960</c:v>
                </c:pt>
                <c:pt idx="29">
                  <c:v>7411</c:v>
                </c:pt>
                <c:pt idx="30">
                  <c:v>7815</c:v>
                </c:pt>
                <c:pt idx="31">
                  <c:v>8345</c:v>
                </c:pt>
                <c:pt idx="32">
                  <c:v>8611</c:v>
                </c:pt>
                <c:pt idx="33">
                  <c:v>9295</c:v>
                </c:pt>
                <c:pt idx="34">
                  <c:v>9454</c:v>
                </c:pt>
                <c:pt idx="35">
                  <c:v>9796</c:v>
                </c:pt>
                <c:pt idx="36">
                  <c:v>10048</c:v>
                </c:pt>
                <c:pt idx="37">
                  <c:v>10527</c:v>
                </c:pt>
                <c:pt idx="38">
                  <c:v>10949</c:v>
                </c:pt>
                <c:pt idx="39">
                  <c:v>11047</c:v>
                </c:pt>
                <c:pt idx="40">
                  <c:v>10629</c:v>
                </c:pt>
                <c:pt idx="41">
                  <c:v>10288</c:v>
                </c:pt>
                <c:pt idx="42">
                  <c:v>10095</c:v>
                </c:pt>
                <c:pt idx="43">
                  <c:v>9345</c:v>
                </c:pt>
                <c:pt idx="44">
                  <c:v>8805</c:v>
                </c:pt>
                <c:pt idx="45">
                  <c:v>8512</c:v>
                </c:pt>
                <c:pt idx="46">
                  <c:v>8419</c:v>
                </c:pt>
                <c:pt idx="47">
                  <c:v>8262</c:v>
                </c:pt>
                <c:pt idx="48">
                  <c:v>7776</c:v>
                </c:pt>
                <c:pt idx="49">
                  <c:v>7511</c:v>
                </c:pt>
                <c:pt idx="50">
                  <c:v>7242</c:v>
                </c:pt>
                <c:pt idx="51">
                  <c:v>6707</c:v>
                </c:pt>
                <c:pt idx="52">
                  <c:v>6473</c:v>
                </c:pt>
                <c:pt idx="53">
                  <c:v>6386</c:v>
                </c:pt>
                <c:pt idx="54">
                  <c:v>6321</c:v>
                </c:pt>
                <c:pt idx="55">
                  <c:v>6293</c:v>
                </c:pt>
                <c:pt idx="56">
                  <c:v>6220</c:v>
                </c:pt>
                <c:pt idx="57">
                  <c:v>6077</c:v>
                </c:pt>
                <c:pt idx="58">
                  <c:v>6204</c:v>
                </c:pt>
                <c:pt idx="59">
                  <c:v>5968</c:v>
                </c:pt>
                <c:pt idx="60">
                  <c:v>6033</c:v>
                </c:pt>
                <c:pt idx="61">
                  <c:v>5999</c:v>
                </c:pt>
                <c:pt idx="62">
                  <c:v>5648</c:v>
                </c:pt>
                <c:pt idx="63">
                  <c:v>5563</c:v>
                </c:pt>
                <c:pt idx="64">
                  <c:v>5436</c:v>
                </c:pt>
                <c:pt idx="65">
                  <c:v>5452</c:v>
                </c:pt>
                <c:pt idx="66">
                  <c:v>5151</c:v>
                </c:pt>
                <c:pt idx="67">
                  <c:v>5085</c:v>
                </c:pt>
                <c:pt idx="68">
                  <c:v>5079</c:v>
                </c:pt>
                <c:pt idx="69">
                  <c:v>4435</c:v>
                </c:pt>
                <c:pt idx="70">
                  <c:v>4052</c:v>
                </c:pt>
                <c:pt idx="71">
                  <c:v>4051</c:v>
                </c:pt>
                <c:pt idx="72">
                  <c:v>4070</c:v>
                </c:pt>
                <c:pt idx="73">
                  <c:v>4125</c:v>
                </c:pt>
                <c:pt idx="74">
                  <c:v>3875</c:v>
                </c:pt>
                <c:pt idx="75">
                  <c:v>3770</c:v>
                </c:pt>
                <c:pt idx="76">
                  <c:v>3924</c:v>
                </c:pt>
                <c:pt idx="77">
                  <c:v>4080</c:v>
                </c:pt>
                <c:pt idx="78">
                  <c:v>4444</c:v>
                </c:pt>
                <c:pt idx="79">
                  <c:v>4687</c:v>
                </c:pt>
                <c:pt idx="80">
                  <c:v>5286</c:v>
                </c:pt>
                <c:pt idx="81">
                  <c:v>6244</c:v>
                </c:pt>
                <c:pt idx="82">
                  <c:v>6947</c:v>
                </c:pt>
                <c:pt idx="83">
                  <c:v>7680</c:v>
                </c:pt>
                <c:pt idx="84">
                  <c:v>8702</c:v>
                </c:pt>
                <c:pt idx="85">
                  <c:v>9613</c:v>
                </c:pt>
                <c:pt idx="86">
                  <c:v>10928</c:v>
                </c:pt>
                <c:pt idx="87" formatCode="#,##0">
                  <c:v>12279</c:v>
                </c:pt>
                <c:pt idx="88">
                  <c:v>13709</c:v>
                </c:pt>
                <c:pt idx="89">
                  <c:v>14835</c:v>
                </c:pt>
                <c:pt idx="90">
                  <c:v>16006</c:v>
                </c:pt>
                <c:pt idx="91">
                  <c:v>16965</c:v>
                </c:pt>
                <c:pt idx="92">
                  <c:v>17779</c:v>
                </c:pt>
                <c:pt idx="93">
                  <c:v>18969</c:v>
                </c:pt>
                <c:pt idx="94">
                  <c:v>19959</c:v>
                </c:pt>
                <c:pt idx="95">
                  <c:v>21013</c:v>
                </c:pt>
                <c:pt idx="96">
                  <c:v>21825</c:v>
                </c:pt>
                <c:pt idx="97">
                  <c:v>22539</c:v>
                </c:pt>
                <c:pt idx="98">
                  <c:v>23006</c:v>
                </c:pt>
                <c:pt idx="99">
                  <c:v>24559</c:v>
                </c:pt>
                <c:pt idx="100">
                  <c:v>25281</c:v>
                </c:pt>
                <c:pt idx="101">
                  <c:v>25987</c:v>
                </c:pt>
                <c:pt idx="102">
                  <c:v>26106</c:v>
                </c:pt>
                <c:pt idx="103">
                  <c:v>26565</c:v>
                </c:pt>
                <c:pt idx="104">
                  <c:v>26834</c:v>
                </c:pt>
                <c:pt idx="105">
                  <c:v>27395</c:v>
                </c:pt>
                <c:pt idx="106">
                  <c:v>27862</c:v>
                </c:pt>
                <c:pt idx="107">
                  <c:v>28395</c:v>
                </c:pt>
                <c:pt idx="108">
                  <c:v>29010</c:v>
                </c:pt>
                <c:pt idx="109">
                  <c:v>29675</c:v>
                </c:pt>
                <c:pt idx="110">
                  <c:v>29979</c:v>
                </c:pt>
                <c:pt idx="111">
                  <c:v>30369</c:v>
                </c:pt>
                <c:pt idx="112">
                  <c:v>31035</c:v>
                </c:pt>
                <c:pt idx="113">
                  <c:v>31230</c:v>
                </c:pt>
                <c:pt idx="114">
                  <c:v>31582</c:v>
                </c:pt>
                <c:pt idx="115">
                  <c:v>31623</c:v>
                </c:pt>
                <c:pt idx="116">
                  <c:v>31778</c:v>
                </c:pt>
                <c:pt idx="117">
                  <c:v>31951</c:v>
                </c:pt>
                <c:pt idx="118">
                  <c:v>32187</c:v>
                </c:pt>
                <c:pt idx="119">
                  <c:v>32768</c:v>
                </c:pt>
                <c:pt idx="120">
                  <c:v>33230</c:v>
                </c:pt>
                <c:pt idx="121">
                  <c:v>33536</c:v>
                </c:pt>
                <c:pt idx="122">
                  <c:v>33916</c:v>
                </c:pt>
                <c:pt idx="123">
                  <c:v>34660</c:v>
                </c:pt>
                <c:pt idx="124">
                  <c:v>35313</c:v>
                </c:pt>
                <c:pt idx="125">
                  <c:v>35772</c:v>
                </c:pt>
                <c:pt idx="126">
                  <c:v>35864</c:v>
                </c:pt>
                <c:pt idx="127">
                  <c:v>36270</c:v>
                </c:pt>
                <c:pt idx="128">
                  <c:v>36650</c:v>
                </c:pt>
                <c:pt idx="129">
                  <c:v>36753</c:v>
                </c:pt>
                <c:pt idx="130">
                  <c:v>36796</c:v>
                </c:pt>
                <c:pt idx="131">
                  <c:v>36404</c:v>
                </c:pt>
                <c:pt idx="132">
                  <c:v>36357</c:v>
                </c:pt>
                <c:pt idx="133">
                  <c:v>36294</c:v>
                </c:pt>
                <c:pt idx="134">
                  <c:v>36152</c:v>
                </c:pt>
                <c:pt idx="135">
                  <c:v>36067</c:v>
                </c:pt>
                <c:pt idx="136">
                  <c:v>34928</c:v>
                </c:pt>
                <c:pt idx="137">
                  <c:v>34448</c:v>
                </c:pt>
                <c:pt idx="138">
                  <c:v>34039</c:v>
                </c:pt>
                <c:pt idx="139">
                  <c:v>33695</c:v>
                </c:pt>
                <c:pt idx="140">
                  <c:v>33169</c:v>
                </c:pt>
                <c:pt idx="141">
                  <c:v>32575</c:v>
                </c:pt>
                <c:pt idx="142">
                  <c:v>32095</c:v>
                </c:pt>
                <c:pt idx="143">
                  <c:v>31417</c:v>
                </c:pt>
                <c:pt idx="144">
                  <c:v>30973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3-40E2-8693-E1BE41C7455D}"/>
            </c:ext>
          </c:extLst>
        </c:ser>
        <c:ser>
          <c:idx val="1"/>
          <c:order val="1"/>
          <c:tx>
            <c:strRef>
              <c:f>Netmigration!$C$4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Netmigration!$C$63:$C$207</c:f>
              <c:numCache>
                <c:formatCode>#,##0</c:formatCode>
                <c:ptCount val="145"/>
                <c:pt idx="0">
                  <c:v>4444</c:v>
                </c:pt>
                <c:pt idx="1">
                  <c:v>4930</c:v>
                </c:pt>
                <c:pt idx="2">
                  <c:v>4803</c:v>
                </c:pt>
                <c:pt idx="3">
                  <c:v>4315</c:v>
                </c:pt>
                <c:pt idx="4">
                  <c:v>3766</c:v>
                </c:pt>
                <c:pt idx="5">
                  <c:v>2963</c:v>
                </c:pt>
                <c:pt idx="6">
                  <c:v>2416</c:v>
                </c:pt>
                <c:pt idx="7">
                  <c:v>2031</c:v>
                </c:pt>
                <c:pt idx="8">
                  <c:v>1759</c:v>
                </c:pt>
                <c:pt idx="9">
                  <c:v>864</c:v>
                </c:pt>
                <c:pt idx="10">
                  <c:v>841</c:v>
                </c:pt>
                <c:pt idx="11">
                  <c:v>531</c:v>
                </c:pt>
                <c:pt idx="12">
                  <c:v>181</c:v>
                </c:pt>
                <c:pt idx="13">
                  <c:v>-290</c:v>
                </c:pt>
                <c:pt idx="14">
                  <c:v>-914</c:v>
                </c:pt>
                <c:pt idx="15">
                  <c:v>-1259</c:v>
                </c:pt>
                <c:pt idx="16">
                  <c:v>-1268</c:v>
                </c:pt>
                <c:pt idx="17">
                  <c:v>-1141</c:v>
                </c:pt>
                <c:pt idx="18">
                  <c:v>-1153</c:v>
                </c:pt>
                <c:pt idx="19">
                  <c:v>-1135</c:v>
                </c:pt>
                <c:pt idx="20">
                  <c:v>-1402</c:v>
                </c:pt>
                <c:pt idx="21">
                  <c:v>-850</c:v>
                </c:pt>
                <c:pt idx="22">
                  <c:v>-1074</c:v>
                </c:pt>
                <c:pt idx="23">
                  <c:v>-1494</c:v>
                </c:pt>
                <c:pt idx="24">
                  <c:v>-1756</c:v>
                </c:pt>
                <c:pt idx="25">
                  <c:v>-2135</c:v>
                </c:pt>
                <c:pt idx="26">
                  <c:v>-2057</c:v>
                </c:pt>
                <c:pt idx="27">
                  <c:v>-1752</c:v>
                </c:pt>
                <c:pt idx="28">
                  <c:v>-800</c:v>
                </c:pt>
                <c:pt idx="29">
                  <c:v>71</c:v>
                </c:pt>
                <c:pt idx="30">
                  <c:v>1361</c:v>
                </c:pt>
                <c:pt idx="31">
                  <c:v>2857</c:v>
                </c:pt>
                <c:pt idx="32">
                  <c:v>3904</c:v>
                </c:pt>
                <c:pt idx="33">
                  <c:v>5193</c:v>
                </c:pt>
                <c:pt idx="34">
                  <c:v>6188</c:v>
                </c:pt>
                <c:pt idx="35">
                  <c:v>7247</c:v>
                </c:pt>
                <c:pt idx="36">
                  <c:v>8512</c:v>
                </c:pt>
                <c:pt idx="37">
                  <c:v>9494</c:v>
                </c:pt>
                <c:pt idx="38">
                  <c:v>10304</c:v>
                </c:pt>
                <c:pt idx="39">
                  <c:v>11541</c:v>
                </c:pt>
                <c:pt idx="40">
                  <c:v>10989</c:v>
                </c:pt>
                <c:pt idx="41">
                  <c:v>10685</c:v>
                </c:pt>
                <c:pt idx="42">
                  <c:v>9859</c:v>
                </c:pt>
                <c:pt idx="43">
                  <c:v>8622</c:v>
                </c:pt>
                <c:pt idx="44">
                  <c:v>7699</c:v>
                </c:pt>
                <c:pt idx="45">
                  <c:v>6709</c:v>
                </c:pt>
                <c:pt idx="46">
                  <c:v>6088</c:v>
                </c:pt>
                <c:pt idx="47">
                  <c:v>5652</c:v>
                </c:pt>
                <c:pt idx="48">
                  <c:v>4834</c:v>
                </c:pt>
                <c:pt idx="49">
                  <c:v>4008</c:v>
                </c:pt>
                <c:pt idx="50">
                  <c:v>3209</c:v>
                </c:pt>
                <c:pt idx="51">
                  <c:v>1982</c:v>
                </c:pt>
                <c:pt idx="52">
                  <c:v>1776</c:v>
                </c:pt>
                <c:pt idx="53">
                  <c:v>168</c:v>
                </c:pt>
                <c:pt idx="54">
                  <c:v>-813</c:v>
                </c:pt>
                <c:pt idx="55">
                  <c:v>-1668</c:v>
                </c:pt>
                <c:pt idx="56">
                  <c:v>-2353</c:v>
                </c:pt>
                <c:pt idx="57">
                  <c:v>-3210</c:v>
                </c:pt>
                <c:pt idx="58">
                  <c:v>-3947</c:v>
                </c:pt>
                <c:pt idx="59">
                  <c:v>-5195</c:v>
                </c:pt>
                <c:pt idx="60">
                  <c:v>-6136</c:v>
                </c:pt>
                <c:pt idx="61">
                  <c:v>-6567</c:v>
                </c:pt>
                <c:pt idx="62">
                  <c:v>-7503</c:v>
                </c:pt>
                <c:pt idx="63">
                  <c:v>-8697</c:v>
                </c:pt>
                <c:pt idx="64">
                  <c:v>-9504</c:v>
                </c:pt>
                <c:pt idx="65">
                  <c:v>-8835</c:v>
                </c:pt>
                <c:pt idx="66">
                  <c:v>-9157</c:v>
                </c:pt>
                <c:pt idx="67">
                  <c:v>-8738</c:v>
                </c:pt>
                <c:pt idx="68">
                  <c:v>-8270</c:v>
                </c:pt>
                <c:pt idx="69">
                  <c:v>-8234</c:v>
                </c:pt>
                <c:pt idx="70">
                  <c:v>-8170</c:v>
                </c:pt>
                <c:pt idx="71">
                  <c:v>-7331</c:v>
                </c:pt>
                <c:pt idx="72">
                  <c:v>-6389</c:v>
                </c:pt>
                <c:pt idx="73">
                  <c:v>-5692</c:v>
                </c:pt>
                <c:pt idx="74">
                  <c:v>-5040</c:v>
                </c:pt>
                <c:pt idx="75">
                  <c:v>-3758</c:v>
                </c:pt>
                <c:pt idx="76">
                  <c:v>-2729</c:v>
                </c:pt>
                <c:pt idx="77">
                  <c:v>-1538</c:v>
                </c:pt>
                <c:pt idx="78">
                  <c:v>332</c:v>
                </c:pt>
                <c:pt idx="79">
                  <c:v>1555</c:v>
                </c:pt>
                <c:pt idx="80">
                  <c:v>2621</c:v>
                </c:pt>
                <c:pt idx="81">
                  <c:v>4325</c:v>
                </c:pt>
                <c:pt idx="82">
                  <c:v>5901</c:v>
                </c:pt>
                <c:pt idx="83" formatCode="General">
                  <c:v>7494</c:v>
                </c:pt>
                <c:pt idx="84" formatCode="General">
                  <c:v>8788</c:v>
                </c:pt>
                <c:pt idx="85" formatCode="General">
                  <c:v>9865</c:v>
                </c:pt>
                <c:pt idx="86" formatCode="General">
                  <c:v>11540</c:v>
                </c:pt>
                <c:pt idx="87" formatCode="General">
                  <c:v>13387</c:v>
                </c:pt>
                <c:pt idx="88">
                  <c:v>15313</c:v>
                </c:pt>
                <c:pt idx="89" formatCode="General">
                  <c:v>17079</c:v>
                </c:pt>
                <c:pt idx="90" formatCode="General">
                  <c:v>18360</c:v>
                </c:pt>
                <c:pt idx="91" formatCode="General">
                  <c:v>19432</c:v>
                </c:pt>
                <c:pt idx="92" formatCode="General">
                  <c:v>20559</c:v>
                </c:pt>
                <c:pt idx="93" formatCode="General">
                  <c:v>22074</c:v>
                </c:pt>
                <c:pt idx="94" formatCode="General">
                  <c:v>23524</c:v>
                </c:pt>
                <c:pt idx="95" formatCode="General">
                  <c:v>24401</c:v>
                </c:pt>
                <c:pt idx="96" formatCode="General">
                  <c:v>25859</c:v>
                </c:pt>
                <c:pt idx="97" formatCode="General">
                  <c:v>27297</c:v>
                </c:pt>
                <c:pt idx="98" formatCode="General">
                  <c:v>27916</c:v>
                </c:pt>
                <c:pt idx="99" formatCode="General">
                  <c:v>29238</c:v>
                </c:pt>
                <c:pt idx="100" formatCode="General">
                  <c:v>29840</c:v>
                </c:pt>
                <c:pt idx="101" formatCode="General">
                  <c:v>30288</c:v>
                </c:pt>
                <c:pt idx="102" formatCode="General">
                  <c:v>30707</c:v>
                </c:pt>
                <c:pt idx="103" formatCode="General">
                  <c:v>31257</c:v>
                </c:pt>
                <c:pt idx="104" formatCode="General">
                  <c:v>31425</c:v>
                </c:pt>
                <c:pt idx="105" formatCode="General">
                  <c:v>32244</c:v>
                </c:pt>
                <c:pt idx="106" formatCode="General">
                  <c:v>32428</c:v>
                </c:pt>
                <c:pt idx="107" formatCode="General">
                  <c:v>32839</c:v>
                </c:pt>
                <c:pt idx="108" formatCode="General">
                  <c:v>33467</c:v>
                </c:pt>
                <c:pt idx="109" formatCode="General">
                  <c:v>33984</c:v>
                </c:pt>
                <c:pt idx="110" formatCode="General">
                  <c:v>34951</c:v>
                </c:pt>
                <c:pt idx="111" formatCode="General">
                  <c:v>35542</c:v>
                </c:pt>
                <c:pt idx="112" formatCode="General">
                  <c:v>36356</c:v>
                </c:pt>
                <c:pt idx="113" formatCode="General">
                  <c:v>36389</c:v>
                </c:pt>
                <c:pt idx="114" formatCode="General">
                  <c:v>36528</c:v>
                </c:pt>
                <c:pt idx="115" formatCode="General">
                  <c:v>36809</c:v>
                </c:pt>
                <c:pt idx="116" formatCode="General">
                  <c:v>37312</c:v>
                </c:pt>
                <c:pt idx="117" formatCode="General">
                  <c:v>37064</c:v>
                </c:pt>
                <c:pt idx="118" formatCode="General">
                  <c:v>36932</c:v>
                </c:pt>
                <c:pt idx="119" formatCode="General">
                  <c:v>37186</c:v>
                </c:pt>
                <c:pt idx="120" formatCode="General">
                  <c:v>37052</c:v>
                </c:pt>
                <c:pt idx="121" formatCode="General">
                  <c:v>36818</c:v>
                </c:pt>
                <c:pt idx="122" formatCode="General">
                  <c:v>36672</c:v>
                </c:pt>
                <c:pt idx="123" formatCode="General">
                  <c:v>36645</c:v>
                </c:pt>
                <c:pt idx="124" formatCode="General">
                  <c:v>36020</c:v>
                </c:pt>
                <c:pt idx="125" formatCode="General">
                  <c:v>36160</c:v>
                </c:pt>
                <c:pt idx="126" formatCode="General">
                  <c:v>36021</c:v>
                </c:pt>
                <c:pt idx="127" formatCode="General">
                  <c:v>35694</c:v>
                </c:pt>
                <c:pt idx="128" formatCode="General">
                  <c:v>35655</c:v>
                </c:pt>
                <c:pt idx="129" formatCode="General">
                  <c:v>35649</c:v>
                </c:pt>
                <c:pt idx="130" formatCode="General">
                  <c:v>35276</c:v>
                </c:pt>
                <c:pt idx="131" formatCode="General">
                  <c:v>34582</c:v>
                </c:pt>
                <c:pt idx="132" formatCode="General">
                  <c:v>34337</c:v>
                </c:pt>
                <c:pt idx="133" formatCode="General">
                  <c:v>34060</c:v>
                </c:pt>
                <c:pt idx="134" formatCode="General">
                  <c:v>33864</c:v>
                </c:pt>
                <c:pt idx="135" formatCode="General">
                  <c:v>34080</c:v>
                </c:pt>
                <c:pt idx="136" formatCode="General">
                  <c:v>34015</c:v>
                </c:pt>
                <c:pt idx="137" formatCode="General">
                  <c:v>33536</c:v>
                </c:pt>
                <c:pt idx="138" formatCode="General">
                  <c:v>32999</c:v>
                </c:pt>
                <c:pt idx="139" formatCode="General">
                  <c:v>32548</c:v>
                </c:pt>
                <c:pt idx="140" formatCode="General">
                  <c:v>31826</c:v>
                </c:pt>
                <c:pt idx="141" formatCode="General">
                  <c:v>31204</c:v>
                </c:pt>
                <c:pt idx="142" formatCode="General">
                  <c:v>31193</c:v>
                </c:pt>
                <c:pt idx="143" formatCode="General">
                  <c:v>31316</c:v>
                </c:pt>
                <c:pt idx="144" formatCode="General">
                  <c:v>30778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3-40E2-8693-E1BE41C7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14208"/>
        <c:axId val="131793664"/>
      </c:lineChart>
      <c:catAx>
        <c:axId val="130014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3179366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1793664"/>
        <c:scaling>
          <c:orientation val="minMax"/>
          <c:min val="-1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0014208"/>
        <c:crosses val="autoZero"/>
        <c:crossBetween val="midCat"/>
        <c:majorUnit val="500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Arrivals and departures, Auckland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888249146722274"/>
          <c:y val="0.19480351414406533"/>
          <c:w val="0.77105163237994456"/>
          <c:h val="0.5777216389617964"/>
        </c:manualLayout>
      </c:layout>
      <c:lineChart>
        <c:grouping val="standard"/>
        <c:varyColors val="0"/>
        <c:ser>
          <c:idx val="0"/>
          <c:order val="0"/>
          <c:tx>
            <c:strRef>
              <c:f>Migration!$B$4</c:f>
              <c:strCache>
                <c:ptCount val="1"/>
                <c:pt idx="0">
                  <c:v>Arrivals</c:v>
                </c:pt>
              </c:strCache>
            </c:strRef>
          </c:tx>
          <c:marker>
            <c:symbol val="none"/>
          </c:marker>
          <c:cat>
            <c:numRef>
              <c:f>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Migration!$B$63:$B$207</c:f>
              <c:numCache>
                <c:formatCode>General</c:formatCode>
                <c:ptCount val="145"/>
                <c:pt idx="0">
                  <c:v>32763</c:v>
                </c:pt>
                <c:pt idx="1">
                  <c:v>33113</c:v>
                </c:pt>
                <c:pt idx="2">
                  <c:v>33111</c:v>
                </c:pt>
                <c:pt idx="3">
                  <c:v>33285</c:v>
                </c:pt>
                <c:pt idx="4">
                  <c:v>33060</c:v>
                </c:pt>
                <c:pt idx="5">
                  <c:v>33184</c:v>
                </c:pt>
                <c:pt idx="6">
                  <c:v>33097</c:v>
                </c:pt>
                <c:pt idx="7">
                  <c:v>33081</c:v>
                </c:pt>
                <c:pt idx="8">
                  <c:v>33098</c:v>
                </c:pt>
                <c:pt idx="9">
                  <c:v>33050</c:v>
                </c:pt>
                <c:pt idx="10">
                  <c:v>33209</c:v>
                </c:pt>
                <c:pt idx="11">
                  <c:v>33259</c:v>
                </c:pt>
                <c:pt idx="12">
                  <c:v>32970</c:v>
                </c:pt>
                <c:pt idx="13">
                  <c:v>32883</c:v>
                </c:pt>
                <c:pt idx="14">
                  <c:v>32805</c:v>
                </c:pt>
                <c:pt idx="15">
                  <c:v>32782</c:v>
                </c:pt>
                <c:pt idx="16">
                  <c:v>33161</c:v>
                </c:pt>
                <c:pt idx="17">
                  <c:v>33217</c:v>
                </c:pt>
                <c:pt idx="18">
                  <c:v>33358</c:v>
                </c:pt>
                <c:pt idx="19">
                  <c:v>33767</c:v>
                </c:pt>
                <c:pt idx="20">
                  <c:v>33884</c:v>
                </c:pt>
                <c:pt idx="21">
                  <c:v>34055</c:v>
                </c:pt>
                <c:pt idx="22">
                  <c:v>34224</c:v>
                </c:pt>
                <c:pt idx="23">
                  <c:v>34226</c:v>
                </c:pt>
                <c:pt idx="24">
                  <c:v>34660</c:v>
                </c:pt>
                <c:pt idx="25">
                  <c:v>34590</c:v>
                </c:pt>
                <c:pt idx="26">
                  <c:v>34712</c:v>
                </c:pt>
                <c:pt idx="27">
                  <c:v>35083</c:v>
                </c:pt>
                <c:pt idx="28">
                  <c:v>35320</c:v>
                </c:pt>
                <c:pt idx="29">
                  <c:v>35360</c:v>
                </c:pt>
                <c:pt idx="30">
                  <c:v>35441</c:v>
                </c:pt>
                <c:pt idx="31">
                  <c:v>35493</c:v>
                </c:pt>
                <c:pt idx="32">
                  <c:v>35319</c:v>
                </c:pt>
                <c:pt idx="33">
                  <c:v>35504</c:v>
                </c:pt>
                <c:pt idx="34">
                  <c:v>35160</c:v>
                </c:pt>
                <c:pt idx="35">
                  <c:v>35031</c:v>
                </c:pt>
                <c:pt idx="36">
                  <c:v>34729</c:v>
                </c:pt>
                <c:pt idx="37">
                  <c:v>34803</c:v>
                </c:pt>
                <c:pt idx="38">
                  <c:v>34749</c:v>
                </c:pt>
                <c:pt idx="39">
                  <c:v>34505</c:v>
                </c:pt>
                <c:pt idx="40">
                  <c:v>34080</c:v>
                </c:pt>
                <c:pt idx="41">
                  <c:v>33900</c:v>
                </c:pt>
                <c:pt idx="42">
                  <c:v>33748</c:v>
                </c:pt>
                <c:pt idx="43">
                  <c:v>33369</c:v>
                </c:pt>
                <c:pt idx="44">
                  <c:v>33080</c:v>
                </c:pt>
                <c:pt idx="45">
                  <c:v>33002</c:v>
                </c:pt>
                <c:pt idx="46">
                  <c:v>33118</c:v>
                </c:pt>
                <c:pt idx="47">
                  <c:v>33231</c:v>
                </c:pt>
                <c:pt idx="48">
                  <c:v>33358</c:v>
                </c:pt>
                <c:pt idx="49">
                  <c:v>33377</c:v>
                </c:pt>
                <c:pt idx="50">
                  <c:v>33296</c:v>
                </c:pt>
                <c:pt idx="51">
                  <c:v>33262</c:v>
                </c:pt>
                <c:pt idx="52">
                  <c:v>33223</c:v>
                </c:pt>
                <c:pt idx="53">
                  <c:v>33509</c:v>
                </c:pt>
                <c:pt idx="54">
                  <c:v>33788</c:v>
                </c:pt>
                <c:pt idx="55">
                  <c:v>33978</c:v>
                </c:pt>
                <c:pt idx="56">
                  <c:v>34159</c:v>
                </c:pt>
                <c:pt idx="57">
                  <c:v>34409</c:v>
                </c:pt>
                <c:pt idx="58">
                  <c:v>34762</c:v>
                </c:pt>
                <c:pt idx="59">
                  <c:v>34851</c:v>
                </c:pt>
                <c:pt idx="60">
                  <c:v>34817</c:v>
                </c:pt>
                <c:pt idx="61">
                  <c:v>34896</c:v>
                </c:pt>
                <c:pt idx="62">
                  <c:v>34925</c:v>
                </c:pt>
                <c:pt idx="63">
                  <c:v>34850</c:v>
                </c:pt>
                <c:pt idx="64">
                  <c:v>35122</c:v>
                </c:pt>
                <c:pt idx="65">
                  <c:v>35350</c:v>
                </c:pt>
                <c:pt idx="66">
                  <c:v>35098</c:v>
                </c:pt>
                <c:pt idx="67">
                  <c:v>35087</c:v>
                </c:pt>
                <c:pt idx="68">
                  <c:v>35348</c:v>
                </c:pt>
                <c:pt idx="69">
                  <c:v>34931</c:v>
                </c:pt>
                <c:pt idx="70">
                  <c:v>34633</c:v>
                </c:pt>
                <c:pt idx="71">
                  <c:v>34701</c:v>
                </c:pt>
                <c:pt idx="72">
                  <c:v>34761</c:v>
                </c:pt>
                <c:pt idx="73">
                  <c:v>34780</c:v>
                </c:pt>
                <c:pt idx="74">
                  <c:v>34895</c:v>
                </c:pt>
                <c:pt idx="75">
                  <c:v>34837</c:v>
                </c:pt>
                <c:pt idx="76">
                  <c:v>34788</c:v>
                </c:pt>
                <c:pt idx="77">
                  <c:v>34824</c:v>
                </c:pt>
                <c:pt idx="78">
                  <c:v>35108</c:v>
                </c:pt>
                <c:pt idx="79">
                  <c:v>35127</c:v>
                </c:pt>
                <c:pt idx="80">
                  <c:v>35293</c:v>
                </c:pt>
                <c:pt idx="81">
                  <c:v>35611</c:v>
                </c:pt>
                <c:pt idx="82">
                  <c:v>35999</c:v>
                </c:pt>
                <c:pt idx="83">
                  <c:v>36286</c:v>
                </c:pt>
                <c:pt idx="84">
                  <c:v>36824</c:v>
                </c:pt>
                <c:pt idx="85">
                  <c:v>37363</c:v>
                </c:pt>
                <c:pt idx="86">
                  <c:v>37918</c:v>
                </c:pt>
                <c:pt idx="87" formatCode="#,##0">
                  <c:v>38604</c:v>
                </c:pt>
                <c:pt idx="88">
                  <c:v>39343</c:v>
                </c:pt>
                <c:pt idx="89">
                  <c:v>39758</c:v>
                </c:pt>
                <c:pt idx="90">
                  <c:v>40296</c:v>
                </c:pt>
                <c:pt idx="91">
                  <c:v>40821</c:v>
                </c:pt>
                <c:pt idx="92" formatCode="#,##0">
                  <c:v>41308</c:v>
                </c:pt>
                <c:pt idx="93" formatCode="#,##0">
                  <c:v>42195</c:v>
                </c:pt>
                <c:pt idx="94" formatCode="#,##0">
                  <c:v>42868</c:v>
                </c:pt>
                <c:pt idx="95" formatCode="#,##0">
                  <c:v>43736</c:v>
                </c:pt>
                <c:pt idx="96" formatCode="#,##0">
                  <c:v>44431</c:v>
                </c:pt>
                <c:pt idx="97" formatCode="#,##0">
                  <c:v>45030</c:v>
                </c:pt>
                <c:pt idx="98" formatCode="#,##0">
                  <c:v>45126</c:v>
                </c:pt>
                <c:pt idx="99" formatCode="#,##0">
                  <c:v>46368</c:v>
                </c:pt>
                <c:pt idx="100" formatCode="#,##0">
                  <c:v>46954</c:v>
                </c:pt>
                <c:pt idx="101" formatCode="#,##0">
                  <c:v>47670</c:v>
                </c:pt>
                <c:pt idx="102" formatCode="#,##0">
                  <c:v>47868</c:v>
                </c:pt>
                <c:pt idx="103" formatCode="#,##0">
                  <c:v>48266</c:v>
                </c:pt>
                <c:pt idx="104" formatCode="#,##0">
                  <c:v>48488</c:v>
                </c:pt>
                <c:pt idx="105" formatCode="#,##0">
                  <c:v>49034</c:v>
                </c:pt>
                <c:pt idx="106" formatCode="#,##0">
                  <c:v>49553</c:v>
                </c:pt>
                <c:pt idx="107" formatCode="#,##0">
                  <c:v>50086</c:v>
                </c:pt>
                <c:pt idx="108" formatCode="#,##0">
                  <c:v>50699</c:v>
                </c:pt>
                <c:pt idx="109" formatCode="#,##0">
                  <c:v>51142</c:v>
                </c:pt>
                <c:pt idx="110" formatCode="#,##0">
                  <c:v>51416</c:v>
                </c:pt>
                <c:pt idx="111" formatCode="#,##0">
                  <c:v>51831</c:v>
                </c:pt>
                <c:pt idx="112" formatCode="#,##0">
                  <c:v>52407</c:v>
                </c:pt>
                <c:pt idx="113" formatCode="#,##0">
                  <c:v>52443</c:v>
                </c:pt>
                <c:pt idx="114" formatCode="#,##0">
                  <c:v>52870</c:v>
                </c:pt>
                <c:pt idx="115" formatCode="#,##0">
                  <c:v>52874</c:v>
                </c:pt>
                <c:pt idx="116" formatCode="#,##0">
                  <c:v>52934</c:v>
                </c:pt>
                <c:pt idx="117" formatCode="#,##0">
                  <c:v>53213</c:v>
                </c:pt>
                <c:pt idx="118" formatCode="#,##0">
                  <c:v>53365</c:v>
                </c:pt>
                <c:pt idx="119" formatCode="#,##0">
                  <c:v>53844</c:v>
                </c:pt>
                <c:pt idx="120">
                  <c:v>54320</c:v>
                </c:pt>
                <c:pt idx="121">
                  <c:v>54765</c:v>
                </c:pt>
                <c:pt idx="122">
                  <c:v>55322</c:v>
                </c:pt>
                <c:pt idx="123">
                  <c:v>56231</c:v>
                </c:pt>
                <c:pt idx="124">
                  <c:v>57156</c:v>
                </c:pt>
                <c:pt idx="125">
                  <c:v>57710</c:v>
                </c:pt>
                <c:pt idx="126">
                  <c:v>57885</c:v>
                </c:pt>
                <c:pt idx="127">
                  <c:v>58444</c:v>
                </c:pt>
                <c:pt idx="128">
                  <c:v>59076</c:v>
                </c:pt>
                <c:pt idx="129">
                  <c:v>59447</c:v>
                </c:pt>
                <c:pt idx="130">
                  <c:v>59700</c:v>
                </c:pt>
                <c:pt idx="131">
                  <c:v>59618</c:v>
                </c:pt>
                <c:pt idx="132">
                  <c:v>59700</c:v>
                </c:pt>
                <c:pt idx="133">
                  <c:v>59759</c:v>
                </c:pt>
                <c:pt idx="134">
                  <c:v>59678</c:v>
                </c:pt>
                <c:pt idx="135">
                  <c:v>59640</c:v>
                </c:pt>
                <c:pt idx="136">
                  <c:v>58606</c:v>
                </c:pt>
                <c:pt idx="137">
                  <c:v>58461</c:v>
                </c:pt>
                <c:pt idx="138">
                  <c:v>58337</c:v>
                </c:pt>
                <c:pt idx="139">
                  <c:v>58241</c:v>
                </c:pt>
                <c:pt idx="140">
                  <c:v>57889</c:v>
                </c:pt>
                <c:pt idx="141">
                  <c:v>57589</c:v>
                </c:pt>
                <c:pt idx="142">
                  <c:v>57329</c:v>
                </c:pt>
                <c:pt idx="143">
                  <c:v>56886</c:v>
                </c:pt>
                <c:pt idx="144">
                  <c:v>56451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5-4E81-98F2-2E5E3921CDBE}"/>
            </c:ext>
          </c:extLst>
        </c:ser>
        <c:ser>
          <c:idx val="1"/>
          <c:order val="1"/>
          <c:tx>
            <c:strRef>
              <c:f>Migration!$C$4</c:f>
              <c:strCache>
                <c:ptCount val="1"/>
                <c:pt idx="0">
                  <c:v>Departures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Migration!$C$63:$C$207</c:f>
              <c:numCache>
                <c:formatCode>General</c:formatCode>
                <c:ptCount val="145"/>
                <c:pt idx="0">
                  <c:v>23450</c:v>
                </c:pt>
                <c:pt idx="1">
                  <c:v>23286</c:v>
                </c:pt>
                <c:pt idx="2">
                  <c:v>23305</c:v>
                </c:pt>
                <c:pt idx="3">
                  <c:v>23484</c:v>
                </c:pt>
                <c:pt idx="4">
                  <c:v>23675</c:v>
                </c:pt>
                <c:pt idx="5">
                  <c:v>24066</c:v>
                </c:pt>
                <c:pt idx="6">
                  <c:v>24291</c:v>
                </c:pt>
                <c:pt idx="7">
                  <c:v>24430</c:v>
                </c:pt>
                <c:pt idx="8">
                  <c:v>24779</c:v>
                </c:pt>
                <c:pt idx="9">
                  <c:v>24948</c:v>
                </c:pt>
                <c:pt idx="10">
                  <c:v>25320</c:v>
                </c:pt>
                <c:pt idx="11">
                  <c:v>25481</c:v>
                </c:pt>
                <c:pt idx="12">
                  <c:v>25634</c:v>
                </c:pt>
                <c:pt idx="13">
                  <c:v>26005</c:v>
                </c:pt>
                <c:pt idx="14">
                  <c:v>26400</c:v>
                </c:pt>
                <c:pt idx="15">
                  <c:v>26724</c:v>
                </c:pt>
                <c:pt idx="16">
                  <c:v>27250</c:v>
                </c:pt>
                <c:pt idx="17">
                  <c:v>27398</c:v>
                </c:pt>
                <c:pt idx="18">
                  <c:v>27539</c:v>
                </c:pt>
                <c:pt idx="19">
                  <c:v>27701</c:v>
                </c:pt>
                <c:pt idx="20">
                  <c:v>27750</c:v>
                </c:pt>
                <c:pt idx="21">
                  <c:v>28004</c:v>
                </c:pt>
                <c:pt idx="22">
                  <c:v>28212</c:v>
                </c:pt>
                <c:pt idx="23">
                  <c:v>28329</c:v>
                </c:pt>
                <c:pt idx="24">
                  <c:v>28575</c:v>
                </c:pt>
                <c:pt idx="25">
                  <c:v>28886</c:v>
                </c:pt>
                <c:pt idx="26">
                  <c:v>28841</c:v>
                </c:pt>
                <c:pt idx="27">
                  <c:v>28793</c:v>
                </c:pt>
                <c:pt idx="28">
                  <c:v>28360</c:v>
                </c:pt>
                <c:pt idx="29">
                  <c:v>27949</c:v>
                </c:pt>
                <c:pt idx="30">
                  <c:v>27626</c:v>
                </c:pt>
                <c:pt idx="31">
                  <c:v>27148</c:v>
                </c:pt>
                <c:pt idx="32">
                  <c:v>26708</c:v>
                </c:pt>
                <c:pt idx="33">
                  <c:v>26209</c:v>
                </c:pt>
                <c:pt idx="34">
                  <c:v>25706</c:v>
                </c:pt>
                <c:pt idx="35">
                  <c:v>25235</c:v>
                </c:pt>
                <c:pt idx="36">
                  <c:v>24681</c:v>
                </c:pt>
                <c:pt idx="37">
                  <c:v>24276</c:v>
                </c:pt>
                <c:pt idx="38">
                  <c:v>23800</c:v>
                </c:pt>
                <c:pt idx="39">
                  <c:v>23458</c:v>
                </c:pt>
                <c:pt idx="40">
                  <c:v>23451</c:v>
                </c:pt>
                <c:pt idx="41">
                  <c:v>23612</c:v>
                </c:pt>
                <c:pt idx="42">
                  <c:v>23653</c:v>
                </c:pt>
                <c:pt idx="43">
                  <c:v>24024</c:v>
                </c:pt>
                <c:pt idx="44">
                  <c:v>24275</c:v>
                </c:pt>
                <c:pt idx="45">
                  <c:v>24490</c:v>
                </c:pt>
                <c:pt idx="46">
                  <c:v>24699</c:v>
                </c:pt>
                <c:pt idx="47">
                  <c:v>24969</c:v>
                </c:pt>
                <c:pt idx="48">
                  <c:v>25582</c:v>
                </c:pt>
                <c:pt idx="49">
                  <c:v>25866</c:v>
                </c:pt>
                <c:pt idx="50">
                  <c:v>26054</c:v>
                </c:pt>
                <c:pt idx="51">
                  <c:v>26555</c:v>
                </c:pt>
                <c:pt idx="52">
                  <c:v>26750</c:v>
                </c:pt>
                <c:pt idx="53">
                  <c:v>27123</c:v>
                </c:pt>
                <c:pt idx="54">
                  <c:v>27467</c:v>
                </c:pt>
                <c:pt idx="55">
                  <c:v>27685</c:v>
                </c:pt>
                <c:pt idx="56">
                  <c:v>27939</c:v>
                </c:pt>
                <c:pt idx="57">
                  <c:v>28332</c:v>
                </c:pt>
                <c:pt idx="58">
                  <c:v>28558</c:v>
                </c:pt>
                <c:pt idx="59">
                  <c:v>28883</c:v>
                </c:pt>
                <c:pt idx="60">
                  <c:v>28784</c:v>
                </c:pt>
                <c:pt idx="61">
                  <c:v>28897</c:v>
                </c:pt>
                <c:pt idx="62">
                  <c:v>29277</c:v>
                </c:pt>
                <c:pt idx="63">
                  <c:v>29287</c:v>
                </c:pt>
                <c:pt idx="64">
                  <c:v>29686</c:v>
                </c:pt>
                <c:pt idx="65">
                  <c:v>29898</c:v>
                </c:pt>
                <c:pt idx="66">
                  <c:v>29947</c:v>
                </c:pt>
                <c:pt idx="67">
                  <c:v>30002</c:v>
                </c:pt>
                <c:pt idx="68">
                  <c:v>30269</c:v>
                </c:pt>
                <c:pt idx="69">
                  <c:v>30496</c:v>
                </c:pt>
                <c:pt idx="70">
                  <c:v>30581</c:v>
                </c:pt>
                <c:pt idx="71">
                  <c:v>30650</c:v>
                </c:pt>
                <c:pt idx="72">
                  <c:v>30691</c:v>
                </c:pt>
                <c:pt idx="73">
                  <c:v>30655</c:v>
                </c:pt>
                <c:pt idx="74">
                  <c:v>31020</c:v>
                </c:pt>
                <c:pt idx="75">
                  <c:v>31067</c:v>
                </c:pt>
                <c:pt idx="76">
                  <c:v>30864</c:v>
                </c:pt>
                <c:pt idx="77">
                  <c:v>30744</c:v>
                </c:pt>
                <c:pt idx="78">
                  <c:v>30664</c:v>
                </c:pt>
                <c:pt idx="79">
                  <c:v>30440</c:v>
                </c:pt>
                <c:pt idx="80">
                  <c:v>30007</c:v>
                </c:pt>
                <c:pt idx="81">
                  <c:v>29367</c:v>
                </c:pt>
                <c:pt idx="82">
                  <c:v>29052</c:v>
                </c:pt>
                <c:pt idx="83">
                  <c:v>28606</c:v>
                </c:pt>
                <c:pt idx="84">
                  <c:v>28122</c:v>
                </c:pt>
                <c:pt idx="85">
                  <c:v>27750</c:v>
                </c:pt>
                <c:pt idx="86">
                  <c:v>26990</c:v>
                </c:pt>
                <c:pt idx="87">
                  <c:v>26325</c:v>
                </c:pt>
                <c:pt idx="88">
                  <c:v>25634</c:v>
                </c:pt>
                <c:pt idx="89">
                  <c:v>24923</c:v>
                </c:pt>
                <c:pt idx="90">
                  <c:v>24290</c:v>
                </c:pt>
                <c:pt idx="91">
                  <c:v>23856</c:v>
                </c:pt>
                <c:pt idx="92" formatCode="#,##0">
                  <c:v>23529</c:v>
                </c:pt>
                <c:pt idx="93" formatCode="#,##0">
                  <c:v>23226</c:v>
                </c:pt>
                <c:pt idx="94" formatCode="#,##0">
                  <c:v>22909</c:v>
                </c:pt>
                <c:pt idx="95" formatCode="#,##0">
                  <c:v>22723</c:v>
                </c:pt>
                <c:pt idx="96" formatCode="#,##0">
                  <c:v>22606</c:v>
                </c:pt>
                <c:pt idx="97" formatCode="#,##0">
                  <c:v>22491</c:v>
                </c:pt>
                <c:pt idx="98" formatCode="#,##0">
                  <c:v>22120</c:v>
                </c:pt>
                <c:pt idx="99" formatCode="#,##0">
                  <c:v>21809</c:v>
                </c:pt>
                <c:pt idx="100" formatCode="#,##0">
                  <c:v>21673</c:v>
                </c:pt>
                <c:pt idx="101" formatCode="#,##0">
                  <c:v>21683</c:v>
                </c:pt>
                <c:pt idx="102" formatCode="#,##0">
                  <c:v>21762</c:v>
                </c:pt>
                <c:pt idx="103" formatCode="#,##0">
                  <c:v>21701</c:v>
                </c:pt>
                <c:pt idx="104" formatCode="#,##0">
                  <c:v>21654</c:v>
                </c:pt>
                <c:pt idx="105" formatCode="#,##0">
                  <c:v>21639</c:v>
                </c:pt>
                <c:pt idx="106" formatCode="#,##0">
                  <c:v>21691</c:v>
                </c:pt>
                <c:pt idx="107" formatCode="#,##0">
                  <c:v>21691</c:v>
                </c:pt>
                <c:pt idx="108" formatCode="#,##0">
                  <c:v>21689</c:v>
                </c:pt>
                <c:pt idx="109" formatCode="#,##0">
                  <c:v>21467</c:v>
                </c:pt>
                <c:pt idx="110" formatCode="#,##0">
                  <c:v>21437</c:v>
                </c:pt>
                <c:pt idx="111" formatCode="#,##0">
                  <c:v>21462</c:v>
                </c:pt>
                <c:pt idx="112" formatCode="#,##0">
                  <c:v>21372</c:v>
                </c:pt>
                <c:pt idx="113" formatCode="#,##0">
                  <c:v>21213</c:v>
                </c:pt>
                <c:pt idx="114" formatCode="#,##0">
                  <c:v>21288</c:v>
                </c:pt>
                <c:pt idx="115" formatCode="#,##0">
                  <c:v>21251</c:v>
                </c:pt>
                <c:pt idx="116" formatCode="#,##0">
                  <c:v>21156</c:v>
                </c:pt>
                <c:pt idx="117" formatCode="#,##0">
                  <c:v>21262</c:v>
                </c:pt>
                <c:pt idx="118" formatCode="#,##0">
                  <c:v>21178</c:v>
                </c:pt>
                <c:pt idx="119" formatCode="#,##0">
                  <c:v>21076</c:v>
                </c:pt>
                <c:pt idx="120">
                  <c:v>21090</c:v>
                </c:pt>
                <c:pt idx="121">
                  <c:v>21229</c:v>
                </c:pt>
                <c:pt idx="122">
                  <c:v>21406</c:v>
                </c:pt>
                <c:pt idx="123">
                  <c:v>21571</c:v>
                </c:pt>
                <c:pt idx="124">
                  <c:v>21843</c:v>
                </c:pt>
                <c:pt idx="125">
                  <c:v>21938</c:v>
                </c:pt>
                <c:pt idx="126">
                  <c:v>22021</c:v>
                </c:pt>
                <c:pt idx="127">
                  <c:v>22174</c:v>
                </c:pt>
                <c:pt idx="128">
                  <c:v>22426</c:v>
                </c:pt>
                <c:pt idx="129">
                  <c:v>22694</c:v>
                </c:pt>
                <c:pt idx="130">
                  <c:v>22904</c:v>
                </c:pt>
                <c:pt idx="131">
                  <c:v>23214</c:v>
                </c:pt>
                <c:pt idx="132">
                  <c:v>23343</c:v>
                </c:pt>
                <c:pt idx="133">
                  <c:v>23465</c:v>
                </c:pt>
                <c:pt idx="134">
                  <c:v>23526</c:v>
                </c:pt>
                <c:pt idx="135">
                  <c:v>23573</c:v>
                </c:pt>
                <c:pt idx="136">
                  <c:v>23678</c:v>
                </c:pt>
                <c:pt idx="137">
                  <c:v>24013</c:v>
                </c:pt>
                <c:pt idx="138">
                  <c:v>24298</c:v>
                </c:pt>
                <c:pt idx="139">
                  <c:v>24546</c:v>
                </c:pt>
                <c:pt idx="140">
                  <c:v>24720</c:v>
                </c:pt>
                <c:pt idx="141">
                  <c:v>25014</c:v>
                </c:pt>
                <c:pt idx="142">
                  <c:v>25234</c:v>
                </c:pt>
                <c:pt idx="143">
                  <c:v>25469</c:v>
                </c:pt>
                <c:pt idx="144">
                  <c:v>25478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5-4E81-98F2-2E5E3921C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45056"/>
        <c:axId val="132255744"/>
      </c:lineChart>
      <c:dateAx>
        <c:axId val="13204505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2255744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32255744"/>
        <c:scaling>
          <c:orientation val="minMax"/>
          <c:max val="8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2045056"/>
        <c:crosses val="autoZero"/>
        <c:crossBetween val="midCat"/>
        <c:majorUnit val="100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Guestnights!$I$58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Guestnights!$I$110:$I$254</c:f>
              <c:numCache>
                <c:formatCode>0.00</c:formatCode>
                <c:ptCount val="145"/>
                <c:pt idx="0">
                  <c:v>5.5170000000000003</c:v>
                </c:pt>
                <c:pt idx="1">
                  <c:v>5.5129999999999999</c:v>
                </c:pt>
                <c:pt idx="2">
                  <c:v>5.5620000000000003</c:v>
                </c:pt>
                <c:pt idx="3">
                  <c:v>5.5650000000000004</c:v>
                </c:pt>
                <c:pt idx="4">
                  <c:v>5.5960000000000001</c:v>
                </c:pt>
                <c:pt idx="5">
                  <c:v>5.6379999999999999</c:v>
                </c:pt>
                <c:pt idx="6">
                  <c:v>5.6379999999999999</c:v>
                </c:pt>
                <c:pt idx="7">
                  <c:v>5.6520000000000001</c:v>
                </c:pt>
                <c:pt idx="8">
                  <c:v>5.6909999999999998</c:v>
                </c:pt>
                <c:pt idx="9">
                  <c:v>5.69</c:v>
                </c:pt>
                <c:pt idx="10">
                  <c:v>5.673</c:v>
                </c:pt>
                <c:pt idx="11">
                  <c:v>5.6740000000000004</c:v>
                </c:pt>
                <c:pt idx="12">
                  <c:v>5.6609999999999996</c:v>
                </c:pt>
                <c:pt idx="13">
                  <c:v>5.6870000000000003</c:v>
                </c:pt>
                <c:pt idx="14">
                  <c:v>5.6559999999999997</c:v>
                </c:pt>
                <c:pt idx="15">
                  <c:v>5.6619999999999999</c:v>
                </c:pt>
                <c:pt idx="16">
                  <c:v>5.6289999999999996</c:v>
                </c:pt>
                <c:pt idx="17">
                  <c:v>5.5869999999999997</c:v>
                </c:pt>
                <c:pt idx="18">
                  <c:v>5.5570000000000004</c:v>
                </c:pt>
                <c:pt idx="19">
                  <c:v>5.5279999999999996</c:v>
                </c:pt>
                <c:pt idx="20">
                  <c:v>5.4939999999999998</c:v>
                </c:pt>
                <c:pt idx="21">
                  <c:v>5.4550000000000001</c:v>
                </c:pt>
                <c:pt idx="22">
                  <c:v>5.48</c:v>
                </c:pt>
                <c:pt idx="23">
                  <c:v>5.4480000000000004</c:v>
                </c:pt>
                <c:pt idx="24">
                  <c:v>5.4480000000000004</c:v>
                </c:pt>
                <c:pt idx="25">
                  <c:v>5.4530000000000003</c:v>
                </c:pt>
                <c:pt idx="26">
                  <c:v>5.4349999999999996</c:v>
                </c:pt>
                <c:pt idx="27">
                  <c:v>5.44</c:v>
                </c:pt>
                <c:pt idx="28">
                  <c:v>5.4530000000000003</c:v>
                </c:pt>
                <c:pt idx="29">
                  <c:v>5.4619999999999997</c:v>
                </c:pt>
                <c:pt idx="30">
                  <c:v>5.4669999999999996</c:v>
                </c:pt>
                <c:pt idx="31">
                  <c:v>5.492</c:v>
                </c:pt>
                <c:pt idx="32">
                  <c:v>5.5140000000000002</c:v>
                </c:pt>
                <c:pt idx="33">
                  <c:v>5.5369999999999999</c:v>
                </c:pt>
                <c:pt idx="34">
                  <c:v>5.532</c:v>
                </c:pt>
                <c:pt idx="35">
                  <c:v>5.5759999999999996</c:v>
                </c:pt>
                <c:pt idx="36">
                  <c:v>5.601</c:v>
                </c:pt>
                <c:pt idx="37">
                  <c:v>5.61</c:v>
                </c:pt>
                <c:pt idx="38">
                  <c:v>5.6669999999999998</c:v>
                </c:pt>
                <c:pt idx="39">
                  <c:v>5.6909999999999998</c:v>
                </c:pt>
                <c:pt idx="40">
                  <c:v>5.734</c:v>
                </c:pt>
                <c:pt idx="41">
                  <c:v>5.766</c:v>
                </c:pt>
                <c:pt idx="42">
                  <c:v>5.8090000000000002</c:v>
                </c:pt>
                <c:pt idx="43">
                  <c:v>5.8490000000000002</c:v>
                </c:pt>
                <c:pt idx="44">
                  <c:v>5.9039999999999999</c:v>
                </c:pt>
                <c:pt idx="45">
                  <c:v>5.9489999999999998</c:v>
                </c:pt>
                <c:pt idx="46">
                  <c:v>6.0179999999999998</c:v>
                </c:pt>
                <c:pt idx="47">
                  <c:v>6.0830000000000002</c:v>
                </c:pt>
                <c:pt idx="48">
                  <c:v>6.133</c:v>
                </c:pt>
                <c:pt idx="49">
                  <c:v>6.1989999999999998</c:v>
                </c:pt>
                <c:pt idx="50">
                  <c:v>6.19</c:v>
                </c:pt>
                <c:pt idx="51">
                  <c:v>6.2530000000000001</c:v>
                </c:pt>
                <c:pt idx="52">
                  <c:v>6.2539999999999996</c:v>
                </c:pt>
                <c:pt idx="53">
                  <c:v>6.28</c:v>
                </c:pt>
                <c:pt idx="54">
                  <c:v>6.3179999999999996</c:v>
                </c:pt>
                <c:pt idx="55">
                  <c:v>6.3470000000000004</c:v>
                </c:pt>
                <c:pt idx="56">
                  <c:v>6.3460000000000001</c:v>
                </c:pt>
                <c:pt idx="57">
                  <c:v>6.3979999999999997</c:v>
                </c:pt>
                <c:pt idx="58">
                  <c:v>6.3609999999999998</c:v>
                </c:pt>
                <c:pt idx="59">
                  <c:v>6.3449999999999998</c:v>
                </c:pt>
                <c:pt idx="60">
                  <c:v>6.327</c:v>
                </c:pt>
                <c:pt idx="61">
                  <c:v>6.3440000000000003</c:v>
                </c:pt>
                <c:pt idx="62">
                  <c:v>6.4029999999999996</c:v>
                </c:pt>
                <c:pt idx="63">
                  <c:v>6.4269999999999996</c:v>
                </c:pt>
                <c:pt idx="64">
                  <c:v>6.4509999999999996</c:v>
                </c:pt>
                <c:pt idx="65">
                  <c:v>6.4729999999999999</c:v>
                </c:pt>
                <c:pt idx="66">
                  <c:v>6.508</c:v>
                </c:pt>
                <c:pt idx="67">
                  <c:v>6.5170000000000003</c:v>
                </c:pt>
                <c:pt idx="68">
                  <c:v>6.556</c:v>
                </c:pt>
                <c:pt idx="69">
                  <c:v>6.5449999999999999</c:v>
                </c:pt>
                <c:pt idx="70">
                  <c:v>6.5860000000000003</c:v>
                </c:pt>
                <c:pt idx="71">
                  <c:v>6.6</c:v>
                </c:pt>
                <c:pt idx="72">
                  <c:v>6.6520000000000001</c:v>
                </c:pt>
                <c:pt idx="73">
                  <c:v>6.649</c:v>
                </c:pt>
                <c:pt idx="74">
                  <c:v>6.67</c:v>
                </c:pt>
                <c:pt idx="75">
                  <c:v>6.6689999999999996</c:v>
                </c:pt>
                <c:pt idx="76">
                  <c:v>6.702</c:v>
                </c:pt>
                <c:pt idx="77">
                  <c:v>6.75</c:v>
                </c:pt>
                <c:pt idx="78">
                  <c:v>6.734</c:v>
                </c:pt>
                <c:pt idx="79">
                  <c:v>6.7539999999999996</c:v>
                </c:pt>
                <c:pt idx="80">
                  <c:v>6.7949999999999999</c:v>
                </c:pt>
                <c:pt idx="81">
                  <c:v>6.8259999999999996</c:v>
                </c:pt>
                <c:pt idx="82">
                  <c:v>6.8419999999999996</c:v>
                </c:pt>
                <c:pt idx="83">
                  <c:v>6.8769999999999998</c:v>
                </c:pt>
                <c:pt idx="84">
                  <c:v>6.9119999999999999</c:v>
                </c:pt>
                <c:pt idx="85">
                  <c:v>6.9359999999999999</c:v>
                </c:pt>
                <c:pt idx="86">
                  <c:v>6.9610000000000003</c:v>
                </c:pt>
                <c:pt idx="87">
                  <c:v>6.992</c:v>
                </c:pt>
                <c:pt idx="88">
                  <c:v>7.0119999999999996</c:v>
                </c:pt>
                <c:pt idx="89">
                  <c:v>7.02</c:v>
                </c:pt>
                <c:pt idx="90">
                  <c:v>7.0570000000000004</c:v>
                </c:pt>
                <c:pt idx="91">
                  <c:v>7.09</c:v>
                </c:pt>
                <c:pt idx="92">
                  <c:v>7.0880000000000001</c:v>
                </c:pt>
                <c:pt idx="93">
                  <c:v>7.085</c:v>
                </c:pt>
                <c:pt idx="94">
                  <c:v>7.0979999999999999</c:v>
                </c:pt>
                <c:pt idx="95">
                  <c:v>7.11</c:v>
                </c:pt>
                <c:pt idx="96">
                  <c:v>7.1150000000000002</c:v>
                </c:pt>
                <c:pt idx="97">
                  <c:v>7.1079999999999997</c:v>
                </c:pt>
                <c:pt idx="98">
                  <c:v>7.1</c:v>
                </c:pt>
                <c:pt idx="99">
                  <c:v>7.1180000000000003</c:v>
                </c:pt>
                <c:pt idx="100">
                  <c:v>7.1440000000000001</c:v>
                </c:pt>
                <c:pt idx="101">
                  <c:v>7.1630000000000003</c:v>
                </c:pt>
                <c:pt idx="102">
                  <c:v>7.1760000000000002</c:v>
                </c:pt>
                <c:pt idx="103">
                  <c:v>7.2110000000000003</c:v>
                </c:pt>
                <c:pt idx="104">
                  <c:v>7.2350000000000003</c:v>
                </c:pt>
                <c:pt idx="105">
                  <c:v>7.274</c:v>
                </c:pt>
                <c:pt idx="106">
                  <c:v>7.3170000000000002</c:v>
                </c:pt>
                <c:pt idx="107">
                  <c:v>7.3470000000000004</c:v>
                </c:pt>
                <c:pt idx="108">
                  <c:v>7.36</c:v>
                </c:pt>
                <c:pt idx="109">
                  <c:v>7.4130000000000003</c:v>
                </c:pt>
                <c:pt idx="110">
                  <c:v>7.4219999999999997</c:v>
                </c:pt>
                <c:pt idx="111">
                  <c:v>7.4340000000000002</c:v>
                </c:pt>
                <c:pt idx="112">
                  <c:v>7.4139999999999997</c:v>
                </c:pt>
                <c:pt idx="113">
                  <c:v>7.3979999999999997</c:v>
                </c:pt>
                <c:pt idx="114">
                  <c:v>7.4029999999999996</c:v>
                </c:pt>
                <c:pt idx="115">
                  <c:v>7.4139999999999997</c:v>
                </c:pt>
                <c:pt idx="116">
                  <c:v>7.4320000000000004</c:v>
                </c:pt>
                <c:pt idx="117">
                  <c:v>7.4420000000000002</c:v>
                </c:pt>
                <c:pt idx="118">
                  <c:v>7.4420000000000002</c:v>
                </c:pt>
                <c:pt idx="119">
                  <c:v>7.4119999999999999</c:v>
                </c:pt>
                <c:pt idx="120">
                  <c:v>7.3890000000000002</c:v>
                </c:pt>
                <c:pt idx="121">
                  <c:v>7.3490000000000002</c:v>
                </c:pt>
                <c:pt idx="122">
                  <c:v>7.3650000000000002</c:v>
                </c:pt>
                <c:pt idx="123">
                  <c:v>7.3639999999999999</c:v>
                </c:pt>
                <c:pt idx="124">
                  <c:v>7.375</c:v>
                </c:pt>
                <c:pt idx="125">
                  <c:v>7.375</c:v>
                </c:pt>
                <c:pt idx="126">
                  <c:v>7.3860000000000001</c:v>
                </c:pt>
                <c:pt idx="127">
                  <c:v>7.3390000000000004</c:v>
                </c:pt>
                <c:pt idx="128">
                  <c:v>7.319</c:v>
                </c:pt>
                <c:pt idx="129">
                  <c:v>7.2889999999999997</c:v>
                </c:pt>
                <c:pt idx="130">
                  <c:v>7.2759999999999998</c:v>
                </c:pt>
                <c:pt idx="131">
                  <c:v>7.3079999999999998</c:v>
                </c:pt>
                <c:pt idx="132">
                  <c:v>7.3410000000000002</c:v>
                </c:pt>
                <c:pt idx="133">
                  <c:v>7.3840000000000003</c:v>
                </c:pt>
                <c:pt idx="134">
                  <c:v>7.4189999999999996</c:v>
                </c:pt>
                <c:pt idx="135">
                  <c:v>7.4269999999999996</c:v>
                </c:pt>
                <c:pt idx="136">
                  <c:v>7.4470000000000001</c:v>
                </c:pt>
                <c:pt idx="137">
                  <c:v>7.4480000000000004</c:v>
                </c:pt>
                <c:pt idx="138">
                  <c:v>7.4420000000000002</c:v>
                </c:pt>
                <c:pt idx="139">
                  <c:v>7.46</c:v>
                </c:pt>
                <c:pt idx="140">
                  <c:v>7.4720000000000004</c:v>
                </c:pt>
                <c:pt idx="141">
                  <c:v>7.4909999999999997</c:v>
                </c:pt>
                <c:pt idx="142">
                  <c:v>7.5019999999999998</c:v>
                </c:pt>
                <c:pt idx="143">
                  <c:v>7.5220000000000002</c:v>
                </c:pt>
                <c:pt idx="144">
                  <c:v>7.556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B-4124-85A3-4FE3C4785819}"/>
            </c:ext>
          </c:extLst>
        </c:ser>
        <c:ser>
          <c:idx val="1"/>
          <c:order val="1"/>
          <c:tx>
            <c:strRef>
              <c:f>Guestnights!$J$58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Guestnights!$J$110:$J$254</c:f>
              <c:numCache>
                <c:formatCode>0.00</c:formatCode>
                <c:ptCount val="145"/>
                <c:pt idx="0">
                  <c:v>26.904</c:v>
                </c:pt>
                <c:pt idx="1">
                  <c:v>26.876999999999999</c:v>
                </c:pt>
                <c:pt idx="2">
                  <c:v>26.882999999999999</c:v>
                </c:pt>
                <c:pt idx="3">
                  <c:v>26.905999999999999</c:v>
                </c:pt>
                <c:pt idx="4">
                  <c:v>26.975000000000001</c:v>
                </c:pt>
                <c:pt idx="5">
                  <c:v>27.050999999999998</c:v>
                </c:pt>
                <c:pt idx="6">
                  <c:v>27.282</c:v>
                </c:pt>
                <c:pt idx="7">
                  <c:v>27.170999999999999</c:v>
                </c:pt>
                <c:pt idx="8">
                  <c:v>27.224</c:v>
                </c:pt>
                <c:pt idx="9">
                  <c:v>27.131</c:v>
                </c:pt>
                <c:pt idx="10">
                  <c:v>27.100999999999999</c:v>
                </c:pt>
                <c:pt idx="11">
                  <c:v>27.018000000000001</c:v>
                </c:pt>
                <c:pt idx="12">
                  <c:v>26.911999999999999</c:v>
                </c:pt>
                <c:pt idx="13">
                  <c:v>26.988</c:v>
                </c:pt>
                <c:pt idx="14">
                  <c:v>26.905000000000001</c:v>
                </c:pt>
                <c:pt idx="15">
                  <c:v>26.817</c:v>
                </c:pt>
                <c:pt idx="16">
                  <c:v>26.702000000000002</c:v>
                </c:pt>
                <c:pt idx="17">
                  <c:v>26.481999999999999</c:v>
                </c:pt>
                <c:pt idx="18">
                  <c:v>26.14</c:v>
                </c:pt>
                <c:pt idx="19">
                  <c:v>26.286000000000001</c:v>
                </c:pt>
                <c:pt idx="20">
                  <c:v>26.306999999999999</c:v>
                </c:pt>
                <c:pt idx="21">
                  <c:v>26.263999999999999</c:v>
                </c:pt>
                <c:pt idx="22">
                  <c:v>26.31</c:v>
                </c:pt>
                <c:pt idx="23">
                  <c:v>26.338999999999999</c:v>
                </c:pt>
                <c:pt idx="24">
                  <c:v>26.404</c:v>
                </c:pt>
                <c:pt idx="25">
                  <c:v>26.411000000000001</c:v>
                </c:pt>
                <c:pt idx="26">
                  <c:v>26.440999999999999</c:v>
                </c:pt>
                <c:pt idx="27">
                  <c:v>26.573</c:v>
                </c:pt>
                <c:pt idx="28">
                  <c:v>26.748000000000001</c:v>
                </c:pt>
                <c:pt idx="29">
                  <c:v>26.788</c:v>
                </c:pt>
                <c:pt idx="30">
                  <c:v>26.856999999999999</c:v>
                </c:pt>
                <c:pt idx="31">
                  <c:v>26.853999999999999</c:v>
                </c:pt>
                <c:pt idx="32">
                  <c:v>26.71</c:v>
                </c:pt>
                <c:pt idx="33">
                  <c:v>26.8</c:v>
                </c:pt>
                <c:pt idx="34">
                  <c:v>26.809000000000001</c:v>
                </c:pt>
                <c:pt idx="35">
                  <c:v>26.763999999999999</c:v>
                </c:pt>
                <c:pt idx="36">
                  <c:v>26.712</c:v>
                </c:pt>
                <c:pt idx="37">
                  <c:v>26.66</c:v>
                </c:pt>
                <c:pt idx="38">
                  <c:v>26.655999999999999</c:v>
                </c:pt>
                <c:pt idx="39">
                  <c:v>26.555</c:v>
                </c:pt>
                <c:pt idx="40">
                  <c:v>26.408000000000001</c:v>
                </c:pt>
                <c:pt idx="41">
                  <c:v>26.324999999999999</c:v>
                </c:pt>
                <c:pt idx="42">
                  <c:v>26.103999999999999</c:v>
                </c:pt>
                <c:pt idx="43">
                  <c:v>25.957999999999998</c:v>
                </c:pt>
                <c:pt idx="44">
                  <c:v>25.92</c:v>
                </c:pt>
                <c:pt idx="45">
                  <c:v>25.88</c:v>
                </c:pt>
                <c:pt idx="46">
                  <c:v>25.855</c:v>
                </c:pt>
                <c:pt idx="47">
                  <c:v>25.96</c:v>
                </c:pt>
                <c:pt idx="48">
                  <c:v>25.914999999999999</c:v>
                </c:pt>
                <c:pt idx="49">
                  <c:v>25.812000000000001</c:v>
                </c:pt>
                <c:pt idx="50">
                  <c:v>25.780999999999999</c:v>
                </c:pt>
                <c:pt idx="51">
                  <c:v>25.760999999999999</c:v>
                </c:pt>
                <c:pt idx="52">
                  <c:v>25.577000000000002</c:v>
                </c:pt>
                <c:pt idx="53">
                  <c:v>25.484999999999999</c:v>
                </c:pt>
                <c:pt idx="54">
                  <c:v>25.422000000000001</c:v>
                </c:pt>
                <c:pt idx="55">
                  <c:v>25.337</c:v>
                </c:pt>
                <c:pt idx="56">
                  <c:v>25.332999999999998</c:v>
                </c:pt>
                <c:pt idx="57">
                  <c:v>25.353999999999999</c:v>
                </c:pt>
                <c:pt idx="58">
                  <c:v>25.24</c:v>
                </c:pt>
                <c:pt idx="59">
                  <c:v>25.053999999999998</c:v>
                </c:pt>
                <c:pt idx="60">
                  <c:v>24.994</c:v>
                </c:pt>
                <c:pt idx="61">
                  <c:v>25.059000000000001</c:v>
                </c:pt>
                <c:pt idx="62">
                  <c:v>24.966000000000001</c:v>
                </c:pt>
                <c:pt idx="63">
                  <c:v>25.010999999999999</c:v>
                </c:pt>
                <c:pt idx="64">
                  <c:v>24.978000000000002</c:v>
                </c:pt>
                <c:pt idx="65">
                  <c:v>25.004999999999999</c:v>
                </c:pt>
                <c:pt idx="66">
                  <c:v>25.297999999999998</c:v>
                </c:pt>
                <c:pt idx="67">
                  <c:v>25.254999999999999</c:v>
                </c:pt>
                <c:pt idx="68">
                  <c:v>25.366</c:v>
                </c:pt>
                <c:pt idx="69">
                  <c:v>25.422999999999998</c:v>
                </c:pt>
                <c:pt idx="70">
                  <c:v>25.552</c:v>
                </c:pt>
                <c:pt idx="71">
                  <c:v>25.681999999999999</c:v>
                </c:pt>
                <c:pt idx="72">
                  <c:v>25.734000000000002</c:v>
                </c:pt>
                <c:pt idx="73">
                  <c:v>25.776</c:v>
                </c:pt>
                <c:pt idx="74">
                  <c:v>25.931000000000001</c:v>
                </c:pt>
                <c:pt idx="75">
                  <c:v>26.042000000000002</c:v>
                </c:pt>
                <c:pt idx="76">
                  <c:v>26.263999999999999</c:v>
                </c:pt>
                <c:pt idx="77">
                  <c:v>26.472999999999999</c:v>
                </c:pt>
                <c:pt idx="78">
                  <c:v>26.393999999999998</c:v>
                </c:pt>
                <c:pt idx="79">
                  <c:v>26.765000000000001</c:v>
                </c:pt>
                <c:pt idx="80">
                  <c:v>26.896999999999998</c:v>
                </c:pt>
                <c:pt idx="81">
                  <c:v>26.885999999999999</c:v>
                </c:pt>
                <c:pt idx="82">
                  <c:v>26.965</c:v>
                </c:pt>
                <c:pt idx="83">
                  <c:v>27.001999999999999</c:v>
                </c:pt>
                <c:pt idx="84">
                  <c:v>27.105</c:v>
                </c:pt>
                <c:pt idx="85">
                  <c:v>27.268000000000001</c:v>
                </c:pt>
                <c:pt idx="86">
                  <c:v>27.408999999999999</c:v>
                </c:pt>
                <c:pt idx="87">
                  <c:v>27.619</c:v>
                </c:pt>
                <c:pt idx="88">
                  <c:v>27.766999999999999</c:v>
                </c:pt>
                <c:pt idx="89">
                  <c:v>27.949000000000002</c:v>
                </c:pt>
                <c:pt idx="90">
                  <c:v>28.16</c:v>
                </c:pt>
                <c:pt idx="91">
                  <c:v>28.234999999999999</c:v>
                </c:pt>
                <c:pt idx="92">
                  <c:v>28.359000000000002</c:v>
                </c:pt>
                <c:pt idx="93">
                  <c:v>28.42</c:v>
                </c:pt>
                <c:pt idx="94">
                  <c:v>28.501000000000001</c:v>
                </c:pt>
                <c:pt idx="95">
                  <c:v>28.581</c:v>
                </c:pt>
                <c:pt idx="96">
                  <c:v>28.699000000000002</c:v>
                </c:pt>
                <c:pt idx="97">
                  <c:v>28.786000000000001</c:v>
                </c:pt>
                <c:pt idx="98">
                  <c:v>28.93</c:v>
                </c:pt>
                <c:pt idx="99">
                  <c:v>29.135999999999999</c:v>
                </c:pt>
                <c:pt idx="100">
                  <c:v>29.388000000000002</c:v>
                </c:pt>
                <c:pt idx="101">
                  <c:v>29.63</c:v>
                </c:pt>
                <c:pt idx="102">
                  <c:v>30.053000000000001</c:v>
                </c:pt>
                <c:pt idx="103">
                  <c:v>30.134</c:v>
                </c:pt>
                <c:pt idx="104">
                  <c:v>30.102</c:v>
                </c:pt>
                <c:pt idx="105">
                  <c:v>30.292999999999999</c:v>
                </c:pt>
                <c:pt idx="106">
                  <c:v>30.419</c:v>
                </c:pt>
                <c:pt idx="107">
                  <c:v>30.536999999999999</c:v>
                </c:pt>
                <c:pt idx="108">
                  <c:v>30.681999999999999</c:v>
                </c:pt>
                <c:pt idx="109">
                  <c:v>30.8</c:v>
                </c:pt>
                <c:pt idx="110">
                  <c:v>30.949000000000002</c:v>
                </c:pt>
                <c:pt idx="111">
                  <c:v>31.068000000000001</c:v>
                </c:pt>
                <c:pt idx="112">
                  <c:v>31.143000000000001</c:v>
                </c:pt>
                <c:pt idx="113">
                  <c:v>31.141999999999999</c:v>
                </c:pt>
                <c:pt idx="114">
                  <c:v>31.015000000000001</c:v>
                </c:pt>
                <c:pt idx="115">
                  <c:v>31.225999999999999</c:v>
                </c:pt>
                <c:pt idx="116">
                  <c:v>31.379000000000001</c:v>
                </c:pt>
                <c:pt idx="117">
                  <c:v>31.515000000000001</c:v>
                </c:pt>
                <c:pt idx="118">
                  <c:v>31.552</c:v>
                </c:pt>
                <c:pt idx="119">
                  <c:v>31.574000000000002</c:v>
                </c:pt>
                <c:pt idx="120">
                  <c:v>31.632999999999999</c:v>
                </c:pt>
                <c:pt idx="121">
                  <c:v>31.815999999999999</c:v>
                </c:pt>
                <c:pt idx="122">
                  <c:v>31.940999999999999</c:v>
                </c:pt>
                <c:pt idx="123">
                  <c:v>32.100999999999999</c:v>
                </c:pt>
                <c:pt idx="124">
                  <c:v>32.159999999999997</c:v>
                </c:pt>
                <c:pt idx="125">
                  <c:v>32.241999999999997</c:v>
                </c:pt>
                <c:pt idx="126">
                  <c:v>32.540999999999997</c:v>
                </c:pt>
                <c:pt idx="127">
                  <c:v>32.555999999999997</c:v>
                </c:pt>
                <c:pt idx="128">
                  <c:v>32.616</c:v>
                </c:pt>
                <c:pt idx="129">
                  <c:v>32.604999999999997</c:v>
                </c:pt>
                <c:pt idx="130">
                  <c:v>32.622</c:v>
                </c:pt>
                <c:pt idx="131">
                  <c:v>32.673000000000002</c:v>
                </c:pt>
                <c:pt idx="132">
                  <c:v>32.718000000000004</c:v>
                </c:pt>
                <c:pt idx="133">
                  <c:v>32.795999999999999</c:v>
                </c:pt>
                <c:pt idx="134">
                  <c:v>32.89</c:v>
                </c:pt>
                <c:pt idx="135">
                  <c:v>32.939</c:v>
                </c:pt>
                <c:pt idx="136">
                  <c:v>32.917999999999999</c:v>
                </c:pt>
                <c:pt idx="137">
                  <c:v>32.901000000000003</c:v>
                </c:pt>
                <c:pt idx="138">
                  <c:v>32.738999999999997</c:v>
                </c:pt>
                <c:pt idx="139">
                  <c:v>32.896000000000001</c:v>
                </c:pt>
                <c:pt idx="140">
                  <c:v>32.905999999999999</c:v>
                </c:pt>
                <c:pt idx="141">
                  <c:v>32.917000000000002</c:v>
                </c:pt>
                <c:pt idx="142">
                  <c:v>32.927999999999997</c:v>
                </c:pt>
                <c:pt idx="143">
                  <c:v>33.000999999999998</c:v>
                </c:pt>
                <c:pt idx="144">
                  <c:v>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B-4124-85A3-4FE3C478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60480"/>
        <c:axId val="118262016"/>
      </c:lineChart>
      <c:catAx>
        <c:axId val="118260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1182620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826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 (million)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182604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1594279422854812E-2"/>
          <c:y val="0.87818455545864049"/>
          <c:w val="0.9184057205771452"/>
          <c:h val="9.146643088430334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Guestnights!$I$4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Guestnights!$I$110:$I$254</c:f>
              <c:numCache>
                <c:formatCode>0.00</c:formatCode>
                <c:ptCount val="145"/>
                <c:pt idx="0">
                  <c:v>5.5170000000000003</c:v>
                </c:pt>
                <c:pt idx="1">
                  <c:v>5.5129999999999999</c:v>
                </c:pt>
                <c:pt idx="2">
                  <c:v>5.5620000000000003</c:v>
                </c:pt>
                <c:pt idx="3">
                  <c:v>5.5650000000000004</c:v>
                </c:pt>
                <c:pt idx="4">
                  <c:v>5.5960000000000001</c:v>
                </c:pt>
                <c:pt idx="5">
                  <c:v>5.6379999999999999</c:v>
                </c:pt>
                <c:pt idx="6">
                  <c:v>5.6379999999999999</c:v>
                </c:pt>
                <c:pt idx="7">
                  <c:v>5.6520000000000001</c:v>
                </c:pt>
                <c:pt idx="8">
                  <c:v>5.6909999999999998</c:v>
                </c:pt>
                <c:pt idx="9">
                  <c:v>5.69</c:v>
                </c:pt>
                <c:pt idx="10">
                  <c:v>5.673</c:v>
                </c:pt>
                <c:pt idx="11">
                  <c:v>5.6740000000000004</c:v>
                </c:pt>
                <c:pt idx="12">
                  <c:v>5.6609999999999996</c:v>
                </c:pt>
                <c:pt idx="13">
                  <c:v>5.6870000000000003</c:v>
                </c:pt>
                <c:pt idx="14">
                  <c:v>5.6559999999999997</c:v>
                </c:pt>
                <c:pt idx="15">
                  <c:v>5.6619999999999999</c:v>
                </c:pt>
                <c:pt idx="16">
                  <c:v>5.6289999999999996</c:v>
                </c:pt>
                <c:pt idx="17">
                  <c:v>5.5869999999999997</c:v>
                </c:pt>
                <c:pt idx="18">
                  <c:v>5.5570000000000004</c:v>
                </c:pt>
                <c:pt idx="19">
                  <c:v>5.5279999999999996</c:v>
                </c:pt>
                <c:pt idx="20">
                  <c:v>5.4939999999999998</c:v>
                </c:pt>
                <c:pt idx="21">
                  <c:v>5.4550000000000001</c:v>
                </c:pt>
                <c:pt idx="22">
                  <c:v>5.48</c:v>
                </c:pt>
                <c:pt idx="23">
                  <c:v>5.4480000000000004</c:v>
                </c:pt>
                <c:pt idx="24">
                  <c:v>5.4480000000000004</c:v>
                </c:pt>
                <c:pt idx="25">
                  <c:v>5.4530000000000003</c:v>
                </c:pt>
                <c:pt idx="26">
                  <c:v>5.4349999999999996</c:v>
                </c:pt>
                <c:pt idx="27">
                  <c:v>5.44</c:v>
                </c:pt>
                <c:pt idx="28">
                  <c:v>5.4530000000000003</c:v>
                </c:pt>
                <c:pt idx="29">
                  <c:v>5.4619999999999997</c:v>
                </c:pt>
                <c:pt idx="30">
                  <c:v>5.4669999999999996</c:v>
                </c:pt>
                <c:pt idx="31">
                  <c:v>5.492</c:v>
                </c:pt>
                <c:pt idx="32">
                  <c:v>5.5140000000000002</c:v>
                </c:pt>
                <c:pt idx="33">
                  <c:v>5.5369999999999999</c:v>
                </c:pt>
                <c:pt idx="34">
                  <c:v>5.532</c:v>
                </c:pt>
                <c:pt idx="35">
                  <c:v>5.5759999999999996</c:v>
                </c:pt>
                <c:pt idx="36">
                  <c:v>5.601</c:v>
                </c:pt>
                <c:pt idx="37">
                  <c:v>5.61</c:v>
                </c:pt>
                <c:pt idx="38">
                  <c:v>5.6669999999999998</c:v>
                </c:pt>
                <c:pt idx="39">
                  <c:v>5.6909999999999998</c:v>
                </c:pt>
                <c:pt idx="40">
                  <c:v>5.734</c:v>
                </c:pt>
                <c:pt idx="41">
                  <c:v>5.766</c:v>
                </c:pt>
                <c:pt idx="42">
                  <c:v>5.8090000000000002</c:v>
                </c:pt>
                <c:pt idx="43">
                  <c:v>5.8490000000000002</c:v>
                </c:pt>
                <c:pt idx="44">
                  <c:v>5.9039999999999999</c:v>
                </c:pt>
                <c:pt idx="45">
                  <c:v>5.9489999999999998</c:v>
                </c:pt>
                <c:pt idx="46">
                  <c:v>6.0179999999999998</c:v>
                </c:pt>
                <c:pt idx="47">
                  <c:v>6.0830000000000002</c:v>
                </c:pt>
                <c:pt idx="48">
                  <c:v>6.133</c:v>
                </c:pt>
                <c:pt idx="49">
                  <c:v>6.1989999999999998</c:v>
                </c:pt>
                <c:pt idx="50">
                  <c:v>6.19</c:v>
                </c:pt>
                <c:pt idx="51">
                  <c:v>6.2530000000000001</c:v>
                </c:pt>
                <c:pt idx="52">
                  <c:v>6.2539999999999996</c:v>
                </c:pt>
                <c:pt idx="53">
                  <c:v>6.28</c:v>
                </c:pt>
                <c:pt idx="54">
                  <c:v>6.3179999999999996</c:v>
                </c:pt>
                <c:pt idx="55">
                  <c:v>6.3470000000000004</c:v>
                </c:pt>
                <c:pt idx="56">
                  <c:v>6.3460000000000001</c:v>
                </c:pt>
                <c:pt idx="57">
                  <c:v>6.3979999999999997</c:v>
                </c:pt>
                <c:pt idx="58">
                  <c:v>6.3609999999999998</c:v>
                </c:pt>
                <c:pt idx="59">
                  <c:v>6.3449999999999998</c:v>
                </c:pt>
                <c:pt idx="60">
                  <c:v>6.327</c:v>
                </c:pt>
                <c:pt idx="61">
                  <c:v>6.3440000000000003</c:v>
                </c:pt>
                <c:pt idx="62">
                  <c:v>6.4029999999999996</c:v>
                </c:pt>
                <c:pt idx="63">
                  <c:v>6.4269999999999996</c:v>
                </c:pt>
                <c:pt idx="64">
                  <c:v>6.4509999999999996</c:v>
                </c:pt>
                <c:pt idx="65">
                  <c:v>6.4729999999999999</c:v>
                </c:pt>
                <c:pt idx="66">
                  <c:v>6.508</c:v>
                </c:pt>
                <c:pt idx="67">
                  <c:v>6.5170000000000003</c:v>
                </c:pt>
                <c:pt idx="68">
                  <c:v>6.556</c:v>
                </c:pt>
                <c:pt idx="69">
                  <c:v>6.5449999999999999</c:v>
                </c:pt>
                <c:pt idx="70">
                  <c:v>6.5860000000000003</c:v>
                </c:pt>
                <c:pt idx="71">
                  <c:v>6.6</c:v>
                </c:pt>
                <c:pt idx="72">
                  <c:v>6.6520000000000001</c:v>
                </c:pt>
                <c:pt idx="73">
                  <c:v>6.649</c:v>
                </c:pt>
                <c:pt idx="74">
                  <c:v>6.67</c:v>
                </c:pt>
                <c:pt idx="75">
                  <c:v>6.6689999999999996</c:v>
                </c:pt>
                <c:pt idx="76">
                  <c:v>6.702</c:v>
                </c:pt>
                <c:pt idx="77">
                  <c:v>6.75</c:v>
                </c:pt>
                <c:pt idx="78">
                  <c:v>6.734</c:v>
                </c:pt>
                <c:pt idx="79">
                  <c:v>6.7539999999999996</c:v>
                </c:pt>
                <c:pt idx="80">
                  <c:v>6.7949999999999999</c:v>
                </c:pt>
                <c:pt idx="81">
                  <c:v>6.8259999999999996</c:v>
                </c:pt>
                <c:pt idx="82">
                  <c:v>6.8419999999999996</c:v>
                </c:pt>
                <c:pt idx="83">
                  <c:v>6.8769999999999998</c:v>
                </c:pt>
                <c:pt idx="84">
                  <c:v>6.9119999999999999</c:v>
                </c:pt>
                <c:pt idx="85">
                  <c:v>6.9359999999999999</c:v>
                </c:pt>
                <c:pt idx="86">
                  <c:v>6.9610000000000003</c:v>
                </c:pt>
                <c:pt idx="87">
                  <c:v>6.992</c:v>
                </c:pt>
                <c:pt idx="88">
                  <c:v>7.0119999999999996</c:v>
                </c:pt>
                <c:pt idx="89">
                  <c:v>7.02</c:v>
                </c:pt>
                <c:pt idx="90">
                  <c:v>7.0570000000000004</c:v>
                </c:pt>
                <c:pt idx="91">
                  <c:v>7.09</c:v>
                </c:pt>
                <c:pt idx="92">
                  <c:v>7.0880000000000001</c:v>
                </c:pt>
                <c:pt idx="93">
                  <c:v>7.085</c:v>
                </c:pt>
                <c:pt idx="94">
                  <c:v>7.0979999999999999</c:v>
                </c:pt>
                <c:pt idx="95">
                  <c:v>7.11</c:v>
                </c:pt>
                <c:pt idx="96">
                  <c:v>7.1150000000000002</c:v>
                </c:pt>
                <c:pt idx="97">
                  <c:v>7.1079999999999997</c:v>
                </c:pt>
                <c:pt idx="98">
                  <c:v>7.1</c:v>
                </c:pt>
                <c:pt idx="99">
                  <c:v>7.1180000000000003</c:v>
                </c:pt>
                <c:pt idx="100">
                  <c:v>7.1440000000000001</c:v>
                </c:pt>
                <c:pt idx="101">
                  <c:v>7.1630000000000003</c:v>
                </c:pt>
                <c:pt idx="102">
                  <c:v>7.1760000000000002</c:v>
                </c:pt>
                <c:pt idx="103">
                  <c:v>7.2110000000000003</c:v>
                </c:pt>
                <c:pt idx="104">
                  <c:v>7.2350000000000003</c:v>
                </c:pt>
                <c:pt idx="105">
                  <c:v>7.274</c:v>
                </c:pt>
                <c:pt idx="106">
                  <c:v>7.3170000000000002</c:v>
                </c:pt>
                <c:pt idx="107">
                  <c:v>7.3470000000000004</c:v>
                </c:pt>
                <c:pt idx="108">
                  <c:v>7.36</c:v>
                </c:pt>
                <c:pt idx="109">
                  <c:v>7.4130000000000003</c:v>
                </c:pt>
                <c:pt idx="110">
                  <c:v>7.4219999999999997</c:v>
                </c:pt>
                <c:pt idx="111">
                  <c:v>7.4340000000000002</c:v>
                </c:pt>
                <c:pt idx="112">
                  <c:v>7.4139999999999997</c:v>
                </c:pt>
                <c:pt idx="113">
                  <c:v>7.3979999999999997</c:v>
                </c:pt>
                <c:pt idx="114">
                  <c:v>7.4029999999999996</c:v>
                </c:pt>
                <c:pt idx="115">
                  <c:v>7.4139999999999997</c:v>
                </c:pt>
                <c:pt idx="116">
                  <c:v>7.4320000000000004</c:v>
                </c:pt>
                <c:pt idx="117">
                  <c:v>7.4420000000000002</c:v>
                </c:pt>
                <c:pt idx="118">
                  <c:v>7.4420000000000002</c:v>
                </c:pt>
                <c:pt idx="119">
                  <c:v>7.4119999999999999</c:v>
                </c:pt>
                <c:pt idx="120">
                  <c:v>7.3890000000000002</c:v>
                </c:pt>
                <c:pt idx="121">
                  <c:v>7.3490000000000002</c:v>
                </c:pt>
                <c:pt idx="122">
                  <c:v>7.3650000000000002</c:v>
                </c:pt>
                <c:pt idx="123">
                  <c:v>7.3639999999999999</c:v>
                </c:pt>
                <c:pt idx="124">
                  <c:v>7.375</c:v>
                </c:pt>
                <c:pt idx="125">
                  <c:v>7.375</c:v>
                </c:pt>
                <c:pt idx="126">
                  <c:v>7.3860000000000001</c:v>
                </c:pt>
                <c:pt idx="127">
                  <c:v>7.3390000000000004</c:v>
                </c:pt>
                <c:pt idx="128">
                  <c:v>7.319</c:v>
                </c:pt>
                <c:pt idx="129">
                  <c:v>7.2889999999999997</c:v>
                </c:pt>
                <c:pt idx="130">
                  <c:v>7.2759999999999998</c:v>
                </c:pt>
                <c:pt idx="131">
                  <c:v>7.3079999999999998</c:v>
                </c:pt>
                <c:pt idx="132">
                  <c:v>7.3410000000000002</c:v>
                </c:pt>
                <c:pt idx="133">
                  <c:v>7.3840000000000003</c:v>
                </c:pt>
                <c:pt idx="134">
                  <c:v>7.4189999999999996</c:v>
                </c:pt>
                <c:pt idx="135">
                  <c:v>7.4269999999999996</c:v>
                </c:pt>
                <c:pt idx="136">
                  <c:v>7.4470000000000001</c:v>
                </c:pt>
                <c:pt idx="137">
                  <c:v>7.4480000000000004</c:v>
                </c:pt>
                <c:pt idx="138">
                  <c:v>7.4420000000000002</c:v>
                </c:pt>
                <c:pt idx="139">
                  <c:v>7.46</c:v>
                </c:pt>
                <c:pt idx="140">
                  <c:v>7.4720000000000004</c:v>
                </c:pt>
                <c:pt idx="141">
                  <c:v>7.4909999999999997</c:v>
                </c:pt>
                <c:pt idx="142">
                  <c:v>7.5019999999999998</c:v>
                </c:pt>
                <c:pt idx="143">
                  <c:v>7.5220000000000002</c:v>
                </c:pt>
                <c:pt idx="144">
                  <c:v>7.556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6-44F4-A979-4033261E66F1}"/>
            </c:ext>
          </c:extLst>
        </c:ser>
        <c:ser>
          <c:idx val="1"/>
          <c:order val="1"/>
          <c:tx>
            <c:strRef>
              <c:f>Guestnights!$J$4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Guestnights!$J$110:$J$254</c:f>
              <c:numCache>
                <c:formatCode>0.00</c:formatCode>
                <c:ptCount val="145"/>
                <c:pt idx="0">
                  <c:v>26.904</c:v>
                </c:pt>
                <c:pt idx="1">
                  <c:v>26.876999999999999</c:v>
                </c:pt>
                <c:pt idx="2">
                  <c:v>26.882999999999999</c:v>
                </c:pt>
                <c:pt idx="3">
                  <c:v>26.905999999999999</c:v>
                </c:pt>
                <c:pt idx="4">
                  <c:v>26.975000000000001</c:v>
                </c:pt>
                <c:pt idx="5">
                  <c:v>27.050999999999998</c:v>
                </c:pt>
                <c:pt idx="6">
                  <c:v>27.282</c:v>
                </c:pt>
                <c:pt idx="7">
                  <c:v>27.170999999999999</c:v>
                </c:pt>
                <c:pt idx="8">
                  <c:v>27.224</c:v>
                </c:pt>
                <c:pt idx="9">
                  <c:v>27.131</c:v>
                </c:pt>
                <c:pt idx="10">
                  <c:v>27.100999999999999</c:v>
                </c:pt>
                <c:pt idx="11">
                  <c:v>27.018000000000001</c:v>
                </c:pt>
                <c:pt idx="12">
                  <c:v>26.911999999999999</c:v>
                </c:pt>
                <c:pt idx="13">
                  <c:v>26.988</c:v>
                </c:pt>
                <c:pt idx="14">
                  <c:v>26.905000000000001</c:v>
                </c:pt>
                <c:pt idx="15">
                  <c:v>26.817</c:v>
                </c:pt>
                <c:pt idx="16">
                  <c:v>26.702000000000002</c:v>
                </c:pt>
                <c:pt idx="17">
                  <c:v>26.481999999999999</c:v>
                </c:pt>
                <c:pt idx="18">
                  <c:v>26.14</c:v>
                </c:pt>
                <c:pt idx="19">
                  <c:v>26.286000000000001</c:v>
                </c:pt>
                <c:pt idx="20">
                  <c:v>26.306999999999999</c:v>
                </c:pt>
                <c:pt idx="21">
                  <c:v>26.263999999999999</c:v>
                </c:pt>
                <c:pt idx="22">
                  <c:v>26.31</c:v>
                </c:pt>
                <c:pt idx="23">
                  <c:v>26.338999999999999</c:v>
                </c:pt>
                <c:pt idx="24">
                  <c:v>26.404</c:v>
                </c:pt>
                <c:pt idx="25">
                  <c:v>26.411000000000001</c:v>
                </c:pt>
                <c:pt idx="26">
                  <c:v>26.440999999999999</c:v>
                </c:pt>
                <c:pt idx="27">
                  <c:v>26.573</c:v>
                </c:pt>
                <c:pt idx="28">
                  <c:v>26.748000000000001</c:v>
                </c:pt>
                <c:pt idx="29">
                  <c:v>26.788</c:v>
                </c:pt>
                <c:pt idx="30">
                  <c:v>26.856999999999999</c:v>
                </c:pt>
                <c:pt idx="31">
                  <c:v>26.853999999999999</c:v>
                </c:pt>
                <c:pt idx="32">
                  <c:v>26.71</c:v>
                </c:pt>
                <c:pt idx="33">
                  <c:v>26.8</c:v>
                </c:pt>
                <c:pt idx="34">
                  <c:v>26.809000000000001</c:v>
                </c:pt>
                <c:pt idx="35">
                  <c:v>26.763999999999999</c:v>
                </c:pt>
                <c:pt idx="36">
                  <c:v>26.712</c:v>
                </c:pt>
                <c:pt idx="37">
                  <c:v>26.66</c:v>
                </c:pt>
                <c:pt idx="38">
                  <c:v>26.655999999999999</c:v>
                </c:pt>
                <c:pt idx="39">
                  <c:v>26.555</c:v>
                </c:pt>
                <c:pt idx="40">
                  <c:v>26.408000000000001</c:v>
                </c:pt>
                <c:pt idx="41">
                  <c:v>26.324999999999999</c:v>
                </c:pt>
                <c:pt idx="42">
                  <c:v>26.103999999999999</c:v>
                </c:pt>
                <c:pt idx="43">
                  <c:v>25.957999999999998</c:v>
                </c:pt>
                <c:pt idx="44">
                  <c:v>25.92</c:v>
                </c:pt>
                <c:pt idx="45">
                  <c:v>25.88</c:v>
                </c:pt>
                <c:pt idx="46">
                  <c:v>25.855</c:v>
                </c:pt>
                <c:pt idx="47">
                  <c:v>25.96</c:v>
                </c:pt>
                <c:pt idx="48">
                  <c:v>25.914999999999999</c:v>
                </c:pt>
                <c:pt idx="49">
                  <c:v>25.812000000000001</c:v>
                </c:pt>
                <c:pt idx="50">
                  <c:v>25.780999999999999</c:v>
                </c:pt>
                <c:pt idx="51">
                  <c:v>25.760999999999999</c:v>
                </c:pt>
                <c:pt idx="52">
                  <c:v>25.577000000000002</c:v>
                </c:pt>
                <c:pt idx="53">
                  <c:v>25.484999999999999</c:v>
                </c:pt>
                <c:pt idx="54">
                  <c:v>25.422000000000001</c:v>
                </c:pt>
                <c:pt idx="55">
                  <c:v>25.337</c:v>
                </c:pt>
                <c:pt idx="56">
                  <c:v>25.332999999999998</c:v>
                </c:pt>
                <c:pt idx="57">
                  <c:v>25.353999999999999</c:v>
                </c:pt>
                <c:pt idx="58">
                  <c:v>25.24</c:v>
                </c:pt>
                <c:pt idx="59">
                  <c:v>25.053999999999998</c:v>
                </c:pt>
                <c:pt idx="60">
                  <c:v>24.994</c:v>
                </c:pt>
                <c:pt idx="61">
                  <c:v>25.059000000000001</c:v>
                </c:pt>
                <c:pt idx="62">
                  <c:v>24.966000000000001</c:v>
                </c:pt>
                <c:pt idx="63">
                  <c:v>25.010999999999999</c:v>
                </c:pt>
                <c:pt idx="64">
                  <c:v>24.978000000000002</c:v>
                </c:pt>
                <c:pt idx="65">
                  <c:v>25.004999999999999</c:v>
                </c:pt>
                <c:pt idx="66">
                  <c:v>25.297999999999998</c:v>
                </c:pt>
                <c:pt idx="67">
                  <c:v>25.254999999999999</c:v>
                </c:pt>
                <c:pt idx="68">
                  <c:v>25.366</c:v>
                </c:pt>
                <c:pt idx="69">
                  <c:v>25.422999999999998</c:v>
                </c:pt>
                <c:pt idx="70">
                  <c:v>25.552</c:v>
                </c:pt>
                <c:pt idx="71">
                  <c:v>25.681999999999999</c:v>
                </c:pt>
                <c:pt idx="72">
                  <c:v>25.734000000000002</c:v>
                </c:pt>
                <c:pt idx="73">
                  <c:v>25.776</c:v>
                </c:pt>
                <c:pt idx="74">
                  <c:v>25.931000000000001</c:v>
                </c:pt>
                <c:pt idx="75">
                  <c:v>26.042000000000002</c:v>
                </c:pt>
                <c:pt idx="76">
                  <c:v>26.263999999999999</c:v>
                </c:pt>
                <c:pt idx="77">
                  <c:v>26.472999999999999</c:v>
                </c:pt>
                <c:pt idx="78">
                  <c:v>26.393999999999998</c:v>
                </c:pt>
                <c:pt idx="79">
                  <c:v>26.765000000000001</c:v>
                </c:pt>
                <c:pt idx="80">
                  <c:v>26.896999999999998</c:v>
                </c:pt>
                <c:pt idx="81">
                  <c:v>26.885999999999999</c:v>
                </c:pt>
                <c:pt idx="82">
                  <c:v>26.965</c:v>
                </c:pt>
                <c:pt idx="83">
                  <c:v>27.001999999999999</c:v>
                </c:pt>
                <c:pt idx="84">
                  <c:v>27.105</c:v>
                </c:pt>
                <c:pt idx="85">
                  <c:v>27.268000000000001</c:v>
                </c:pt>
                <c:pt idx="86">
                  <c:v>27.408999999999999</c:v>
                </c:pt>
                <c:pt idx="87">
                  <c:v>27.619</c:v>
                </c:pt>
                <c:pt idx="88">
                  <c:v>27.766999999999999</c:v>
                </c:pt>
                <c:pt idx="89">
                  <c:v>27.949000000000002</c:v>
                </c:pt>
                <c:pt idx="90">
                  <c:v>28.16</c:v>
                </c:pt>
                <c:pt idx="91">
                  <c:v>28.234999999999999</c:v>
                </c:pt>
                <c:pt idx="92">
                  <c:v>28.359000000000002</c:v>
                </c:pt>
                <c:pt idx="93">
                  <c:v>28.42</c:v>
                </c:pt>
                <c:pt idx="94">
                  <c:v>28.501000000000001</c:v>
                </c:pt>
                <c:pt idx="95">
                  <c:v>28.581</c:v>
                </c:pt>
                <c:pt idx="96">
                  <c:v>28.699000000000002</c:v>
                </c:pt>
                <c:pt idx="97">
                  <c:v>28.786000000000001</c:v>
                </c:pt>
                <c:pt idx="98">
                  <c:v>28.93</c:v>
                </c:pt>
                <c:pt idx="99">
                  <c:v>29.135999999999999</c:v>
                </c:pt>
                <c:pt idx="100">
                  <c:v>29.388000000000002</c:v>
                </c:pt>
                <c:pt idx="101">
                  <c:v>29.63</c:v>
                </c:pt>
                <c:pt idx="102">
                  <c:v>30.053000000000001</c:v>
                </c:pt>
                <c:pt idx="103">
                  <c:v>30.134</c:v>
                </c:pt>
                <c:pt idx="104">
                  <c:v>30.102</c:v>
                </c:pt>
                <c:pt idx="105">
                  <c:v>30.292999999999999</c:v>
                </c:pt>
                <c:pt idx="106">
                  <c:v>30.419</c:v>
                </c:pt>
                <c:pt idx="107">
                  <c:v>30.536999999999999</c:v>
                </c:pt>
                <c:pt idx="108">
                  <c:v>30.681999999999999</c:v>
                </c:pt>
                <c:pt idx="109">
                  <c:v>30.8</c:v>
                </c:pt>
                <c:pt idx="110">
                  <c:v>30.949000000000002</c:v>
                </c:pt>
                <c:pt idx="111">
                  <c:v>31.068000000000001</c:v>
                </c:pt>
                <c:pt idx="112">
                  <c:v>31.143000000000001</c:v>
                </c:pt>
                <c:pt idx="113">
                  <c:v>31.141999999999999</c:v>
                </c:pt>
                <c:pt idx="114">
                  <c:v>31.015000000000001</c:v>
                </c:pt>
                <c:pt idx="115">
                  <c:v>31.225999999999999</c:v>
                </c:pt>
                <c:pt idx="116">
                  <c:v>31.379000000000001</c:v>
                </c:pt>
                <c:pt idx="117">
                  <c:v>31.515000000000001</c:v>
                </c:pt>
                <c:pt idx="118">
                  <c:v>31.552</c:v>
                </c:pt>
                <c:pt idx="119">
                  <c:v>31.574000000000002</c:v>
                </c:pt>
                <c:pt idx="120">
                  <c:v>31.632999999999999</c:v>
                </c:pt>
                <c:pt idx="121">
                  <c:v>31.815999999999999</c:v>
                </c:pt>
                <c:pt idx="122">
                  <c:v>31.940999999999999</c:v>
                </c:pt>
                <c:pt idx="123">
                  <c:v>32.100999999999999</c:v>
                </c:pt>
                <c:pt idx="124">
                  <c:v>32.159999999999997</c:v>
                </c:pt>
                <c:pt idx="125">
                  <c:v>32.241999999999997</c:v>
                </c:pt>
                <c:pt idx="126">
                  <c:v>32.540999999999997</c:v>
                </c:pt>
                <c:pt idx="127">
                  <c:v>32.555999999999997</c:v>
                </c:pt>
                <c:pt idx="128">
                  <c:v>32.616</c:v>
                </c:pt>
                <c:pt idx="129">
                  <c:v>32.604999999999997</c:v>
                </c:pt>
                <c:pt idx="130">
                  <c:v>32.622</c:v>
                </c:pt>
                <c:pt idx="131">
                  <c:v>32.673000000000002</c:v>
                </c:pt>
                <c:pt idx="132">
                  <c:v>32.718000000000004</c:v>
                </c:pt>
                <c:pt idx="133">
                  <c:v>32.795999999999999</c:v>
                </c:pt>
                <c:pt idx="134">
                  <c:v>32.89</c:v>
                </c:pt>
                <c:pt idx="135">
                  <c:v>32.939</c:v>
                </c:pt>
                <c:pt idx="136">
                  <c:v>32.917999999999999</c:v>
                </c:pt>
                <c:pt idx="137">
                  <c:v>32.901000000000003</c:v>
                </c:pt>
                <c:pt idx="138">
                  <c:v>32.738999999999997</c:v>
                </c:pt>
                <c:pt idx="139">
                  <c:v>32.896000000000001</c:v>
                </c:pt>
                <c:pt idx="140">
                  <c:v>32.905999999999999</c:v>
                </c:pt>
                <c:pt idx="141">
                  <c:v>32.917000000000002</c:v>
                </c:pt>
                <c:pt idx="142">
                  <c:v>32.927999999999997</c:v>
                </c:pt>
                <c:pt idx="143">
                  <c:v>33.000999999999998</c:v>
                </c:pt>
                <c:pt idx="144">
                  <c:v>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6-44F4-A979-4033261E6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GDP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25240594925633"/>
          <c:y val="0.19480351414406533"/>
          <c:w val="0.76883092738408243"/>
          <c:h val="0.44610491396908902"/>
        </c:manualLayout>
      </c:layout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GDP!$A$31:$A$79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GDP!$B$31:$B$79</c:f>
              <c:numCache>
                <c:formatCode>0.0%</c:formatCode>
                <c:ptCount val="49"/>
                <c:pt idx="0">
                  <c:v>-3.4456615217489661E-2</c:v>
                </c:pt>
                <c:pt idx="1">
                  <c:v>-3.6472608581924026E-2</c:v>
                </c:pt>
                <c:pt idx="2">
                  <c:v>-2.7863563826733828E-2</c:v>
                </c:pt>
                <c:pt idx="3">
                  <c:v>-1.2353841870824001E-2</c:v>
                </c:pt>
                <c:pt idx="4">
                  <c:v>5.508221313300643E-3</c:v>
                </c:pt>
                <c:pt idx="5">
                  <c:v>2.2402681711952033E-2</c:v>
                </c:pt>
                <c:pt idx="6">
                  <c:v>3.0185648826113631E-2</c:v>
                </c:pt>
                <c:pt idx="7">
                  <c:v>3.2474777726883008E-2</c:v>
                </c:pt>
                <c:pt idx="8">
                  <c:v>3.4418452859657167E-2</c:v>
                </c:pt>
                <c:pt idx="9">
                  <c:v>3.4818748556915358E-2</c:v>
                </c:pt>
                <c:pt idx="10">
                  <c:v>3.8070891415994179E-2</c:v>
                </c:pt>
                <c:pt idx="11">
                  <c:v>3.8938435637257074E-2</c:v>
                </c:pt>
                <c:pt idx="12">
                  <c:v>3.6619718309859106E-2</c:v>
                </c:pt>
                <c:pt idx="13">
                  <c:v>3.204069793386588E-2</c:v>
                </c:pt>
                <c:pt idx="14">
                  <c:v>3.0733382659878794E-2</c:v>
                </c:pt>
                <c:pt idx="15">
                  <c:v>2.8982492253451841E-2</c:v>
                </c:pt>
                <c:pt idx="16">
                  <c:v>3.0315217391304383E-2</c:v>
                </c:pt>
                <c:pt idx="17">
                  <c:v>3.4224067107709644E-2</c:v>
                </c:pt>
                <c:pt idx="18">
                  <c:v>3.2634781863375428E-2</c:v>
                </c:pt>
                <c:pt idx="19">
                  <c:v>3.4295260592904775E-2</c:v>
                </c:pt>
                <c:pt idx="20">
                  <c:v>3.45082235280465E-2</c:v>
                </c:pt>
                <c:pt idx="21">
                  <c:v>3.4314442795325695E-2</c:v>
                </c:pt>
                <c:pt idx="22">
                  <c:v>3.8679421468738928E-2</c:v>
                </c:pt>
                <c:pt idx="23">
                  <c:v>4.2478986841699262E-2</c:v>
                </c:pt>
                <c:pt idx="24">
                  <c:v>4.3820110136651103E-2</c:v>
                </c:pt>
                <c:pt idx="25">
                  <c:v>4.6434309851753897E-2</c:v>
                </c:pt>
                <c:pt idx="26">
                  <c:v>4.7667565677754542E-2</c:v>
                </c:pt>
                <c:pt idx="27">
                  <c:v>4.8149610184545555E-2</c:v>
                </c:pt>
                <c:pt idx="28">
                  <c:v>5.1339918129683415E-2</c:v>
                </c:pt>
                <c:pt idx="29">
                  <c:v>5.2263597033374465E-2</c:v>
                </c:pt>
                <c:pt idx="30">
                  <c:v>5.0532979920291377E-2</c:v>
                </c:pt>
                <c:pt idx="31">
                  <c:v>4.814092967639283E-2</c:v>
                </c:pt>
                <c:pt idx="32">
                  <c:v>4.6072928669665059E-2</c:v>
                </c:pt>
                <c:pt idx="33">
                  <c:v>4.5216768841085164E-2</c:v>
                </c:pt>
                <c:pt idx="34">
                  <c:v>4.703127552594788E-2</c:v>
                </c:pt>
                <c:pt idx="35">
                  <c:v>4.7573705107705644E-2</c:v>
                </c:pt>
                <c:pt idx="36">
                  <c:v>4.7534867193746111E-2</c:v>
                </c:pt>
                <c:pt idx="37">
                  <c:v>4.4507467666452971E-2</c:v>
                </c:pt>
                <c:pt idx="38">
                  <c:v>4.0081827953260873E-2</c:v>
                </c:pt>
                <c:pt idx="39">
                  <c:v>3.628084858255165E-2</c:v>
                </c:pt>
                <c:pt idx="40">
                  <c:v>3.0054019216255057E-2</c:v>
                </c:pt>
                <c:pt idx="41">
                  <c:v>2.8009414929388132E-2</c:v>
                </c:pt>
                <c:pt idx="42">
                  <c:v>2.3877387738773903E-2</c:v>
                </c:pt>
                <c:pt idx="43">
                  <c:v>1.5945518787908952E-2</c:v>
                </c:pt>
                <c:pt idx="44">
                  <c:v>-2.2936648417239525E-2</c:v>
                </c:pt>
                <c:pt idx="45">
                  <c:v>-3.4801949432505808E-2</c:v>
                </c:pt>
                <c:pt idx="46">
                  <c:v>-4.5631771303916047E-2</c:v>
                </c:pt>
                <c:pt idx="47">
                  <c:v>-4.0594252948458975E-2</c:v>
                </c:pt>
                <c:pt idx="48">
                  <c:v>3.3148240210989277E-2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E-4D77-AC8D-3BA4416870A5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GDP!$A$31:$A$79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GDP!$C$31:$C$79</c:f>
              <c:numCache>
                <c:formatCode>0.0%</c:formatCode>
                <c:ptCount val="49"/>
                <c:pt idx="0">
                  <c:v>-1.389427103516383E-2</c:v>
                </c:pt>
                <c:pt idx="1">
                  <c:v>-1.3870206895688741E-2</c:v>
                </c:pt>
                <c:pt idx="2">
                  <c:v>-4.9644632409775458E-3</c:v>
                </c:pt>
                <c:pt idx="3">
                  <c:v>4.6012269938651151E-3</c:v>
                </c:pt>
                <c:pt idx="4">
                  <c:v>1.5300657281756447E-2</c:v>
                </c:pt>
                <c:pt idx="5">
                  <c:v>1.8265216784459026E-2</c:v>
                </c:pt>
                <c:pt idx="6">
                  <c:v>1.1614174471551886E-2</c:v>
                </c:pt>
                <c:pt idx="7">
                  <c:v>6.0754562875005025E-3</c:v>
                </c:pt>
                <c:pt idx="8">
                  <c:v>-8.9271779504951354E-4</c:v>
                </c:pt>
                <c:pt idx="9">
                  <c:v>2.4921963102997324E-5</c:v>
                </c:pt>
                <c:pt idx="10">
                  <c:v>6.6113122736921603E-3</c:v>
                </c:pt>
                <c:pt idx="11">
                  <c:v>1.1315664576724282E-2</c:v>
                </c:pt>
                <c:pt idx="12">
                  <c:v>1.5877082265905118E-2</c:v>
                </c:pt>
                <c:pt idx="13">
                  <c:v>1.5906046540606233E-2</c:v>
                </c:pt>
                <c:pt idx="14">
                  <c:v>1.8370245412090203E-2</c:v>
                </c:pt>
                <c:pt idx="15">
                  <c:v>1.8259398310527031E-2</c:v>
                </c:pt>
                <c:pt idx="16">
                  <c:v>1.8728895394967582E-2</c:v>
                </c:pt>
                <c:pt idx="17">
                  <c:v>2.1838854885991577E-2</c:v>
                </c:pt>
                <c:pt idx="18">
                  <c:v>1.9074183470259021E-2</c:v>
                </c:pt>
                <c:pt idx="19">
                  <c:v>2.3304892026124735E-2</c:v>
                </c:pt>
                <c:pt idx="20">
                  <c:v>2.6976115149612401E-2</c:v>
                </c:pt>
                <c:pt idx="21">
                  <c:v>3.0314669995618715E-2</c:v>
                </c:pt>
                <c:pt idx="22">
                  <c:v>3.7004057777007437E-2</c:v>
                </c:pt>
                <c:pt idx="23">
                  <c:v>3.5550893661404182E-2</c:v>
                </c:pt>
                <c:pt idx="24">
                  <c:v>3.3933778572100559E-2</c:v>
                </c:pt>
                <c:pt idx="25">
                  <c:v>3.146735014854074E-2</c:v>
                </c:pt>
                <c:pt idx="26">
                  <c:v>2.8941074773087383E-2</c:v>
                </c:pt>
                <c:pt idx="27">
                  <c:v>3.0742290106041459E-2</c:v>
                </c:pt>
                <c:pt idx="28">
                  <c:v>3.2370869060886598E-2</c:v>
                </c:pt>
                <c:pt idx="29">
                  <c:v>3.3139062076443571E-2</c:v>
                </c:pt>
                <c:pt idx="30">
                  <c:v>3.0972237002021785E-2</c:v>
                </c:pt>
                <c:pt idx="31">
                  <c:v>2.7554617883019272E-2</c:v>
                </c:pt>
                <c:pt idx="32">
                  <c:v>2.6503489185452755E-2</c:v>
                </c:pt>
                <c:pt idx="33">
                  <c:v>2.5904668197223035E-2</c:v>
                </c:pt>
                <c:pt idx="34">
                  <c:v>2.7667769466038772E-2</c:v>
                </c:pt>
                <c:pt idx="35">
                  <c:v>2.9717200315542591E-2</c:v>
                </c:pt>
                <c:pt idx="36">
                  <c:v>3.1614021344293475E-2</c:v>
                </c:pt>
                <c:pt idx="37">
                  <c:v>3.2054731749423304E-2</c:v>
                </c:pt>
                <c:pt idx="38">
                  <c:v>3.1410900248453721E-2</c:v>
                </c:pt>
                <c:pt idx="39">
                  <c:v>3.0921722339409596E-2</c:v>
                </c:pt>
                <c:pt idx="40">
                  <c:v>2.7404883884222242E-2</c:v>
                </c:pt>
                <c:pt idx="41">
                  <c:v>2.6681122383128031E-2</c:v>
                </c:pt>
                <c:pt idx="42">
                  <c:v>2.5354668088072518E-2</c:v>
                </c:pt>
                <c:pt idx="43">
                  <c:v>1.9824808750400713E-2</c:v>
                </c:pt>
                <c:pt idx="44">
                  <c:v>-9.7097208581813366E-3</c:v>
                </c:pt>
                <c:pt idx="45">
                  <c:v>-1.1600951408758831E-2</c:v>
                </c:pt>
                <c:pt idx="46">
                  <c:v>-1.7184930445518609E-2</c:v>
                </c:pt>
                <c:pt idx="47">
                  <c:v>-1.1863290178972474E-2</c:v>
                </c:pt>
                <c:pt idx="48">
                  <c:v>4.7526787174873242E-2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E-4D77-AC8D-3BA441687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31200"/>
        <c:axId val="116937088"/>
      </c:lineChart>
      <c:catAx>
        <c:axId val="11693120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16937088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937088"/>
        <c:scaling>
          <c:orientation val="minMax"/>
          <c:max val="6.0000000000000012E-2"/>
          <c:min val="-6.000000000000001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31200"/>
        <c:crosses val="autoZero"/>
        <c:crossBetween val="midCat"/>
        <c:majorUnit val="1.0000000000000002E-2"/>
      </c:valAx>
    </c:plotArea>
    <c:legend>
      <c:legendPos val="b"/>
      <c:layout>
        <c:manualLayout>
          <c:xMode val="edge"/>
          <c:yMode val="edge"/>
          <c:x val="0.25212226596675602"/>
          <c:y val="0.7866531787693205"/>
          <c:w val="0.4735332458442694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paperSize="9" orientation="landscape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Guestnights!$K$58</c:f>
              <c:strCache>
                <c:ptCount val="1"/>
                <c:pt idx="0">
                  <c:v>Domestic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F-4FF1-AABC-FC0915E7EFDC}"/>
            </c:ext>
          </c:extLst>
        </c:ser>
        <c:ser>
          <c:idx val="1"/>
          <c:order val="1"/>
          <c:tx>
            <c:strRef>
              <c:f>Guestnights!$L$58</c:f>
              <c:strCache>
                <c:ptCount val="1"/>
                <c:pt idx="0">
                  <c:v>International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F-4FF1-AABC-FC0915E7E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60480"/>
        <c:axId val="118262016"/>
      </c:lineChart>
      <c:catAx>
        <c:axId val="118260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1182620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826201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182604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1594279422854812E-2"/>
          <c:y val="0.87818455545864049"/>
          <c:w val="0.9184057205771452"/>
          <c:h val="9.146643088430334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Guestnights!$K$4</c:f>
              <c:strCache>
                <c:ptCount val="1"/>
                <c:pt idx="0">
                  <c:v>Domestic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9-4EF1-8777-2FE5716A3EBC}"/>
            </c:ext>
          </c:extLst>
        </c:ser>
        <c:ser>
          <c:idx val="1"/>
          <c:order val="1"/>
          <c:tx>
            <c:strRef>
              <c:f>Guestnights!$L$4</c:f>
              <c:strCache>
                <c:ptCount val="1"/>
                <c:pt idx="0">
                  <c:v>International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9-4EF1-8777-2FE5716A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guest nights</a:t>
            </a:r>
          </a:p>
          <a:p>
            <a:pPr>
              <a:defRPr/>
            </a:pPr>
            <a:r>
              <a:rPr lang="en-US" sz="1400"/>
              <a:t>Auckland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'GN2'!$E$108</c:f>
              <c:strCache>
                <c:ptCount val="1"/>
                <c:pt idx="0">
                  <c:v> Domestic 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'GN2'!$A$120:$A$252</c:f>
              <c:numCache>
                <c:formatCode>mmm\-yy</c:formatCode>
                <c:ptCount val="133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  <c:pt idx="12">
                  <c:v>40057</c:v>
                </c:pt>
                <c:pt idx="13">
                  <c:v>40087</c:v>
                </c:pt>
                <c:pt idx="14">
                  <c:v>40118</c:v>
                </c:pt>
                <c:pt idx="15">
                  <c:v>40148</c:v>
                </c:pt>
                <c:pt idx="16">
                  <c:v>40179</c:v>
                </c:pt>
                <c:pt idx="17">
                  <c:v>40210</c:v>
                </c:pt>
                <c:pt idx="18">
                  <c:v>40238</c:v>
                </c:pt>
                <c:pt idx="19">
                  <c:v>40269</c:v>
                </c:pt>
                <c:pt idx="20">
                  <c:v>40299</c:v>
                </c:pt>
                <c:pt idx="21">
                  <c:v>40330</c:v>
                </c:pt>
                <c:pt idx="22">
                  <c:v>40360</c:v>
                </c:pt>
                <c:pt idx="23">
                  <c:v>40391</c:v>
                </c:pt>
                <c:pt idx="24">
                  <c:v>40422</c:v>
                </c:pt>
                <c:pt idx="25">
                  <c:v>40452</c:v>
                </c:pt>
                <c:pt idx="26">
                  <c:v>40483</c:v>
                </c:pt>
                <c:pt idx="27">
                  <c:v>40513</c:v>
                </c:pt>
                <c:pt idx="28">
                  <c:v>40544</c:v>
                </c:pt>
                <c:pt idx="29">
                  <c:v>40575</c:v>
                </c:pt>
                <c:pt idx="30">
                  <c:v>40603</c:v>
                </c:pt>
                <c:pt idx="31">
                  <c:v>40634</c:v>
                </c:pt>
                <c:pt idx="32">
                  <c:v>40664</c:v>
                </c:pt>
                <c:pt idx="33">
                  <c:v>40695</c:v>
                </c:pt>
                <c:pt idx="34">
                  <c:v>40725</c:v>
                </c:pt>
                <c:pt idx="35">
                  <c:v>40756</c:v>
                </c:pt>
                <c:pt idx="36">
                  <c:v>40787</c:v>
                </c:pt>
                <c:pt idx="37">
                  <c:v>40817</c:v>
                </c:pt>
                <c:pt idx="38">
                  <c:v>40848</c:v>
                </c:pt>
                <c:pt idx="39">
                  <c:v>40878</c:v>
                </c:pt>
                <c:pt idx="40">
                  <c:v>40909</c:v>
                </c:pt>
                <c:pt idx="41">
                  <c:v>40940</c:v>
                </c:pt>
                <c:pt idx="42">
                  <c:v>40969</c:v>
                </c:pt>
                <c:pt idx="43">
                  <c:v>41000</c:v>
                </c:pt>
                <c:pt idx="44">
                  <c:v>41030</c:v>
                </c:pt>
                <c:pt idx="45">
                  <c:v>41061</c:v>
                </c:pt>
                <c:pt idx="46">
                  <c:v>41091</c:v>
                </c:pt>
                <c:pt idx="47">
                  <c:v>41122</c:v>
                </c:pt>
                <c:pt idx="48">
                  <c:v>41153</c:v>
                </c:pt>
                <c:pt idx="49">
                  <c:v>41183</c:v>
                </c:pt>
                <c:pt idx="50">
                  <c:v>41214</c:v>
                </c:pt>
                <c:pt idx="51">
                  <c:v>41244</c:v>
                </c:pt>
                <c:pt idx="52">
                  <c:v>41275</c:v>
                </c:pt>
                <c:pt idx="53">
                  <c:v>41306</c:v>
                </c:pt>
                <c:pt idx="54">
                  <c:v>41334</c:v>
                </c:pt>
                <c:pt idx="55">
                  <c:v>41365</c:v>
                </c:pt>
                <c:pt idx="56">
                  <c:v>41395</c:v>
                </c:pt>
                <c:pt idx="57">
                  <c:v>41426</c:v>
                </c:pt>
                <c:pt idx="58">
                  <c:v>41456</c:v>
                </c:pt>
                <c:pt idx="59">
                  <c:v>41487</c:v>
                </c:pt>
                <c:pt idx="60">
                  <c:v>41518</c:v>
                </c:pt>
                <c:pt idx="61">
                  <c:v>41548</c:v>
                </c:pt>
                <c:pt idx="62">
                  <c:v>41579</c:v>
                </c:pt>
                <c:pt idx="63">
                  <c:v>41609</c:v>
                </c:pt>
                <c:pt idx="64">
                  <c:v>41640</c:v>
                </c:pt>
                <c:pt idx="65">
                  <c:v>41671</c:v>
                </c:pt>
                <c:pt idx="66">
                  <c:v>41699</c:v>
                </c:pt>
                <c:pt idx="67">
                  <c:v>41730</c:v>
                </c:pt>
                <c:pt idx="68">
                  <c:v>41760</c:v>
                </c:pt>
                <c:pt idx="69">
                  <c:v>41791</c:v>
                </c:pt>
                <c:pt idx="70">
                  <c:v>41821</c:v>
                </c:pt>
                <c:pt idx="71">
                  <c:v>41852</c:v>
                </c:pt>
                <c:pt idx="72">
                  <c:v>41883</c:v>
                </c:pt>
                <c:pt idx="73">
                  <c:v>41913</c:v>
                </c:pt>
                <c:pt idx="74">
                  <c:v>41944</c:v>
                </c:pt>
                <c:pt idx="75">
                  <c:v>41974</c:v>
                </c:pt>
                <c:pt idx="76">
                  <c:v>42005</c:v>
                </c:pt>
                <c:pt idx="77">
                  <c:v>42036</c:v>
                </c:pt>
                <c:pt idx="78">
                  <c:v>42064</c:v>
                </c:pt>
                <c:pt idx="79">
                  <c:v>42095</c:v>
                </c:pt>
                <c:pt idx="80">
                  <c:v>42125</c:v>
                </c:pt>
                <c:pt idx="81">
                  <c:v>42156</c:v>
                </c:pt>
                <c:pt idx="82">
                  <c:v>42186</c:v>
                </c:pt>
                <c:pt idx="83">
                  <c:v>42217</c:v>
                </c:pt>
                <c:pt idx="84">
                  <c:v>42248</c:v>
                </c:pt>
                <c:pt idx="85">
                  <c:v>42278</c:v>
                </c:pt>
                <c:pt idx="86">
                  <c:v>42309</c:v>
                </c:pt>
                <c:pt idx="87">
                  <c:v>42339</c:v>
                </c:pt>
                <c:pt idx="88">
                  <c:v>42370</c:v>
                </c:pt>
                <c:pt idx="89">
                  <c:v>42401</c:v>
                </c:pt>
                <c:pt idx="90">
                  <c:v>42430</c:v>
                </c:pt>
                <c:pt idx="91">
                  <c:v>42461</c:v>
                </c:pt>
                <c:pt idx="92">
                  <c:v>42491</c:v>
                </c:pt>
                <c:pt idx="93">
                  <c:v>42522</c:v>
                </c:pt>
                <c:pt idx="94">
                  <c:v>42552</c:v>
                </c:pt>
                <c:pt idx="95">
                  <c:v>42583</c:v>
                </c:pt>
                <c:pt idx="96">
                  <c:v>42614</c:v>
                </c:pt>
                <c:pt idx="97">
                  <c:v>42644</c:v>
                </c:pt>
                <c:pt idx="98">
                  <c:v>42675</c:v>
                </c:pt>
                <c:pt idx="99">
                  <c:v>42705</c:v>
                </c:pt>
                <c:pt idx="100">
                  <c:v>42736</c:v>
                </c:pt>
                <c:pt idx="101">
                  <c:v>42767</c:v>
                </c:pt>
                <c:pt idx="102">
                  <c:v>42795</c:v>
                </c:pt>
                <c:pt idx="103">
                  <c:v>42826</c:v>
                </c:pt>
                <c:pt idx="104">
                  <c:v>42856</c:v>
                </c:pt>
                <c:pt idx="105">
                  <c:v>42887</c:v>
                </c:pt>
                <c:pt idx="106">
                  <c:v>42917</c:v>
                </c:pt>
                <c:pt idx="107">
                  <c:v>42948</c:v>
                </c:pt>
                <c:pt idx="108">
                  <c:v>42979</c:v>
                </c:pt>
                <c:pt idx="109">
                  <c:v>43009</c:v>
                </c:pt>
                <c:pt idx="110">
                  <c:v>43040</c:v>
                </c:pt>
                <c:pt idx="111">
                  <c:v>43070</c:v>
                </c:pt>
                <c:pt idx="112">
                  <c:v>43101</c:v>
                </c:pt>
                <c:pt idx="113">
                  <c:v>43132</c:v>
                </c:pt>
                <c:pt idx="114">
                  <c:v>43160</c:v>
                </c:pt>
                <c:pt idx="115">
                  <c:v>43191</c:v>
                </c:pt>
                <c:pt idx="116">
                  <c:v>43221</c:v>
                </c:pt>
                <c:pt idx="117">
                  <c:v>43252</c:v>
                </c:pt>
                <c:pt idx="118">
                  <c:v>43282</c:v>
                </c:pt>
                <c:pt idx="119">
                  <c:v>43313</c:v>
                </c:pt>
                <c:pt idx="120">
                  <c:v>43344</c:v>
                </c:pt>
                <c:pt idx="121">
                  <c:v>43374</c:v>
                </c:pt>
                <c:pt idx="122">
                  <c:v>43405</c:v>
                </c:pt>
                <c:pt idx="123">
                  <c:v>43435</c:v>
                </c:pt>
                <c:pt idx="124">
                  <c:v>43466</c:v>
                </c:pt>
                <c:pt idx="125">
                  <c:v>43497</c:v>
                </c:pt>
                <c:pt idx="126">
                  <c:v>43525</c:v>
                </c:pt>
                <c:pt idx="127">
                  <c:v>43556</c:v>
                </c:pt>
                <c:pt idx="128">
                  <c:v>43586</c:v>
                </c:pt>
                <c:pt idx="129">
                  <c:v>43617</c:v>
                </c:pt>
                <c:pt idx="130">
                  <c:v>43647</c:v>
                </c:pt>
                <c:pt idx="131">
                  <c:v>43678</c:v>
                </c:pt>
                <c:pt idx="132">
                  <c:v>43709</c:v>
                </c:pt>
              </c:numCache>
            </c:numRef>
          </c:cat>
          <c:val>
            <c:numRef>
              <c:f>'GN2'!$E$120:$E$252</c:f>
              <c:numCache>
                <c:formatCode>_-* #,##0_-;\-* #,##0_-;_-* "-"??_-;_-@_-</c:formatCode>
                <c:ptCount val="133"/>
                <c:pt idx="0">
                  <c:v>2928000</c:v>
                </c:pt>
                <c:pt idx="1">
                  <c:v>2985000</c:v>
                </c:pt>
                <c:pt idx="2">
                  <c:v>2983000</c:v>
                </c:pt>
                <c:pt idx="3">
                  <c:v>3011000</c:v>
                </c:pt>
                <c:pt idx="4">
                  <c:v>3032000</c:v>
                </c:pt>
                <c:pt idx="5">
                  <c:v>3041000</c:v>
                </c:pt>
                <c:pt idx="6">
                  <c:v>3058000</c:v>
                </c:pt>
                <c:pt idx="7">
                  <c:v>3051000</c:v>
                </c:pt>
                <c:pt idx="8">
                  <c:v>3043000</c:v>
                </c:pt>
                <c:pt idx="9">
                  <c:v>3026000</c:v>
                </c:pt>
                <c:pt idx="10">
                  <c:v>3053000</c:v>
                </c:pt>
                <c:pt idx="11">
                  <c:v>3038000</c:v>
                </c:pt>
                <c:pt idx="12">
                  <c:v>3025000</c:v>
                </c:pt>
                <c:pt idx="13">
                  <c:v>3030000</c:v>
                </c:pt>
                <c:pt idx="14">
                  <c:v>3018000</c:v>
                </c:pt>
                <c:pt idx="15">
                  <c:v>3005000</c:v>
                </c:pt>
                <c:pt idx="16">
                  <c:v>3004000</c:v>
                </c:pt>
                <c:pt idx="17">
                  <c:v>3003000</c:v>
                </c:pt>
                <c:pt idx="18">
                  <c:v>3003000</c:v>
                </c:pt>
                <c:pt idx="19">
                  <c:v>3029000</c:v>
                </c:pt>
                <c:pt idx="20">
                  <c:v>3030000</c:v>
                </c:pt>
                <c:pt idx="21">
                  <c:v>3049000</c:v>
                </c:pt>
                <c:pt idx="22">
                  <c:v>3048000</c:v>
                </c:pt>
                <c:pt idx="23">
                  <c:v>3073000</c:v>
                </c:pt>
                <c:pt idx="24">
                  <c:v>3097000</c:v>
                </c:pt>
                <c:pt idx="25">
                  <c:v>3098000</c:v>
                </c:pt>
                <c:pt idx="26">
                  <c:v>3149000</c:v>
                </c:pt>
                <c:pt idx="27">
                  <c:v>3176000</c:v>
                </c:pt>
                <c:pt idx="28">
                  <c:v>3208000</c:v>
                </c:pt>
                <c:pt idx="29">
                  <c:v>3232000</c:v>
                </c:pt>
                <c:pt idx="30">
                  <c:v>3270000</c:v>
                </c:pt>
                <c:pt idx="31">
                  <c:v>3304000</c:v>
                </c:pt>
                <c:pt idx="32">
                  <c:v>3351000</c:v>
                </c:pt>
                <c:pt idx="33">
                  <c:v>3383000</c:v>
                </c:pt>
                <c:pt idx="34">
                  <c:v>3438000</c:v>
                </c:pt>
                <c:pt idx="35">
                  <c:v>3477000</c:v>
                </c:pt>
                <c:pt idx="36">
                  <c:v>3462000</c:v>
                </c:pt>
                <c:pt idx="37">
                  <c:v>3461000</c:v>
                </c:pt>
                <c:pt idx="38">
                  <c:v>3425000</c:v>
                </c:pt>
                <c:pt idx="39">
                  <c:v>3458000</c:v>
                </c:pt>
                <c:pt idx="40">
                  <c:v>3450000</c:v>
                </c:pt>
                <c:pt idx="41">
                  <c:v>3481000</c:v>
                </c:pt>
                <c:pt idx="42">
                  <c:v>3503000</c:v>
                </c:pt>
                <c:pt idx="43">
                  <c:v>3514000</c:v>
                </c:pt>
                <c:pt idx="44">
                  <c:v>3508000</c:v>
                </c:pt>
                <c:pt idx="45">
                  <c:v>3534000</c:v>
                </c:pt>
                <c:pt idx="46">
                  <c:v>3486000</c:v>
                </c:pt>
                <c:pt idx="47">
                  <c:v>3489000</c:v>
                </c:pt>
                <c:pt idx="48">
                  <c:v>3518000</c:v>
                </c:pt>
                <c:pt idx="49">
                  <c:v>3546000</c:v>
                </c:pt>
                <c:pt idx="50">
                  <c:v>3614000</c:v>
                </c:pt>
                <c:pt idx="51">
                  <c:v>3618000</c:v>
                </c:pt>
                <c:pt idx="52">
                  <c:v>3634000</c:v>
                </c:pt>
                <c:pt idx="53">
                  <c:v>3630000</c:v>
                </c:pt>
                <c:pt idx="54">
                  <c:v>3641000</c:v>
                </c:pt>
                <c:pt idx="55">
                  <c:v>3629000</c:v>
                </c:pt>
                <c:pt idx="56">
                  <c:v>3635000</c:v>
                </c:pt>
                <c:pt idx="57">
                  <c:v>3626000</c:v>
                </c:pt>
                <c:pt idx="58">
                  <c:v>3651000</c:v>
                </c:pt>
                <c:pt idx="59">
                  <c:v>3643000</c:v>
                </c:pt>
                <c:pt idx="60">
                  <c:v>3676000</c:v>
                </c:pt>
                <c:pt idx="61">
                  <c:v>3705000</c:v>
                </c:pt>
                <c:pt idx="62">
                  <c:v>3705000</c:v>
                </c:pt>
                <c:pt idx="63">
                  <c:v>3718000</c:v>
                </c:pt>
                <c:pt idx="64">
                  <c:v>3731000</c:v>
                </c:pt>
                <c:pt idx="65">
                  <c:v>3760000</c:v>
                </c:pt>
                <c:pt idx="66">
                  <c:v>3762000</c:v>
                </c:pt>
                <c:pt idx="67">
                  <c:v>3790000</c:v>
                </c:pt>
                <c:pt idx="68">
                  <c:v>3840000</c:v>
                </c:pt>
                <c:pt idx="69">
                  <c:v>3861000</c:v>
                </c:pt>
                <c:pt idx="70">
                  <c:v>3888000</c:v>
                </c:pt>
                <c:pt idx="71">
                  <c:v>3911000</c:v>
                </c:pt>
                <c:pt idx="72">
                  <c:v>3943000</c:v>
                </c:pt>
                <c:pt idx="73">
                  <c:v>3949000</c:v>
                </c:pt>
                <c:pt idx="74">
                  <c:v>3959000</c:v>
                </c:pt>
                <c:pt idx="75">
                  <c:v>3971000</c:v>
                </c:pt>
                <c:pt idx="76">
                  <c:v>3999000</c:v>
                </c:pt>
                <c:pt idx="77">
                  <c:v>4007000</c:v>
                </c:pt>
                <c:pt idx="78">
                  <c:v>4032000</c:v>
                </c:pt>
                <c:pt idx="79">
                  <c:v>4060000</c:v>
                </c:pt>
                <c:pt idx="80">
                  <c:v>4051000</c:v>
                </c:pt>
                <c:pt idx="81">
                  <c:v>4043000</c:v>
                </c:pt>
                <c:pt idx="82">
                  <c:v>4050000</c:v>
                </c:pt>
                <c:pt idx="83">
                  <c:v>4062000</c:v>
                </c:pt>
                <c:pt idx="84">
                  <c:v>4055000</c:v>
                </c:pt>
                <c:pt idx="85">
                  <c:v>4045000</c:v>
                </c:pt>
                <c:pt idx="86">
                  <c:v>4054000</c:v>
                </c:pt>
                <c:pt idx="87">
                  <c:v>4072000</c:v>
                </c:pt>
                <c:pt idx="88">
                  <c:v>4084000</c:v>
                </c:pt>
                <c:pt idx="89">
                  <c:v>4082000</c:v>
                </c:pt>
                <c:pt idx="90">
                  <c:v>4077000</c:v>
                </c:pt>
                <c:pt idx="91">
                  <c:v>4071000</c:v>
                </c:pt>
                <c:pt idx="92">
                  <c:v>4077000</c:v>
                </c:pt>
                <c:pt idx="93">
                  <c:v>4105000</c:v>
                </c:pt>
                <c:pt idx="94">
                  <c:v>4117000</c:v>
                </c:pt>
                <c:pt idx="95">
                  <c:v>4129000</c:v>
                </c:pt>
                <c:pt idx="96">
                  <c:v>4130000</c:v>
                </c:pt>
                <c:pt idx="97">
                  <c:v>4149000</c:v>
                </c:pt>
                <c:pt idx="98">
                  <c:v>4141000</c:v>
                </c:pt>
                <c:pt idx="99">
                  <c:v>4128000</c:v>
                </c:pt>
                <c:pt idx="100">
                  <c:v>4089000</c:v>
                </c:pt>
                <c:pt idx="101">
                  <c:v>4074000</c:v>
                </c:pt>
                <c:pt idx="102">
                  <c:v>4071000</c:v>
                </c:pt>
                <c:pt idx="103">
                  <c:v>4053000</c:v>
                </c:pt>
                <c:pt idx="104">
                  <c:v>4054000</c:v>
                </c:pt>
                <c:pt idx="105">
                  <c:v>4037000</c:v>
                </c:pt>
                <c:pt idx="106">
                  <c:v>4031000</c:v>
                </c:pt>
                <c:pt idx="107">
                  <c:v>4001000</c:v>
                </c:pt>
                <c:pt idx="108">
                  <c:v>3977000</c:v>
                </c:pt>
                <c:pt idx="109">
                  <c:v>3939000</c:v>
                </c:pt>
                <c:pt idx="110">
                  <c:v>3922000</c:v>
                </c:pt>
                <c:pt idx="111">
                  <c:v>3909000</c:v>
                </c:pt>
                <c:pt idx="112">
                  <c:v>3911000</c:v>
                </c:pt>
                <c:pt idx="113">
                  <c:v>3899000</c:v>
                </c:pt>
                <c:pt idx="114">
                  <c:v>3884000</c:v>
                </c:pt>
                <c:pt idx="115">
                  <c:v>3857000</c:v>
                </c:pt>
                <c:pt idx="116">
                  <c:v>3836000</c:v>
                </c:pt>
                <c:pt idx="117">
                  <c:v>3820000</c:v>
                </c:pt>
                <c:pt idx="118">
                  <c:v>3809000</c:v>
                </c:pt>
                <c:pt idx="119">
                  <c:v>3829000</c:v>
                </c:pt>
                <c:pt idx="120">
                  <c:v>3838000</c:v>
                </c:pt>
                <c:pt idx="121">
                  <c:v>3856000</c:v>
                </c:pt>
                <c:pt idx="122">
                  <c:v>3886000</c:v>
                </c:pt>
                <c:pt idx="123">
                  <c:v>3881000</c:v>
                </c:pt>
                <c:pt idx="124">
                  <c:v>3881000</c:v>
                </c:pt>
                <c:pt idx="125">
                  <c:v>3869000</c:v>
                </c:pt>
                <c:pt idx="126">
                  <c:v>3874000</c:v>
                </c:pt>
                <c:pt idx="127">
                  <c:v>3897000</c:v>
                </c:pt>
                <c:pt idx="128">
                  <c:v>3929000</c:v>
                </c:pt>
                <c:pt idx="129">
                  <c:v>3956000</c:v>
                </c:pt>
                <c:pt idx="130">
                  <c:v>3966000</c:v>
                </c:pt>
                <c:pt idx="131">
                  <c:v>3981000</c:v>
                </c:pt>
                <c:pt idx="132">
                  <c:v>4025000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8A4-B17C-34EF6288EDB1}"/>
            </c:ext>
          </c:extLst>
        </c:ser>
        <c:ser>
          <c:idx val="1"/>
          <c:order val="1"/>
          <c:tx>
            <c:strRef>
              <c:f>'GN2'!$F$108</c:f>
              <c:strCache>
                <c:ptCount val="1"/>
                <c:pt idx="0">
                  <c:v> International 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'GN2'!$A$120:$A$252</c:f>
              <c:numCache>
                <c:formatCode>mmm\-yy</c:formatCode>
                <c:ptCount val="133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  <c:pt idx="12">
                  <c:v>40057</c:v>
                </c:pt>
                <c:pt idx="13">
                  <c:v>40087</c:v>
                </c:pt>
                <c:pt idx="14">
                  <c:v>40118</c:v>
                </c:pt>
                <c:pt idx="15">
                  <c:v>40148</c:v>
                </c:pt>
                <c:pt idx="16">
                  <c:v>40179</c:v>
                </c:pt>
                <c:pt idx="17">
                  <c:v>40210</c:v>
                </c:pt>
                <c:pt idx="18">
                  <c:v>40238</c:v>
                </c:pt>
                <c:pt idx="19">
                  <c:v>40269</c:v>
                </c:pt>
                <c:pt idx="20">
                  <c:v>40299</c:v>
                </c:pt>
                <c:pt idx="21">
                  <c:v>40330</c:v>
                </c:pt>
                <c:pt idx="22">
                  <c:v>40360</c:v>
                </c:pt>
                <c:pt idx="23">
                  <c:v>40391</c:v>
                </c:pt>
                <c:pt idx="24">
                  <c:v>40422</c:v>
                </c:pt>
                <c:pt idx="25">
                  <c:v>40452</c:v>
                </c:pt>
                <c:pt idx="26">
                  <c:v>40483</c:v>
                </c:pt>
                <c:pt idx="27">
                  <c:v>40513</c:v>
                </c:pt>
                <c:pt idx="28">
                  <c:v>40544</c:v>
                </c:pt>
                <c:pt idx="29">
                  <c:v>40575</c:v>
                </c:pt>
                <c:pt idx="30">
                  <c:v>40603</c:v>
                </c:pt>
                <c:pt idx="31">
                  <c:v>40634</c:v>
                </c:pt>
                <c:pt idx="32">
                  <c:v>40664</c:v>
                </c:pt>
                <c:pt idx="33">
                  <c:v>40695</c:v>
                </c:pt>
                <c:pt idx="34">
                  <c:v>40725</c:v>
                </c:pt>
                <c:pt idx="35">
                  <c:v>40756</c:v>
                </c:pt>
                <c:pt idx="36">
                  <c:v>40787</c:v>
                </c:pt>
                <c:pt idx="37">
                  <c:v>40817</c:v>
                </c:pt>
                <c:pt idx="38">
                  <c:v>40848</c:v>
                </c:pt>
                <c:pt idx="39">
                  <c:v>40878</c:v>
                </c:pt>
                <c:pt idx="40">
                  <c:v>40909</c:v>
                </c:pt>
                <c:pt idx="41">
                  <c:v>40940</c:v>
                </c:pt>
                <c:pt idx="42">
                  <c:v>40969</c:v>
                </c:pt>
                <c:pt idx="43">
                  <c:v>41000</c:v>
                </c:pt>
                <c:pt idx="44">
                  <c:v>41030</c:v>
                </c:pt>
                <c:pt idx="45">
                  <c:v>41061</c:v>
                </c:pt>
                <c:pt idx="46">
                  <c:v>41091</c:v>
                </c:pt>
                <c:pt idx="47">
                  <c:v>41122</c:v>
                </c:pt>
                <c:pt idx="48">
                  <c:v>41153</c:v>
                </c:pt>
                <c:pt idx="49">
                  <c:v>41183</c:v>
                </c:pt>
                <c:pt idx="50">
                  <c:v>41214</c:v>
                </c:pt>
                <c:pt idx="51">
                  <c:v>41244</c:v>
                </c:pt>
                <c:pt idx="52">
                  <c:v>41275</c:v>
                </c:pt>
                <c:pt idx="53">
                  <c:v>41306</c:v>
                </c:pt>
                <c:pt idx="54">
                  <c:v>41334</c:v>
                </c:pt>
                <c:pt idx="55">
                  <c:v>41365</c:v>
                </c:pt>
                <c:pt idx="56">
                  <c:v>41395</c:v>
                </c:pt>
                <c:pt idx="57">
                  <c:v>41426</c:v>
                </c:pt>
                <c:pt idx="58">
                  <c:v>41456</c:v>
                </c:pt>
                <c:pt idx="59">
                  <c:v>41487</c:v>
                </c:pt>
                <c:pt idx="60">
                  <c:v>41518</c:v>
                </c:pt>
                <c:pt idx="61">
                  <c:v>41548</c:v>
                </c:pt>
                <c:pt idx="62">
                  <c:v>41579</c:v>
                </c:pt>
                <c:pt idx="63">
                  <c:v>41609</c:v>
                </c:pt>
                <c:pt idx="64">
                  <c:v>41640</c:v>
                </c:pt>
                <c:pt idx="65">
                  <c:v>41671</c:v>
                </c:pt>
                <c:pt idx="66">
                  <c:v>41699</c:v>
                </c:pt>
                <c:pt idx="67">
                  <c:v>41730</c:v>
                </c:pt>
                <c:pt idx="68">
                  <c:v>41760</c:v>
                </c:pt>
                <c:pt idx="69">
                  <c:v>41791</c:v>
                </c:pt>
                <c:pt idx="70">
                  <c:v>41821</c:v>
                </c:pt>
                <c:pt idx="71">
                  <c:v>41852</c:v>
                </c:pt>
                <c:pt idx="72">
                  <c:v>41883</c:v>
                </c:pt>
                <c:pt idx="73">
                  <c:v>41913</c:v>
                </c:pt>
                <c:pt idx="74">
                  <c:v>41944</c:v>
                </c:pt>
                <c:pt idx="75">
                  <c:v>41974</c:v>
                </c:pt>
                <c:pt idx="76">
                  <c:v>42005</c:v>
                </c:pt>
                <c:pt idx="77">
                  <c:v>42036</c:v>
                </c:pt>
                <c:pt idx="78">
                  <c:v>42064</c:v>
                </c:pt>
                <c:pt idx="79">
                  <c:v>42095</c:v>
                </c:pt>
                <c:pt idx="80">
                  <c:v>42125</c:v>
                </c:pt>
                <c:pt idx="81">
                  <c:v>42156</c:v>
                </c:pt>
                <c:pt idx="82">
                  <c:v>42186</c:v>
                </c:pt>
                <c:pt idx="83">
                  <c:v>42217</c:v>
                </c:pt>
                <c:pt idx="84">
                  <c:v>42248</c:v>
                </c:pt>
                <c:pt idx="85">
                  <c:v>42278</c:v>
                </c:pt>
                <c:pt idx="86">
                  <c:v>42309</c:v>
                </c:pt>
                <c:pt idx="87">
                  <c:v>42339</c:v>
                </c:pt>
                <c:pt idx="88">
                  <c:v>42370</c:v>
                </c:pt>
                <c:pt idx="89">
                  <c:v>42401</c:v>
                </c:pt>
                <c:pt idx="90">
                  <c:v>42430</c:v>
                </c:pt>
                <c:pt idx="91">
                  <c:v>42461</c:v>
                </c:pt>
                <c:pt idx="92">
                  <c:v>42491</c:v>
                </c:pt>
                <c:pt idx="93">
                  <c:v>42522</c:v>
                </c:pt>
                <c:pt idx="94">
                  <c:v>42552</c:v>
                </c:pt>
                <c:pt idx="95">
                  <c:v>42583</c:v>
                </c:pt>
                <c:pt idx="96">
                  <c:v>42614</c:v>
                </c:pt>
                <c:pt idx="97">
                  <c:v>42644</c:v>
                </c:pt>
                <c:pt idx="98">
                  <c:v>42675</c:v>
                </c:pt>
                <c:pt idx="99">
                  <c:v>42705</c:v>
                </c:pt>
                <c:pt idx="100">
                  <c:v>42736</c:v>
                </c:pt>
                <c:pt idx="101">
                  <c:v>42767</c:v>
                </c:pt>
                <c:pt idx="102">
                  <c:v>42795</c:v>
                </c:pt>
                <c:pt idx="103">
                  <c:v>42826</c:v>
                </c:pt>
                <c:pt idx="104">
                  <c:v>42856</c:v>
                </c:pt>
                <c:pt idx="105">
                  <c:v>42887</c:v>
                </c:pt>
                <c:pt idx="106">
                  <c:v>42917</c:v>
                </c:pt>
                <c:pt idx="107">
                  <c:v>42948</c:v>
                </c:pt>
                <c:pt idx="108">
                  <c:v>42979</c:v>
                </c:pt>
                <c:pt idx="109">
                  <c:v>43009</c:v>
                </c:pt>
                <c:pt idx="110">
                  <c:v>43040</c:v>
                </c:pt>
                <c:pt idx="111">
                  <c:v>43070</c:v>
                </c:pt>
                <c:pt idx="112">
                  <c:v>43101</c:v>
                </c:pt>
                <c:pt idx="113">
                  <c:v>43132</c:v>
                </c:pt>
                <c:pt idx="114">
                  <c:v>43160</c:v>
                </c:pt>
                <c:pt idx="115">
                  <c:v>43191</c:v>
                </c:pt>
                <c:pt idx="116">
                  <c:v>43221</c:v>
                </c:pt>
                <c:pt idx="117">
                  <c:v>43252</c:v>
                </c:pt>
                <c:pt idx="118">
                  <c:v>43282</c:v>
                </c:pt>
                <c:pt idx="119">
                  <c:v>43313</c:v>
                </c:pt>
                <c:pt idx="120">
                  <c:v>43344</c:v>
                </c:pt>
                <c:pt idx="121">
                  <c:v>43374</c:v>
                </c:pt>
                <c:pt idx="122">
                  <c:v>43405</c:v>
                </c:pt>
                <c:pt idx="123">
                  <c:v>43435</c:v>
                </c:pt>
                <c:pt idx="124">
                  <c:v>43466</c:v>
                </c:pt>
                <c:pt idx="125">
                  <c:v>43497</c:v>
                </c:pt>
                <c:pt idx="126">
                  <c:v>43525</c:v>
                </c:pt>
                <c:pt idx="127">
                  <c:v>43556</c:v>
                </c:pt>
                <c:pt idx="128">
                  <c:v>43586</c:v>
                </c:pt>
                <c:pt idx="129">
                  <c:v>43617</c:v>
                </c:pt>
                <c:pt idx="130">
                  <c:v>43647</c:v>
                </c:pt>
                <c:pt idx="131">
                  <c:v>43678</c:v>
                </c:pt>
                <c:pt idx="132">
                  <c:v>43709</c:v>
                </c:pt>
              </c:numCache>
            </c:numRef>
          </c:cat>
          <c:val>
            <c:numRef>
              <c:f>'GN2'!$F$120:$F$252</c:f>
              <c:numCache>
                <c:formatCode>_-* #,##0_-;\-* #,##0_-;_-* "-"??_-;_-@_-</c:formatCode>
                <c:ptCount val="133"/>
                <c:pt idx="0">
                  <c:v>2735000</c:v>
                </c:pt>
                <c:pt idx="1">
                  <c:v>2704000</c:v>
                </c:pt>
                <c:pt idx="2">
                  <c:v>2674000</c:v>
                </c:pt>
                <c:pt idx="3">
                  <c:v>2652000</c:v>
                </c:pt>
                <c:pt idx="4">
                  <c:v>2596000</c:v>
                </c:pt>
                <c:pt idx="5">
                  <c:v>2546000</c:v>
                </c:pt>
                <c:pt idx="6">
                  <c:v>2500000</c:v>
                </c:pt>
                <c:pt idx="7">
                  <c:v>2478000</c:v>
                </c:pt>
                <c:pt idx="8">
                  <c:v>2451000</c:v>
                </c:pt>
                <c:pt idx="9">
                  <c:v>2429000</c:v>
                </c:pt>
                <c:pt idx="10">
                  <c:v>2427000</c:v>
                </c:pt>
                <c:pt idx="11">
                  <c:v>2409000</c:v>
                </c:pt>
                <c:pt idx="12">
                  <c:v>2422000</c:v>
                </c:pt>
                <c:pt idx="13">
                  <c:v>2422000</c:v>
                </c:pt>
                <c:pt idx="14">
                  <c:v>2417000</c:v>
                </c:pt>
                <c:pt idx="15">
                  <c:v>2435000</c:v>
                </c:pt>
                <c:pt idx="16">
                  <c:v>2450000</c:v>
                </c:pt>
                <c:pt idx="17">
                  <c:v>2460000</c:v>
                </c:pt>
                <c:pt idx="18">
                  <c:v>2464000</c:v>
                </c:pt>
                <c:pt idx="19">
                  <c:v>2463000</c:v>
                </c:pt>
                <c:pt idx="20">
                  <c:v>2485000</c:v>
                </c:pt>
                <c:pt idx="21">
                  <c:v>2489000</c:v>
                </c:pt>
                <c:pt idx="22">
                  <c:v>2485000</c:v>
                </c:pt>
                <c:pt idx="23">
                  <c:v>2504000</c:v>
                </c:pt>
                <c:pt idx="24">
                  <c:v>2505000</c:v>
                </c:pt>
                <c:pt idx="25">
                  <c:v>2513000</c:v>
                </c:pt>
                <c:pt idx="26">
                  <c:v>2519000</c:v>
                </c:pt>
                <c:pt idx="27">
                  <c:v>2516000</c:v>
                </c:pt>
                <c:pt idx="28">
                  <c:v>2527000</c:v>
                </c:pt>
                <c:pt idx="29">
                  <c:v>2535000</c:v>
                </c:pt>
                <c:pt idx="30">
                  <c:v>2540000</c:v>
                </c:pt>
                <c:pt idx="31">
                  <c:v>2546000</c:v>
                </c:pt>
                <c:pt idx="32">
                  <c:v>2553000</c:v>
                </c:pt>
                <c:pt idx="33">
                  <c:v>2567000</c:v>
                </c:pt>
                <c:pt idx="34">
                  <c:v>2581000</c:v>
                </c:pt>
                <c:pt idx="35">
                  <c:v>2607000</c:v>
                </c:pt>
                <c:pt idx="36">
                  <c:v>2672000</c:v>
                </c:pt>
                <c:pt idx="37">
                  <c:v>2739000</c:v>
                </c:pt>
                <c:pt idx="38">
                  <c:v>2765000</c:v>
                </c:pt>
                <c:pt idx="39">
                  <c:v>2796000</c:v>
                </c:pt>
                <c:pt idx="40">
                  <c:v>2805000</c:v>
                </c:pt>
                <c:pt idx="41">
                  <c:v>2800000</c:v>
                </c:pt>
                <c:pt idx="42">
                  <c:v>2816000</c:v>
                </c:pt>
                <c:pt idx="43">
                  <c:v>2833000</c:v>
                </c:pt>
                <c:pt idx="44">
                  <c:v>2838000</c:v>
                </c:pt>
                <c:pt idx="45">
                  <c:v>2863000</c:v>
                </c:pt>
                <c:pt idx="46">
                  <c:v>2873000</c:v>
                </c:pt>
                <c:pt idx="47">
                  <c:v>2853000</c:v>
                </c:pt>
                <c:pt idx="48">
                  <c:v>2805000</c:v>
                </c:pt>
                <c:pt idx="49">
                  <c:v>2793000</c:v>
                </c:pt>
                <c:pt idx="50">
                  <c:v>2785000</c:v>
                </c:pt>
                <c:pt idx="51">
                  <c:v>2803000</c:v>
                </c:pt>
                <c:pt idx="52">
                  <c:v>2811000</c:v>
                </c:pt>
                <c:pt idx="53">
                  <c:v>2837000</c:v>
                </c:pt>
                <c:pt idx="54">
                  <c:v>2861000</c:v>
                </c:pt>
                <c:pt idx="55">
                  <c:v>2883000</c:v>
                </c:pt>
                <c:pt idx="56">
                  <c:v>2916000</c:v>
                </c:pt>
                <c:pt idx="57">
                  <c:v>2915000</c:v>
                </c:pt>
                <c:pt idx="58">
                  <c:v>2932000</c:v>
                </c:pt>
                <c:pt idx="59">
                  <c:v>2955000</c:v>
                </c:pt>
                <c:pt idx="60">
                  <c:v>2975000</c:v>
                </c:pt>
                <c:pt idx="61">
                  <c:v>2945000</c:v>
                </c:pt>
                <c:pt idx="62">
                  <c:v>2966000</c:v>
                </c:pt>
                <c:pt idx="63">
                  <c:v>2953000</c:v>
                </c:pt>
                <c:pt idx="64">
                  <c:v>2972000</c:v>
                </c:pt>
                <c:pt idx="65">
                  <c:v>2991000</c:v>
                </c:pt>
                <c:pt idx="66">
                  <c:v>2973000</c:v>
                </c:pt>
                <c:pt idx="67">
                  <c:v>2966000</c:v>
                </c:pt>
                <c:pt idx="68">
                  <c:v>2957000</c:v>
                </c:pt>
                <c:pt idx="69">
                  <c:v>2966000</c:v>
                </c:pt>
                <c:pt idx="70">
                  <c:v>2955000</c:v>
                </c:pt>
                <c:pt idx="71">
                  <c:v>2967000</c:v>
                </c:pt>
                <c:pt idx="72">
                  <c:v>2970000</c:v>
                </c:pt>
                <c:pt idx="73">
                  <c:v>2987000</c:v>
                </c:pt>
                <c:pt idx="74">
                  <c:v>3002000</c:v>
                </c:pt>
                <c:pt idx="75">
                  <c:v>3021000</c:v>
                </c:pt>
                <c:pt idx="76">
                  <c:v>3014000</c:v>
                </c:pt>
                <c:pt idx="77">
                  <c:v>3015000</c:v>
                </c:pt>
                <c:pt idx="78">
                  <c:v>3027000</c:v>
                </c:pt>
                <c:pt idx="79">
                  <c:v>3031000</c:v>
                </c:pt>
                <c:pt idx="80">
                  <c:v>3038000</c:v>
                </c:pt>
                <c:pt idx="81">
                  <c:v>3043000</c:v>
                </c:pt>
                <c:pt idx="82">
                  <c:v>3049000</c:v>
                </c:pt>
                <c:pt idx="83">
                  <c:v>3048000</c:v>
                </c:pt>
                <c:pt idx="84">
                  <c:v>3060000</c:v>
                </c:pt>
                <c:pt idx="85">
                  <c:v>3063000</c:v>
                </c:pt>
                <c:pt idx="86">
                  <c:v>3046000</c:v>
                </c:pt>
                <c:pt idx="87">
                  <c:v>3046000</c:v>
                </c:pt>
                <c:pt idx="88">
                  <c:v>3060000</c:v>
                </c:pt>
                <c:pt idx="89">
                  <c:v>3081000</c:v>
                </c:pt>
                <c:pt idx="90">
                  <c:v>3099000</c:v>
                </c:pt>
                <c:pt idx="91">
                  <c:v>3140000</c:v>
                </c:pt>
                <c:pt idx="92">
                  <c:v>3158000</c:v>
                </c:pt>
                <c:pt idx="93">
                  <c:v>3169000</c:v>
                </c:pt>
                <c:pt idx="94">
                  <c:v>3200000</c:v>
                </c:pt>
                <c:pt idx="95">
                  <c:v>3219000</c:v>
                </c:pt>
                <c:pt idx="96">
                  <c:v>3230000</c:v>
                </c:pt>
                <c:pt idx="97">
                  <c:v>3264000</c:v>
                </c:pt>
                <c:pt idx="98">
                  <c:v>3281000</c:v>
                </c:pt>
                <c:pt idx="99">
                  <c:v>3305000</c:v>
                </c:pt>
                <c:pt idx="100">
                  <c:v>3324000</c:v>
                </c:pt>
                <c:pt idx="101">
                  <c:v>3322000</c:v>
                </c:pt>
                <c:pt idx="102">
                  <c:v>3330000</c:v>
                </c:pt>
                <c:pt idx="103">
                  <c:v>3360000</c:v>
                </c:pt>
                <c:pt idx="104">
                  <c:v>3376000</c:v>
                </c:pt>
                <c:pt idx="105">
                  <c:v>3403000</c:v>
                </c:pt>
                <c:pt idx="106">
                  <c:v>3410000</c:v>
                </c:pt>
                <c:pt idx="107">
                  <c:v>3410000</c:v>
                </c:pt>
                <c:pt idx="108">
                  <c:v>3412000</c:v>
                </c:pt>
                <c:pt idx="109">
                  <c:v>3410000</c:v>
                </c:pt>
                <c:pt idx="110">
                  <c:v>3443000</c:v>
                </c:pt>
                <c:pt idx="111">
                  <c:v>3457000</c:v>
                </c:pt>
                <c:pt idx="112">
                  <c:v>3465000</c:v>
                </c:pt>
                <c:pt idx="113">
                  <c:v>3477000</c:v>
                </c:pt>
                <c:pt idx="114">
                  <c:v>3503000</c:v>
                </c:pt>
                <c:pt idx="115">
                  <c:v>3482000</c:v>
                </c:pt>
                <c:pt idx="116">
                  <c:v>3483000</c:v>
                </c:pt>
                <c:pt idx="117">
                  <c:v>3469000</c:v>
                </c:pt>
                <c:pt idx="118">
                  <c:v>3466000</c:v>
                </c:pt>
                <c:pt idx="119">
                  <c:v>3478000</c:v>
                </c:pt>
                <c:pt idx="120">
                  <c:v>3502000</c:v>
                </c:pt>
                <c:pt idx="121">
                  <c:v>3527000</c:v>
                </c:pt>
                <c:pt idx="122">
                  <c:v>3532000</c:v>
                </c:pt>
                <c:pt idx="123">
                  <c:v>3544000</c:v>
                </c:pt>
                <c:pt idx="124">
                  <c:v>3564000</c:v>
                </c:pt>
                <c:pt idx="125">
                  <c:v>3577000</c:v>
                </c:pt>
                <c:pt idx="126">
                  <c:v>3567000</c:v>
                </c:pt>
                <c:pt idx="127">
                  <c:v>3562000</c:v>
                </c:pt>
                <c:pt idx="128">
                  <c:v>3543000</c:v>
                </c:pt>
                <c:pt idx="129">
                  <c:v>3535000</c:v>
                </c:pt>
                <c:pt idx="130">
                  <c:v>3536000</c:v>
                </c:pt>
                <c:pt idx="131">
                  <c:v>3541000</c:v>
                </c:pt>
                <c:pt idx="132">
                  <c:v>3531000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A-48A4-B17C-34EF6288E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27296"/>
        <c:axId val="128749568"/>
      </c:lineChart>
      <c:catAx>
        <c:axId val="128727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749568"/>
        <c:crosses val="autoZero"/>
        <c:auto val="0"/>
        <c:lblAlgn val="ctr"/>
        <c:lblOffset val="100"/>
        <c:tickLblSkip val="12"/>
        <c:tickMarkSkip val="12"/>
        <c:noMultiLvlLbl val="1"/>
      </c:catAx>
      <c:valAx>
        <c:axId val="128749568"/>
        <c:scaling>
          <c:orientation val="minMax"/>
          <c:min val="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287272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retail sales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175240594925634"/>
          <c:y val="0.19480351414406533"/>
          <c:w val="0.75876837270341546"/>
          <c:h val="0.45073454359871679"/>
        </c:manualLayout>
      </c:layout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Retail!$A$20:$A$68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Retail!$B$20:$B$68</c:f>
              <c:numCache>
                <c:formatCode>0.0%</c:formatCode>
                <c:ptCount val="49"/>
                <c:pt idx="0">
                  <c:v>-6.358494515792712E-2</c:v>
                </c:pt>
                <c:pt idx="1">
                  <c:v>-4.6849806826622986E-2</c:v>
                </c:pt>
                <c:pt idx="2">
                  <c:v>-1.1369418985753832E-2</c:v>
                </c:pt>
                <c:pt idx="3">
                  <c:v>3.1725883716313907E-2</c:v>
                </c:pt>
                <c:pt idx="4">
                  <c:v>4.9290319186170883E-2</c:v>
                </c:pt>
                <c:pt idx="5">
                  <c:v>6.0804518085854742E-2</c:v>
                </c:pt>
                <c:pt idx="6">
                  <c:v>4.7433269635305697E-2</c:v>
                </c:pt>
                <c:pt idx="7">
                  <c:v>3.3874099965791382E-2</c:v>
                </c:pt>
                <c:pt idx="8">
                  <c:v>2.1589662369854379E-2</c:v>
                </c:pt>
                <c:pt idx="9">
                  <c:v>1.9273902538388565E-2</c:v>
                </c:pt>
                <c:pt idx="10">
                  <c:v>3.7405977031627735E-2</c:v>
                </c:pt>
                <c:pt idx="11">
                  <c:v>4.2000681757712766E-2</c:v>
                </c:pt>
                <c:pt idx="12">
                  <c:v>5.5226739022882887E-2</c:v>
                </c:pt>
                <c:pt idx="13">
                  <c:v>5.1097454766344752E-2</c:v>
                </c:pt>
                <c:pt idx="14">
                  <c:v>4.200773390126944E-2</c:v>
                </c:pt>
                <c:pt idx="15">
                  <c:v>4.3626709818552989E-2</c:v>
                </c:pt>
                <c:pt idx="16">
                  <c:v>4.0763925412323987E-2</c:v>
                </c:pt>
                <c:pt idx="17">
                  <c:v>4.4176454492348638E-2</c:v>
                </c:pt>
                <c:pt idx="18">
                  <c:v>4.4559631103352926E-2</c:v>
                </c:pt>
                <c:pt idx="19">
                  <c:v>4.275542450549108E-2</c:v>
                </c:pt>
                <c:pt idx="20">
                  <c:v>3.2492338530444975E-2</c:v>
                </c:pt>
                <c:pt idx="21">
                  <c:v>2.8986742850158009E-2</c:v>
                </c:pt>
                <c:pt idx="22">
                  <c:v>3.2407109982352633E-2</c:v>
                </c:pt>
                <c:pt idx="23">
                  <c:v>3.9068179644814682E-2</c:v>
                </c:pt>
                <c:pt idx="24">
                  <c:v>5.4226619754179195E-2</c:v>
                </c:pt>
                <c:pt idx="25">
                  <c:v>7.4013327010303609E-2</c:v>
                </c:pt>
                <c:pt idx="26">
                  <c:v>8.7607518577029975E-2</c:v>
                </c:pt>
                <c:pt idx="27">
                  <c:v>9.3579471798252989E-2</c:v>
                </c:pt>
                <c:pt idx="28">
                  <c:v>0.1043156276843975</c:v>
                </c:pt>
                <c:pt idx="29">
                  <c:v>9.5481225757068966E-2</c:v>
                </c:pt>
                <c:pt idx="30">
                  <c:v>7.9032995471576495E-2</c:v>
                </c:pt>
                <c:pt idx="31">
                  <c:v>6.446381953054714E-2</c:v>
                </c:pt>
                <c:pt idx="32">
                  <c:v>4.3402724218843058E-2</c:v>
                </c:pt>
                <c:pt idx="33">
                  <c:v>3.0788806840714278E-2</c:v>
                </c:pt>
                <c:pt idx="34">
                  <c:v>2.6396792725944085E-2</c:v>
                </c:pt>
                <c:pt idx="35">
                  <c:v>2.2042679199111515E-2</c:v>
                </c:pt>
                <c:pt idx="36">
                  <c:v>2.2611998611037354E-2</c:v>
                </c:pt>
                <c:pt idx="37">
                  <c:v>2.1749491237849083E-2</c:v>
                </c:pt>
                <c:pt idx="38">
                  <c:v>2.3083738049728852E-2</c:v>
                </c:pt>
                <c:pt idx="39">
                  <c:v>2.4023962163521206E-2</c:v>
                </c:pt>
                <c:pt idx="40">
                  <c:v>2.2319844125149535E-2</c:v>
                </c:pt>
                <c:pt idx="41">
                  <c:v>2.8504565304594331E-2</c:v>
                </c:pt>
                <c:pt idx="42">
                  <c:v>2.7367816549820123E-2</c:v>
                </c:pt>
                <c:pt idx="43">
                  <c:v>2.6631604741478521E-2</c:v>
                </c:pt>
                <c:pt idx="44">
                  <c:v>-1.3897867721629154E-2</c:v>
                </c:pt>
                <c:pt idx="45">
                  <c:v>-1.8290892782505064E-2</c:v>
                </c:pt>
                <c:pt idx="46">
                  <c:v>-1.6043657905935649E-2</c:v>
                </c:pt>
                <c:pt idx="47">
                  <c:v>-9.9611952269915705E-3</c:v>
                </c:pt>
                <c:pt idx="48">
                  <c:v>9.3318680376480057E-2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9-42F3-AE5F-EEDF1C71DD63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Retail!$A$20:$A$68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Retail!$C$20:$C$68</c:f>
              <c:numCache>
                <c:formatCode>0.0%</c:formatCode>
                <c:ptCount val="49"/>
                <c:pt idx="0">
                  <c:v>-4.458576974100914E-2</c:v>
                </c:pt>
                <c:pt idx="1">
                  <c:v>-4.4522614078380429E-2</c:v>
                </c:pt>
                <c:pt idx="2">
                  <c:v>-3.907839113582956E-2</c:v>
                </c:pt>
                <c:pt idx="3">
                  <c:v>-1.6045307497610684E-2</c:v>
                </c:pt>
                <c:pt idx="4">
                  <c:v>-1.1569743359478579E-3</c:v>
                </c:pt>
                <c:pt idx="5">
                  <c:v>6.005324526792144E-3</c:v>
                </c:pt>
                <c:pt idx="6">
                  <c:v>-1.3284872746890386E-3</c:v>
                </c:pt>
                <c:pt idx="7">
                  <c:v>-1.2123607524880842E-2</c:v>
                </c:pt>
                <c:pt idx="8">
                  <c:v>-2.2060101286832778E-2</c:v>
                </c:pt>
                <c:pt idx="9">
                  <c:v>-2.4152422417641706E-2</c:v>
                </c:pt>
                <c:pt idx="10">
                  <c:v>-5.6082020153621626E-3</c:v>
                </c:pt>
                <c:pt idx="11">
                  <c:v>7.8035818939297119E-3</c:v>
                </c:pt>
                <c:pt idx="12">
                  <c:v>1.9995357838998196E-2</c:v>
                </c:pt>
                <c:pt idx="13">
                  <c:v>2.309723706761746E-2</c:v>
                </c:pt>
                <c:pt idx="14">
                  <c:v>2.1393622411515656E-2</c:v>
                </c:pt>
                <c:pt idx="15">
                  <c:v>1.8479353014299704E-2</c:v>
                </c:pt>
                <c:pt idx="16">
                  <c:v>1.7167760714134728E-2</c:v>
                </c:pt>
                <c:pt idx="17">
                  <c:v>2.2484801506254648E-2</c:v>
                </c:pt>
                <c:pt idx="18">
                  <c:v>2.3801862589861278E-2</c:v>
                </c:pt>
                <c:pt idx="19">
                  <c:v>2.935097728834446E-2</c:v>
                </c:pt>
                <c:pt idx="20">
                  <c:v>3.0284083294811692E-2</c:v>
                </c:pt>
                <c:pt idx="21">
                  <c:v>2.8673013932944524E-2</c:v>
                </c:pt>
                <c:pt idx="22">
                  <c:v>2.7117307725957218E-2</c:v>
                </c:pt>
                <c:pt idx="23">
                  <c:v>2.3481442315816725E-2</c:v>
                </c:pt>
                <c:pt idx="24">
                  <c:v>1.9787784822268284E-2</c:v>
                </c:pt>
                <c:pt idx="25">
                  <c:v>2.4394421011347367E-2</c:v>
                </c:pt>
                <c:pt idx="26">
                  <c:v>3.0019484736344637E-2</c:v>
                </c:pt>
                <c:pt idx="27">
                  <c:v>4.1661025720559186E-2</c:v>
                </c:pt>
                <c:pt idx="28">
                  <c:v>5.6200050334739515E-2</c:v>
                </c:pt>
                <c:pt idx="29">
                  <c:v>5.9658153016214799E-2</c:v>
                </c:pt>
                <c:pt idx="30">
                  <c:v>5.6671964832723631E-2</c:v>
                </c:pt>
                <c:pt idx="31">
                  <c:v>4.6050782800816981E-2</c:v>
                </c:pt>
                <c:pt idx="32">
                  <c:v>3.6929940191547717E-2</c:v>
                </c:pt>
                <c:pt idx="33">
                  <c:v>2.6664832628504165E-2</c:v>
                </c:pt>
                <c:pt idx="34">
                  <c:v>2.7624752106548245E-2</c:v>
                </c:pt>
                <c:pt idx="35">
                  <c:v>2.4593693684883844E-2</c:v>
                </c:pt>
                <c:pt idx="36">
                  <c:v>2.22113314475334E-2</c:v>
                </c:pt>
                <c:pt idx="37">
                  <c:v>2.5108725067423787E-2</c:v>
                </c:pt>
                <c:pt idx="38">
                  <c:v>2.129632183143193E-2</c:v>
                </c:pt>
                <c:pt idx="39">
                  <c:v>2.3629941090690165E-2</c:v>
                </c:pt>
                <c:pt idx="40">
                  <c:v>2.1558990020836832E-2</c:v>
                </c:pt>
                <c:pt idx="41">
                  <c:v>2.0657629018932422E-2</c:v>
                </c:pt>
                <c:pt idx="42">
                  <c:v>1.7535121304960155E-2</c:v>
                </c:pt>
                <c:pt idx="43">
                  <c:v>1.3359232272225574E-2</c:v>
                </c:pt>
                <c:pt idx="44">
                  <c:v>-3.3173224598208928E-2</c:v>
                </c:pt>
                <c:pt idx="45">
                  <c:v>-1.8044425770477823E-2</c:v>
                </c:pt>
                <c:pt idx="46">
                  <c:v>-1.1711942654971663E-2</c:v>
                </c:pt>
                <c:pt idx="47">
                  <c:v>-2.5624396270899075E-3</c:v>
                </c:pt>
                <c:pt idx="48">
                  <c:v>0.11012609380260452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9-42F3-AE5F-EEDF1C71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95200"/>
        <c:axId val="116996736"/>
      </c:lineChart>
      <c:catAx>
        <c:axId val="116995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699673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6996736"/>
        <c:scaling>
          <c:orientation val="minMax"/>
          <c:max val="0.12000000000000001"/>
          <c:min val="-0.120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95200"/>
        <c:crosses val="autoZero"/>
        <c:crossBetween val="midCat"/>
        <c:majorUnit val="2.0000000000000004E-2"/>
      </c:valAx>
    </c:plotArea>
    <c:legend>
      <c:legendPos val="b"/>
      <c:layout>
        <c:manualLayout>
          <c:xMode val="edge"/>
          <c:yMode val="edge"/>
          <c:x val="0.21865835520559929"/>
          <c:y val="0.8051716972878421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EFTPOS spend (Paymark; excl online)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54182941899746639"/>
        </c:manualLayout>
      </c:layout>
      <c:lineChart>
        <c:grouping val="standard"/>
        <c:varyColors val="0"/>
        <c:ser>
          <c:idx val="1"/>
          <c:order val="0"/>
          <c:tx>
            <c:strRef>
              <c:f>'Consumer spend'!$B$4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spend'!$A$7:$A$87</c:f>
              <c:numCache>
                <c:formatCode>d\-mmm</c:formatCode>
                <c:ptCount val="81"/>
                <c:pt idx="0">
                  <c:v>43877</c:v>
                </c:pt>
                <c:pt idx="1">
                  <c:v>43884</c:v>
                </c:pt>
                <c:pt idx="2">
                  <c:v>43891</c:v>
                </c:pt>
                <c:pt idx="3">
                  <c:v>43898</c:v>
                </c:pt>
                <c:pt idx="4">
                  <c:v>43905</c:v>
                </c:pt>
                <c:pt idx="5">
                  <c:v>43912</c:v>
                </c:pt>
                <c:pt idx="6">
                  <c:v>43919</c:v>
                </c:pt>
                <c:pt idx="7">
                  <c:v>43926</c:v>
                </c:pt>
                <c:pt idx="8">
                  <c:v>43933</c:v>
                </c:pt>
                <c:pt idx="9">
                  <c:v>43940</c:v>
                </c:pt>
                <c:pt idx="10">
                  <c:v>43947</c:v>
                </c:pt>
                <c:pt idx="11">
                  <c:v>43954</c:v>
                </c:pt>
                <c:pt idx="12">
                  <c:v>43961</c:v>
                </c:pt>
                <c:pt idx="13">
                  <c:v>43968</c:v>
                </c:pt>
                <c:pt idx="14">
                  <c:v>43975</c:v>
                </c:pt>
                <c:pt idx="15">
                  <c:v>43982</c:v>
                </c:pt>
                <c:pt idx="16">
                  <c:v>43989</c:v>
                </c:pt>
                <c:pt idx="17">
                  <c:v>43996</c:v>
                </c:pt>
                <c:pt idx="18">
                  <c:v>44003</c:v>
                </c:pt>
                <c:pt idx="19">
                  <c:v>44010</c:v>
                </c:pt>
                <c:pt idx="20">
                  <c:v>44017</c:v>
                </c:pt>
                <c:pt idx="21">
                  <c:v>44024</c:v>
                </c:pt>
                <c:pt idx="22">
                  <c:v>44031</c:v>
                </c:pt>
                <c:pt idx="23">
                  <c:v>44038</c:v>
                </c:pt>
                <c:pt idx="24">
                  <c:v>44045</c:v>
                </c:pt>
                <c:pt idx="25">
                  <c:v>44052</c:v>
                </c:pt>
                <c:pt idx="26">
                  <c:v>44059</c:v>
                </c:pt>
                <c:pt idx="27">
                  <c:v>44066</c:v>
                </c:pt>
                <c:pt idx="28">
                  <c:v>44073</c:v>
                </c:pt>
                <c:pt idx="29">
                  <c:v>44080</c:v>
                </c:pt>
                <c:pt idx="30">
                  <c:v>44087</c:v>
                </c:pt>
                <c:pt idx="31">
                  <c:v>44094</c:v>
                </c:pt>
                <c:pt idx="32">
                  <c:v>44101</c:v>
                </c:pt>
                <c:pt idx="33">
                  <c:v>44108</c:v>
                </c:pt>
                <c:pt idx="34">
                  <c:v>44115</c:v>
                </c:pt>
                <c:pt idx="35">
                  <c:v>44122</c:v>
                </c:pt>
                <c:pt idx="36">
                  <c:v>44129</c:v>
                </c:pt>
                <c:pt idx="37">
                  <c:v>44136</c:v>
                </c:pt>
                <c:pt idx="38">
                  <c:v>44143</c:v>
                </c:pt>
                <c:pt idx="39">
                  <c:v>44150</c:v>
                </c:pt>
                <c:pt idx="40">
                  <c:v>44157</c:v>
                </c:pt>
                <c:pt idx="41">
                  <c:v>44164</c:v>
                </c:pt>
                <c:pt idx="42">
                  <c:v>44171</c:v>
                </c:pt>
                <c:pt idx="43">
                  <c:v>44178</c:v>
                </c:pt>
                <c:pt idx="44">
                  <c:v>44185</c:v>
                </c:pt>
                <c:pt idx="45">
                  <c:v>44192</c:v>
                </c:pt>
                <c:pt idx="46">
                  <c:v>44199</c:v>
                </c:pt>
                <c:pt idx="47">
                  <c:v>44206</c:v>
                </c:pt>
                <c:pt idx="48">
                  <c:v>44213</c:v>
                </c:pt>
                <c:pt idx="49">
                  <c:v>44220</c:v>
                </c:pt>
                <c:pt idx="50">
                  <c:v>44227</c:v>
                </c:pt>
                <c:pt idx="51">
                  <c:v>44234</c:v>
                </c:pt>
                <c:pt idx="52">
                  <c:v>44241</c:v>
                </c:pt>
                <c:pt idx="53">
                  <c:v>44248</c:v>
                </c:pt>
                <c:pt idx="54">
                  <c:v>44255</c:v>
                </c:pt>
                <c:pt idx="55">
                  <c:v>44262</c:v>
                </c:pt>
                <c:pt idx="56">
                  <c:v>44269</c:v>
                </c:pt>
                <c:pt idx="57">
                  <c:v>44276</c:v>
                </c:pt>
                <c:pt idx="58">
                  <c:v>44283</c:v>
                </c:pt>
                <c:pt idx="59">
                  <c:v>44290</c:v>
                </c:pt>
                <c:pt idx="60">
                  <c:v>44297</c:v>
                </c:pt>
                <c:pt idx="61">
                  <c:v>44304</c:v>
                </c:pt>
                <c:pt idx="62">
                  <c:v>44311</c:v>
                </c:pt>
                <c:pt idx="63">
                  <c:v>44318</c:v>
                </c:pt>
                <c:pt idx="64">
                  <c:v>44325</c:v>
                </c:pt>
                <c:pt idx="65">
                  <c:v>44332</c:v>
                </c:pt>
                <c:pt idx="66">
                  <c:v>44339</c:v>
                </c:pt>
                <c:pt idx="67">
                  <c:v>44346</c:v>
                </c:pt>
                <c:pt idx="68">
                  <c:v>44353</c:v>
                </c:pt>
                <c:pt idx="69">
                  <c:v>44360</c:v>
                </c:pt>
                <c:pt idx="70">
                  <c:v>44367</c:v>
                </c:pt>
                <c:pt idx="71">
                  <c:v>44374</c:v>
                </c:pt>
                <c:pt idx="72">
                  <c:v>44381</c:v>
                </c:pt>
                <c:pt idx="73">
                  <c:v>44388</c:v>
                </c:pt>
                <c:pt idx="74">
                  <c:v>44395</c:v>
                </c:pt>
                <c:pt idx="75">
                  <c:v>44402</c:v>
                </c:pt>
                <c:pt idx="76">
                  <c:v>44409</c:v>
                </c:pt>
                <c:pt idx="77">
                  <c:v>44416</c:v>
                </c:pt>
                <c:pt idx="78">
                  <c:v>44423</c:v>
                </c:pt>
                <c:pt idx="79">
                  <c:v>44430</c:v>
                </c:pt>
                <c:pt idx="80">
                  <c:v>44437</c:v>
                </c:pt>
              </c:numCache>
            </c:numRef>
          </c:cat>
          <c:val>
            <c:numRef>
              <c:f>'Consumer spend'!$B$7:$B$87</c:f>
              <c:numCache>
                <c:formatCode>General</c:formatCode>
                <c:ptCount val="81"/>
                <c:pt idx="0">
                  <c:v>3.9</c:v>
                </c:pt>
                <c:pt idx="1">
                  <c:v>1.9</c:v>
                </c:pt>
                <c:pt idx="2">
                  <c:v>4.0999999999999996</c:v>
                </c:pt>
                <c:pt idx="3">
                  <c:v>2.1</c:v>
                </c:pt>
                <c:pt idx="4">
                  <c:v>2.2000000000000002</c:v>
                </c:pt>
                <c:pt idx="5">
                  <c:v>10.1</c:v>
                </c:pt>
                <c:pt idx="6" formatCode="0">
                  <c:v>-32</c:v>
                </c:pt>
                <c:pt idx="7">
                  <c:v>-51.2</c:v>
                </c:pt>
                <c:pt idx="8">
                  <c:v>-58.5</c:v>
                </c:pt>
                <c:pt idx="9">
                  <c:v>-60.5</c:v>
                </c:pt>
                <c:pt idx="10">
                  <c:v>-57.8</c:v>
                </c:pt>
                <c:pt idx="11">
                  <c:v>-44.8</c:v>
                </c:pt>
                <c:pt idx="12">
                  <c:v>-40.5</c:v>
                </c:pt>
                <c:pt idx="13">
                  <c:v>-15.4</c:v>
                </c:pt>
                <c:pt idx="14">
                  <c:v>-0.8</c:v>
                </c:pt>
                <c:pt idx="15">
                  <c:v>-2.2999999999999998</c:v>
                </c:pt>
                <c:pt idx="16">
                  <c:v>0.6</c:v>
                </c:pt>
                <c:pt idx="17">
                  <c:v>0.5</c:v>
                </c:pt>
                <c:pt idx="18">
                  <c:v>-0.8</c:v>
                </c:pt>
                <c:pt idx="19">
                  <c:v>-1.8</c:v>
                </c:pt>
                <c:pt idx="20">
                  <c:v>-0.2</c:v>
                </c:pt>
                <c:pt idx="21">
                  <c:v>0.2</c:v>
                </c:pt>
                <c:pt idx="22" formatCode="0">
                  <c:v>4</c:v>
                </c:pt>
                <c:pt idx="23">
                  <c:v>-0.1</c:v>
                </c:pt>
                <c:pt idx="24">
                  <c:v>0.4</c:v>
                </c:pt>
                <c:pt idx="25">
                  <c:v>-0.6</c:v>
                </c:pt>
                <c:pt idx="26">
                  <c:v>-24.6</c:v>
                </c:pt>
                <c:pt idx="27">
                  <c:v>-42.2</c:v>
                </c:pt>
                <c:pt idx="28">
                  <c:v>-39.6</c:v>
                </c:pt>
                <c:pt idx="29">
                  <c:v>4.0999999999999996</c:v>
                </c:pt>
                <c:pt idx="30">
                  <c:v>-3.8</c:v>
                </c:pt>
                <c:pt idx="31">
                  <c:v>-4.7</c:v>
                </c:pt>
                <c:pt idx="32" formatCode="0">
                  <c:v>-5</c:v>
                </c:pt>
                <c:pt idx="33" formatCode="0">
                  <c:v>-5</c:v>
                </c:pt>
                <c:pt idx="34">
                  <c:v>-0.8</c:v>
                </c:pt>
                <c:pt idx="35">
                  <c:v>-3.8</c:v>
                </c:pt>
                <c:pt idx="36">
                  <c:v>-1.1000000000000001</c:v>
                </c:pt>
                <c:pt idx="37">
                  <c:v>-2.4</c:v>
                </c:pt>
                <c:pt idx="38">
                  <c:v>-3.7</c:v>
                </c:pt>
                <c:pt idx="39">
                  <c:v>-3.2</c:v>
                </c:pt>
                <c:pt idx="40">
                  <c:v>-2.6</c:v>
                </c:pt>
                <c:pt idx="41">
                  <c:v>-2.4</c:v>
                </c:pt>
                <c:pt idx="42">
                  <c:v>-0.9</c:v>
                </c:pt>
                <c:pt idx="43">
                  <c:v>-2.2000000000000002</c:v>
                </c:pt>
                <c:pt idx="44">
                  <c:v>-4.8</c:v>
                </c:pt>
                <c:pt idx="45">
                  <c:v>3.6</c:v>
                </c:pt>
                <c:pt idx="46">
                  <c:v>-2.1</c:v>
                </c:pt>
                <c:pt idx="47">
                  <c:v>-1.9</c:v>
                </c:pt>
                <c:pt idx="48">
                  <c:v>-1.1000000000000001</c:v>
                </c:pt>
                <c:pt idx="49">
                  <c:v>-2.8</c:v>
                </c:pt>
                <c:pt idx="50">
                  <c:v>-1.4</c:v>
                </c:pt>
                <c:pt idx="51">
                  <c:v>-5.2</c:v>
                </c:pt>
                <c:pt idx="52">
                  <c:v>-3.9</c:v>
                </c:pt>
                <c:pt idx="53">
                  <c:v>-21.9</c:v>
                </c:pt>
                <c:pt idx="54">
                  <c:v>-10.4</c:v>
                </c:pt>
                <c:pt idx="55">
                  <c:v>-37.1</c:v>
                </c:pt>
                <c:pt idx="56">
                  <c:v>0.4</c:v>
                </c:pt>
                <c:pt idx="57">
                  <c:v>0.1</c:v>
                </c:pt>
                <c:pt idx="58">
                  <c:v>-0.4</c:v>
                </c:pt>
                <c:pt idx="59" formatCode="0">
                  <c:v>-11</c:v>
                </c:pt>
                <c:pt idx="60">
                  <c:v>-1.6</c:v>
                </c:pt>
                <c:pt idx="61">
                  <c:v>-12.1</c:v>
                </c:pt>
                <c:pt idx="62">
                  <c:v>18.399999999999999</c:v>
                </c:pt>
                <c:pt idx="63">
                  <c:v>2.7</c:v>
                </c:pt>
                <c:pt idx="64">
                  <c:v>0.9</c:v>
                </c:pt>
                <c:pt idx="65">
                  <c:v>-0.8</c:v>
                </c:pt>
                <c:pt idx="66">
                  <c:v>-0.7</c:v>
                </c:pt>
                <c:pt idx="67">
                  <c:v>-0.1</c:v>
                </c:pt>
                <c:pt idx="68">
                  <c:v>2.9</c:v>
                </c:pt>
                <c:pt idx="69">
                  <c:v>-0.4</c:v>
                </c:pt>
                <c:pt idx="70">
                  <c:v>-1.1000000000000001</c:v>
                </c:pt>
                <c:pt idx="71">
                  <c:v>-0.1</c:v>
                </c:pt>
                <c:pt idx="72">
                  <c:v>1.8</c:v>
                </c:pt>
                <c:pt idx="73">
                  <c:v>-0.6</c:v>
                </c:pt>
                <c:pt idx="74">
                  <c:v>2.2000000000000002</c:v>
                </c:pt>
                <c:pt idx="75" formatCode="0">
                  <c:v>2</c:v>
                </c:pt>
                <c:pt idx="76">
                  <c:v>-0.9</c:v>
                </c:pt>
                <c:pt idx="77">
                  <c:v>-1.9</c:v>
                </c:pt>
                <c:pt idx="78">
                  <c:v>0.3</c:v>
                </c:pt>
                <c:pt idx="79">
                  <c:v>-36.9</c:v>
                </c:pt>
                <c:pt idx="80">
                  <c:v>-51.4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2-4657-A4AF-89366896C0F9}"/>
            </c:ext>
          </c:extLst>
        </c:ser>
        <c:ser>
          <c:idx val="0"/>
          <c:order val="1"/>
          <c:tx>
            <c:strRef>
              <c:f>'Consumer spend'!$C$4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'Consumer spend'!$A$7:$A$87</c:f>
              <c:numCache>
                <c:formatCode>d\-mmm</c:formatCode>
                <c:ptCount val="81"/>
                <c:pt idx="0">
                  <c:v>43877</c:v>
                </c:pt>
                <c:pt idx="1">
                  <c:v>43884</c:v>
                </c:pt>
                <c:pt idx="2">
                  <c:v>43891</c:v>
                </c:pt>
                <c:pt idx="3">
                  <c:v>43898</c:v>
                </c:pt>
                <c:pt idx="4">
                  <c:v>43905</c:v>
                </c:pt>
                <c:pt idx="5">
                  <c:v>43912</c:v>
                </c:pt>
                <c:pt idx="6">
                  <c:v>43919</c:v>
                </c:pt>
                <c:pt idx="7">
                  <c:v>43926</c:v>
                </c:pt>
                <c:pt idx="8">
                  <c:v>43933</c:v>
                </c:pt>
                <c:pt idx="9">
                  <c:v>43940</c:v>
                </c:pt>
                <c:pt idx="10">
                  <c:v>43947</c:v>
                </c:pt>
                <c:pt idx="11">
                  <c:v>43954</c:v>
                </c:pt>
                <c:pt idx="12">
                  <c:v>43961</c:v>
                </c:pt>
                <c:pt idx="13">
                  <c:v>43968</c:v>
                </c:pt>
                <c:pt idx="14">
                  <c:v>43975</c:v>
                </c:pt>
                <c:pt idx="15">
                  <c:v>43982</c:v>
                </c:pt>
                <c:pt idx="16">
                  <c:v>43989</c:v>
                </c:pt>
                <c:pt idx="17">
                  <c:v>43996</c:v>
                </c:pt>
                <c:pt idx="18">
                  <c:v>44003</c:v>
                </c:pt>
                <c:pt idx="19">
                  <c:v>44010</c:v>
                </c:pt>
                <c:pt idx="20">
                  <c:v>44017</c:v>
                </c:pt>
                <c:pt idx="21">
                  <c:v>44024</c:v>
                </c:pt>
                <c:pt idx="22">
                  <c:v>44031</c:v>
                </c:pt>
                <c:pt idx="23">
                  <c:v>44038</c:v>
                </c:pt>
                <c:pt idx="24">
                  <c:v>44045</c:v>
                </c:pt>
                <c:pt idx="25">
                  <c:v>44052</c:v>
                </c:pt>
                <c:pt idx="26">
                  <c:v>44059</c:v>
                </c:pt>
                <c:pt idx="27">
                  <c:v>44066</c:v>
                </c:pt>
                <c:pt idx="28">
                  <c:v>44073</c:v>
                </c:pt>
                <c:pt idx="29">
                  <c:v>44080</c:v>
                </c:pt>
                <c:pt idx="30">
                  <c:v>44087</c:v>
                </c:pt>
                <c:pt idx="31">
                  <c:v>44094</c:v>
                </c:pt>
                <c:pt idx="32">
                  <c:v>44101</c:v>
                </c:pt>
                <c:pt idx="33">
                  <c:v>44108</c:v>
                </c:pt>
                <c:pt idx="34">
                  <c:v>44115</c:v>
                </c:pt>
                <c:pt idx="35">
                  <c:v>44122</c:v>
                </c:pt>
                <c:pt idx="36">
                  <c:v>44129</c:v>
                </c:pt>
                <c:pt idx="37">
                  <c:v>44136</c:v>
                </c:pt>
                <c:pt idx="38">
                  <c:v>44143</c:v>
                </c:pt>
                <c:pt idx="39">
                  <c:v>44150</c:v>
                </c:pt>
                <c:pt idx="40">
                  <c:v>44157</c:v>
                </c:pt>
                <c:pt idx="41">
                  <c:v>44164</c:v>
                </c:pt>
                <c:pt idx="42">
                  <c:v>44171</c:v>
                </c:pt>
                <c:pt idx="43">
                  <c:v>44178</c:v>
                </c:pt>
                <c:pt idx="44">
                  <c:v>44185</c:v>
                </c:pt>
                <c:pt idx="45">
                  <c:v>44192</c:v>
                </c:pt>
                <c:pt idx="46">
                  <c:v>44199</c:v>
                </c:pt>
                <c:pt idx="47">
                  <c:v>44206</c:v>
                </c:pt>
                <c:pt idx="48">
                  <c:v>44213</c:v>
                </c:pt>
                <c:pt idx="49">
                  <c:v>44220</c:v>
                </c:pt>
                <c:pt idx="50">
                  <c:v>44227</c:v>
                </c:pt>
                <c:pt idx="51">
                  <c:v>44234</c:v>
                </c:pt>
                <c:pt idx="52">
                  <c:v>44241</c:v>
                </c:pt>
                <c:pt idx="53">
                  <c:v>44248</c:v>
                </c:pt>
                <c:pt idx="54">
                  <c:v>44255</c:v>
                </c:pt>
                <c:pt idx="55">
                  <c:v>44262</c:v>
                </c:pt>
                <c:pt idx="56">
                  <c:v>44269</c:v>
                </c:pt>
                <c:pt idx="57">
                  <c:v>44276</c:v>
                </c:pt>
                <c:pt idx="58">
                  <c:v>44283</c:v>
                </c:pt>
                <c:pt idx="59">
                  <c:v>44290</c:v>
                </c:pt>
                <c:pt idx="60">
                  <c:v>44297</c:v>
                </c:pt>
                <c:pt idx="61">
                  <c:v>44304</c:v>
                </c:pt>
                <c:pt idx="62">
                  <c:v>44311</c:v>
                </c:pt>
                <c:pt idx="63">
                  <c:v>44318</c:v>
                </c:pt>
                <c:pt idx="64">
                  <c:v>44325</c:v>
                </c:pt>
                <c:pt idx="65">
                  <c:v>44332</c:v>
                </c:pt>
                <c:pt idx="66">
                  <c:v>44339</c:v>
                </c:pt>
                <c:pt idx="67">
                  <c:v>44346</c:v>
                </c:pt>
                <c:pt idx="68">
                  <c:v>44353</c:v>
                </c:pt>
                <c:pt idx="69">
                  <c:v>44360</c:v>
                </c:pt>
                <c:pt idx="70">
                  <c:v>44367</c:v>
                </c:pt>
                <c:pt idx="71">
                  <c:v>44374</c:v>
                </c:pt>
                <c:pt idx="72">
                  <c:v>44381</c:v>
                </c:pt>
                <c:pt idx="73">
                  <c:v>44388</c:v>
                </c:pt>
                <c:pt idx="74">
                  <c:v>44395</c:v>
                </c:pt>
                <c:pt idx="75">
                  <c:v>44402</c:v>
                </c:pt>
                <c:pt idx="76">
                  <c:v>44409</c:v>
                </c:pt>
                <c:pt idx="77">
                  <c:v>44416</c:v>
                </c:pt>
                <c:pt idx="78">
                  <c:v>44423</c:v>
                </c:pt>
                <c:pt idx="79">
                  <c:v>44430</c:v>
                </c:pt>
                <c:pt idx="80">
                  <c:v>44437</c:v>
                </c:pt>
              </c:numCache>
            </c:numRef>
          </c:cat>
          <c:val>
            <c:numRef>
              <c:f>'Consumer spend'!$C$7:$C$87</c:f>
              <c:numCache>
                <c:formatCode>General</c:formatCode>
                <c:ptCount val="81"/>
                <c:pt idx="0">
                  <c:v>6.2</c:v>
                </c:pt>
                <c:pt idx="1">
                  <c:v>4.2</c:v>
                </c:pt>
                <c:pt idx="2">
                  <c:v>5.7</c:v>
                </c:pt>
                <c:pt idx="3" formatCode="0">
                  <c:v>6</c:v>
                </c:pt>
                <c:pt idx="4">
                  <c:v>5.7</c:v>
                </c:pt>
                <c:pt idx="5" formatCode="0">
                  <c:v>14</c:v>
                </c:pt>
                <c:pt idx="6">
                  <c:v>-26.9</c:v>
                </c:pt>
                <c:pt idx="7">
                  <c:v>-46.9</c:v>
                </c:pt>
                <c:pt idx="8">
                  <c:v>-52.8</c:v>
                </c:pt>
                <c:pt idx="9">
                  <c:v>-53.8</c:v>
                </c:pt>
                <c:pt idx="10">
                  <c:v>-51.4</c:v>
                </c:pt>
                <c:pt idx="11">
                  <c:v>-38.200000000000003</c:v>
                </c:pt>
                <c:pt idx="12">
                  <c:v>-34.200000000000003</c:v>
                </c:pt>
                <c:pt idx="13">
                  <c:v>-8.5</c:v>
                </c:pt>
                <c:pt idx="14">
                  <c:v>5.7</c:v>
                </c:pt>
                <c:pt idx="15">
                  <c:v>6.7</c:v>
                </c:pt>
                <c:pt idx="16">
                  <c:v>4.4000000000000004</c:v>
                </c:pt>
                <c:pt idx="17">
                  <c:v>7.2</c:v>
                </c:pt>
                <c:pt idx="18">
                  <c:v>4.2</c:v>
                </c:pt>
                <c:pt idx="19">
                  <c:v>4.0999999999999996</c:v>
                </c:pt>
                <c:pt idx="20">
                  <c:v>4.5999999999999996</c:v>
                </c:pt>
                <c:pt idx="21">
                  <c:v>6.7</c:v>
                </c:pt>
                <c:pt idx="22">
                  <c:v>7.4</c:v>
                </c:pt>
                <c:pt idx="23">
                  <c:v>5.4</c:v>
                </c:pt>
                <c:pt idx="24">
                  <c:v>5.2</c:v>
                </c:pt>
                <c:pt idx="25">
                  <c:v>5.3</c:v>
                </c:pt>
                <c:pt idx="26" formatCode="0">
                  <c:v>0</c:v>
                </c:pt>
                <c:pt idx="27">
                  <c:v>-13.9</c:v>
                </c:pt>
                <c:pt idx="28" formatCode="0">
                  <c:v>-12</c:v>
                </c:pt>
                <c:pt idx="29">
                  <c:v>6.7</c:v>
                </c:pt>
                <c:pt idx="30">
                  <c:v>2.2999999999999998</c:v>
                </c:pt>
                <c:pt idx="31">
                  <c:v>1.8</c:v>
                </c:pt>
                <c:pt idx="32">
                  <c:v>1.3</c:v>
                </c:pt>
                <c:pt idx="33">
                  <c:v>1.4</c:v>
                </c:pt>
                <c:pt idx="34">
                  <c:v>2.8</c:v>
                </c:pt>
                <c:pt idx="35">
                  <c:v>-0.6</c:v>
                </c:pt>
                <c:pt idx="36">
                  <c:v>3.3</c:v>
                </c:pt>
                <c:pt idx="37">
                  <c:v>1.2</c:v>
                </c:pt>
                <c:pt idx="38">
                  <c:v>-0.1</c:v>
                </c:pt>
                <c:pt idx="39">
                  <c:v>-0.3</c:v>
                </c:pt>
                <c:pt idx="40">
                  <c:v>1.5</c:v>
                </c:pt>
                <c:pt idx="41">
                  <c:v>1.8</c:v>
                </c:pt>
                <c:pt idx="42">
                  <c:v>1.3</c:v>
                </c:pt>
                <c:pt idx="43">
                  <c:v>1.4</c:v>
                </c:pt>
                <c:pt idx="44">
                  <c:v>-1.2</c:v>
                </c:pt>
                <c:pt idx="45">
                  <c:v>4.9000000000000004</c:v>
                </c:pt>
                <c:pt idx="46">
                  <c:v>-0.8</c:v>
                </c:pt>
                <c:pt idx="47">
                  <c:v>1.3</c:v>
                </c:pt>
                <c:pt idx="48">
                  <c:v>2.2000000000000002</c:v>
                </c:pt>
                <c:pt idx="49">
                  <c:v>-0.6</c:v>
                </c:pt>
                <c:pt idx="50">
                  <c:v>0.4</c:v>
                </c:pt>
                <c:pt idx="51">
                  <c:v>-0.1</c:v>
                </c:pt>
                <c:pt idx="52">
                  <c:v>-3.4</c:v>
                </c:pt>
                <c:pt idx="53" formatCode="0">
                  <c:v>-9</c:v>
                </c:pt>
                <c:pt idx="54" formatCode="0">
                  <c:v>-4</c:v>
                </c:pt>
                <c:pt idx="55">
                  <c:v>-14.8</c:v>
                </c:pt>
                <c:pt idx="56">
                  <c:v>-0.1</c:v>
                </c:pt>
                <c:pt idx="57">
                  <c:v>1.6</c:v>
                </c:pt>
                <c:pt idx="58">
                  <c:v>1.4</c:v>
                </c:pt>
                <c:pt idx="59">
                  <c:v>-2.7</c:v>
                </c:pt>
                <c:pt idx="60">
                  <c:v>2.1</c:v>
                </c:pt>
                <c:pt idx="61">
                  <c:v>-10.8</c:v>
                </c:pt>
                <c:pt idx="62" formatCode="0">
                  <c:v>17</c:v>
                </c:pt>
                <c:pt idx="63">
                  <c:v>5.3</c:v>
                </c:pt>
                <c:pt idx="64">
                  <c:v>4.5</c:v>
                </c:pt>
                <c:pt idx="65">
                  <c:v>2.7</c:v>
                </c:pt>
                <c:pt idx="66">
                  <c:v>3.6</c:v>
                </c:pt>
                <c:pt idx="67">
                  <c:v>2.4</c:v>
                </c:pt>
                <c:pt idx="68">
                  <c:v>6.9</c:v>
                </c:pt>
                <c:pt idx="69">
                  <c:v>4.3</c:v>
                </c:pt>
                <c:pt idx="70">
                  <c:v>3.2</c:v>
                </c:pt>
                <c:pt idx="71">
                  <c:v>3.9</c:v>
                </c:pt>
                <c:pt idx="72">
                  <c:v>4.3</c:v>
                </c:pt>
                <c:pt idx="73">
                  <c:v>2.8</c:v>
                </c:pt>
                <c:pt idx="74">
                  <c:v>6.2</c:v>
                </c:pt>
                <c:pt idx="75">
                  <c:v>8.6999999999999993</c:v>
                </c:pt>
                <c:pt idx="76">
                  <c:v>3.5</c:v>
                </c:pt>
                <c:pt idx="77">
                  <c:v>2.9</c:v>
                </c:pt>
                <c:pt idx="78">
                  <c:v>4.7</c:v>
                </c:pt>
                <c:pt idx="79">
                  <c:v>-29.9</c:v>
                </c:pt>
                <c:pt idx="80">
                  <c:v>-46.2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2-4657-A4AF-89366896C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3810048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week vs 2 years ago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in"/>
        <c:tickLblPos val="nextTo"/>
        <c:spPr>
          <a:ln/>
        </c:spPr>
        <c:crossAx val="11380851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.26639820133938902"/>
          <c:y val="0.6587925060605357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&amp; unemployment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Unemployment!$A$38:$A$86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EmpGrowth!$C$38:$C$86</c:f>
              <c:numCache>
                <c:formatCode>0.0%</c:formatCode>
                <c:ptCount val="49"/>
                <c:pt idx="0">
                  <c:v>-1.9572207465399116E-2</c:v>
                </c:pt>
                <c:pt idx="1">
                  <c:v>-1.9458544839255576E-2</c:v>
                </c:pt>
                <c:pt idx="2">
                  <c:v>-4.1234298197706076E-2</c:v>
                </c:pt>
                <c:pt idx="3">
                  <c:v>-1.2663631189527624E-2</c:v>
                </c:pt>
                <c:pt idx="4">
                  <c:v>-1.7253671752459621E-2</c:v>
                </c:pt>
                <c:pt idx="5">
                  <c:v>4.3140638481449223E-3</c:v>
                </c:pt>
                <c:pt idx="6">
                  <c:v>-2.2785531187695662E-3</c:v>
                </c:pt>
                <c:pt idx="7">
                  <c:v>2.0175817841187493E-2</c:v>
                </c:pt>
                <c:pt idx="8">
                  <c:v>2.9744631456761539E-2</c:v>
                </c:pt>
                <c:pt idx="9">
                  <c:v>3.3218785796105488E-2</c:v>
                </c:pt>
                <c:pt idx="10">
                  <c:v>4.2392235226948127E-2</c:v>
                </c:pt>
                <c:pt idx="11">
                  <c:v>2.7687526486791958E-2</c:v>
                </c:pt>
                <c:pt idx="12">
                  <c:v>2.268564182048749E-2</c:v>
                </c:pt>
                <c:pt idx="13">
                  <c:v>-5.8203991130820754E-3</c:v>
                </c:pt>
                <c:pt idx="14">
                  <c:v>-5.4772011502122186E-3</c:v>
                </c:pt>
                <c:pt idx="15">
                  <c:v>-7.1477663230241628E-3</c:v>
                </c:pt>
                <c:pt idx="16">
                  <c:v>-4.5467070818406841E-3</c:v>
                </c:pt>
                <c:pt idx="17">
                  <c:v>3.0387510454418898E-2</c:v>
                </c:pt>
                <c:pt idx="18">
                  <c:v>4.5711138647941629E-2</c:v>
                </c:pt>
                <c:pt idx="19">
                  <c:v>5.0256126263325651E-2</c:v>
                </c:pt>
                <c:pt idx="20">
                  <c:v>5.0380622837370215E-2</c:v>
                </c:pt>
                <c:pt idx="21">
                  <c:v>3.7337662337662225E-2</c:v>
                </c:pt>
                <c:pt idx="22">
                  <c:v>3.9499670836076417E-2</c:v>
                </c:pt>
                <c:pt idx="23">
                  <c:v>4.2578433957289663E-2</c:v>
                </c:pt>
                <c:pt idx="24">
                  <c:v>3.3074186322308741E-2</c:v>
                </c:pt>
                <c:pt idx="25">
                  <c:v>1.147626499739185E-2</c:v>
                </c:pt>
                <c:pt idx="26">
                  <c:v>2.1532615579480607E-2</c:v>
                </c:pt>
                <c:pt idx="27">
                  <c:v>1.9471488178024909E-2</c:v>
                </c:pt>
                <c:pt idx="28">
                  <c:v>5.5739795918367419E-2</c:v>
                </c:pt>
                <c:pt idx="29">
                  <c:v>7.7230531201650354E-2</c:v>
                </c:pt>
                <c:pt idx="30">
                  <c:v>6.8691878487290747E-2</c:v>
                </c:pt>
                <c:pt idx="31">
                  <c:v>6.8956963909214908E-2</c:v>
                </c:pt>
                <c:pt idx="32">
                  <c:v>3.6728283194394029E-2</c:v>
                </c:pt>
                <c:pt idx="33">
                  <c:v>4.9072411729503385E-2</c:v>
                </c:pt>
                <c:pt idx="34">
                  <c:v>3.1790230885253568E-2</c:v>
                </c:pt>
                <c:pt idx="35">
                  <c:v>3.3646594732567481E-2</c:v>
                </c:pt>
                <c:pt idx="36">
                  <c:v>4.0088567765994565E-2</c:v>
                </c:pt>
                <c:pt idx="37">
                  <c:v>3.5139760410724419E-2</c:v>
                </c:pt>
                <c:pt idx="38">
                  <c:v>1.2256831215562869E-2</c:v>
                </c:pt>
                <c:pt idx="39">
                  <c:v>2.2898192838702425E-2</c:v>
                </c:pt>
                <c:pt idx="40">
                  <c:v>2.0952380952381056E-2</c:v>
                </c:pt>
                <c:pt idx="41">
                  <c:v>1.1021712774161863E-4</c:v>
                </c:pt>
                <c:pt idx="42">
                  <c:v>1.9995556542990345E-2</c:v>
                </c:pt>
                <c:pt idx="43">
                  <c:v>1.4704268627235839E-2</c:v>
                </c:pt>
                <c:pt idx="44">
                  <c:v>6.2554872695346209E-3</c:v>
                </c:pt>
                <c:pt idx="45">
                  <c:v>-8.5959885386819312E-3</c:v>
                </c:pt>
                <c:pt idx="46">
                  <c:v>-1.0890873448055061E-4</c:v>
                </c:pt>
                <c:pt idx="47">
                  <c:v>3.6768681734615782E-3</c:v>
                </c:pt>
                <c:pt idx="48">
                  <c:v>3.1410186497982329E-2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0-4258-BE2B-22026657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95296"/>
        <c:axId val="13029683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Unemployment!$A$38:$A$86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Unemployment!$B$38:$B$86</c:f>
              <c:numCache>
                <c:formatCode>0.0%</c:formatCode>
                <c:ptCount val="49"/>
                <c:pt idx="0">
                  <c:v>6.0999999999999999E-2</c:v>
                </c:pt>
                <c:pt idx="1">
                  <c:v>6.2E-2</c:v>
                </c:pt>
                <c:pt idx="2">
                  <c:v>7.0999999999999994E-2</c:v>
                </c:pt>
                <c:pt idx="3">
                  <c:v>7.4999999999999997E-2</c:v>
                </c:pt>
                <c:pt idx="4">
                  <c:v>8.1000000000000003E-2</c:v>
                </c:pt>
                <c:pt idx="5">
                  <c:v>6.7000000000000004E-2</c:v>
                </c:pt>
                <c:pt idx="6">
                  <c:v>6.9000000000000006E-2</c:v>
                </c:pt>
                <c:pt idx="7">
                  <c:v>7.0000000000000007E-2</c:v>
                </c:pt>
                <c:pt idx="8">
                  <c:v>6.6000000000000003E-2</c:v>
                </c:pt>
                <c:pt idx="9">
                  <c:v>6.2E-2</c:v>
                </c:pt>
                <c:pt idx="10">
                  <c:v>6.2E-2</c:v>
                </c:pt>
                <c:pt idx="11">
                  <c:v>7.2999999999999995E-2</c:v>
                </c:pt>
                <c:pt idx="12">
                  <c:v>6.9000000000000006E-2</c:v>
                </c:pt>
                <c:pt idx="13">
                  <c:v>7.6999999999999999E-2</c:v>
                </c:pt>
                <c:pt idx="14">
                  <c:v>6.4000000000000001E-2</c:v>
                </c:pt>
                <c:pt idx="15">
                  <c:v>6.8000000000000005E-2</c:v>
                </c:pt>
                <c:pt idx="16">
                  <c:v>6.4000000000000001E-2</c:v>
                </c:pt>
                <c:pt idx="17">
                  <c:v>0.06</c:v>
                </c:pt>
                <c:pt idx="18">
                  <c:v>5.5999999999999994E-2</c:v>
                </c:pt>
                <c:pt idx="19">
                  <c:v>6.7000000000000004E-2</c:v>
                </c:pt>
                <c:pt idx="20">
                  <c:v>5.7999999999999996E-2</c:v>
                </c:pt>
                <c:pt idx="21">
                  <c:v>5.7000000000000002E-2</c:v>
                </c:pt>
                <c:pt idx="22">
                  <c:v>5.5999999999999994E-2</c:v>
                </c:pt>
                <c:pt idx="23">
                  <c:v>6.5000000000000002E-2</c:v>
                </c:pt>
                <c:pt idx="24">
                  <c:v>5.9000000000000004E-2</c:v>
                </c:pt>
                <c:pt idx="25">
                  <c:v>5.5999999999999994E-2</c:v>
                </c:pt>
                <c:pt idx="26">
                  <c:v>5.0999999999999997E-2</c:v>
                </c:pt>
                <c:pt idx="27">
                  <c:v>6.0999999999999999E-2</c:v>
                </c:pt>
                <c:pt idx="28">
                  <c:v>4.7E-2</c:v>
                </c:pt>
                <c:pt idx="29">
                  <c:v>5.2999999999999999E-2</c:v>
                </c:pt>
                <c:pt idx="30">
                  <c:v>5.0999999999999997E-2</c:v>
                </c:pt>
                <c:pt idx="31">
                  <c:v>0.05</c:v>
                </c:pt>
                <c:pt idx="32">
                  <c:v>4.4999999999999998E-2</c:v>
                </c:pt>
                <c:pt idx="33">
                  <c:v>4.5999999999999999E-2</c:v>
                </c:pt>
                <c:pt idx="34">
                  <c:v>4.0999999999999995E-2</c:v>
                </c:pt>
                <c:pt idx="35">
                  <c:v>4.4999999999999998E-2</c:v>
                </c:pt>
                <c:pt idx="36">
                  <c:v>4.2000000000000003E-2</c:v>
                </c:pt>
                <c:pt idx="37">
                  <c:v>3.7000000000000005E-2</c:v>
                </c:pt>
                <c:pt idx="38">
                  <c:v>4.2999999999999997E-2</c:v>
                </c:pt>
                <c:pt idx="39">
                  <c:v>4.4000000000000004E-2</c:v>
                </c:pt>
                <c:pt idx="40">
                  <c:v>4.2000000000000003E-2</c:v>
                </c:pt>
                <c:pt idx="41">
                  <c:v>4.2000000000000003E-2</c:v>
                </c:pt>
                <c:pt idx="42">
                  <c:v>4.0999999999999995E-2</c:v>
                </c:pt>
                <c:pt idx="43">
                  <c:v>4.8000000000000001E-2</c:v>
                </c:pt>
                <c:pt idx="44">
                  <c:v>0.04</c:v>
                </c:pt>
                <c:pt idx="45">
                  <c:v>5.5999999999999994E-2</c:v>
                </c:pt>
                <c:pt idx="46">
                  <c:v>5.2999999999999999E-2</c:v>
                </c:pt>
                <c:pt idx="47">
                  <c:v>5.2999999999999999E-2</c:v>
                </c:pt>
                <c:pt idx="48">
                  <c:v>4.0999999999999995E-2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0-4258-BE2B-22026657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5296"/>
        <c:axId val="130296832"/>
      </c:lineChart>
      <c:catAx>
        <c:axId val="130295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29683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2968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29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237</xdr:row>
      <xdr:rowOff>76200</xdr:rowOff>
    </xdr:from>
    <xdr:to>
      <xdr:col>9</xdr:col>
      <xdr:colOff>577849</xdr:colOff>
      <xdr:row>256</xdr:row>
      <xdr:rowOff>78105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260</xdr:row>
      <xdr:rowOff>95250</xdr:rowOff>
    </xdr:from>
    <xdr:to>
      <xdr:col>9</xdr:col>
      <xdr:colOff>577849</xdr:colOff>
      <xdr:row>279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284</xdr:row>
      <xdr:rowOff>66675</xdr:rowOff>
    </xdr:from>
    <xdr:to>
      <xdr:col>9</xdr:col>
      <xdr:colOff>577850</xdr:colOff>
      <xdr:row>303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608724</xdr:colOff>
      <xdr:row>2</xdr:row>
      <xdr:rowOff>0</xdr:rowOff>
    </xdr:from>
    <xdr:to>
      <xdr:col>33</xdr:col>
      <xdr:colOff>47756</xdr:colOff>
      <xdr:row>16</xdr:row>
      <xdr:rowOff>114968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57667A2-47D8-4538-A49B-E165F1F35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31</xdr:row>
      <xdr:rowOff>0</xdr:rowOff>
    </xdr:from>
    <xdr:to>
      <xdr:col>32</xdr:col>
      <xdr:colOff>386384</xdr:colOff>
      <xdr:row>45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997D7E8-CF4F-4807-89A8-0BDDDEBE7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8</xdr:col>
      <xdr:colOff>352011</xdr:colOff>
      <xdr:row>16</xdr:row>
      <xdr:rowOff>90557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0C5A69C-688B-4FE3-8DEC-2408A3DF0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312852</xdr:colOff>
      <xdr:row>16</xdr:row>
      <xdr:rowOff>118074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A6CEB41-AB7B-4042-9A39-DEA8DF3A8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41</xdr:col>
      <xdr:colOff>536713</xdr:colOff>
      <xdr:row>16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42683FE-AB44-4AFA-A75D-5AE03DCB6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23</xdr:col>
      <xdr:colOff>356152</xdr:colOff>
      <xdr:row>46</xdr:row>
      <xdr:rowOff>41736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CB84562-4780-4F46-9A3B-78D2F129E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8</xdr:col>
      <xdr:colOff>346765</xdr:colOff>
      <xdr:row>45</xdr:row>
      <xdr:rowOff>108226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4C9F03A-D81B-40AD-A462-3E1E0CA07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148811</xdr:colOff>
      <xdr:row>46</xdr:row>
      <xdr:rowOff>16289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6EAFC57-C5E4-4D53-9824-45E73EFD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558385</xdr:colOff>
      <xdr:row>16</xdr:row>
      <xdr:rowOff>109607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4D273BE-F79E-4C9F-A95B-5F26D366D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18</xdr:row>
      <xdr:rowOff>165100</xdr:rowOff>
    </xdr:from>
    <xdr:to>
      <xdr:col>16</xdr:col>
      <xdr:colOff>279400</xdr:colOff>
      <xdr:row>33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0.9037</cdr:y>
    </cdr:from>
    <cdr:to>
      <cdr:x>0.68958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838450"/>
          <a:ext cx="3152763" cy="264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/>
            <a:t>Source: Stats</a:t>
          </a:r>
          <a:r>
            <a:rPr lang="en-US" sz="1000" baseline="0"/>
            <a:t> NZ; Westpac, McDermott Miller </a:t>
          </a:r>
          <a:endParaRPr lang="en-US" sz="10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491149</xdr:colOff>
      <xdr:row>6</xdr:row>
      <xdr:rowOff>12993</xdr:rowOff>
    </xdr:from>
    <xdr:to>
      <xdr:col>11</xdr:col>
      <xdr:colOff>291124</xdr:colOff>
      <xdr:row>20</xdr:row>
      <xdr:rowOff>95543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55098</xdr:colOff>
      <xdr:row>23</xdr:row>
      <xdr:rowOff>23299</xdr:rowOff>
    </xdr:from>
    <xdr:to>
      <xdr:col>11</xdr:col>
      <xdr:colOff>150348</xdr:colOff>
      <xdr:row>42</xdr:row>
      <xdr:rowOff>147125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43961</xdr:colOff>
      <xdr:row>6</xdr:row>
      <xdr:rowOff>21981</xdr:rowOff>
    </xdr:from>
    <xdr:to>
      <xdr:col>19</xdr:col>
      <xdr:colOff>356821</xdr:colOff>
      <xdr:row>20</xdr:row>
      <xdr:rowOff>104531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20B26-627C-4EEF-A18A-A6812E96D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Source:Ministry of Business, Innovation and Employment 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Source:Ministry of Business, Innovation and Employment 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53146</xdr:colOff>
      <xdr:row>5</xdr:row>
      <xdr:rowOff>19630</xdr:rowOff>
    </xdr:from>
    <xdr:to>
      <xdr:col>16</xdr:col>
      <xdr:colOff>357946</xdr:colOff>
      <xdr:row>19</xdr:row>
      <xdr:rowOff>95830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88D4F-8A33-4E31-AF59-F2F8D5BC1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79596</xdr:colOff>
      <xdr:row>23</xdr:row>
      <xdr:rowOff>30284</xdr:rowOff>
    </xdr:from>
    <xdr:to>
      <xdr:col>15</xdr:col>
      <xdr:colOff>403446</xdr:colOff>
      <xdr:row>42</xdr:row>
      <xdr:rowOff>154110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D748C-4D7A-4DD4-BF66-4CF7DAA30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15</xdr:col>
      <xdr:colOff>323850</xdr:colOff>
      <xdr:row>65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057EB8-B55B-4AEE-8AB9-79C1DC503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Source:Marketview/Ministry Business, Innovation and Employment 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155575</xdr:rowOff>
    </xdr:from>
    <xdr:to>
      <xdr:col>15</xdr:col>
      <xdr:colOff>304800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727710</xdr:colOff>
      <xdr:row>21</xdr:row>
      <xdr:rowOff>165734</xdr:rowOff>
    </xdr:from>
    <xdr:to>
      <xdr:col>14</xdr:col>
      <xdr:colOff>386715</xdr:colOff>
      <xdr:row>40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583565</xdr:colOff>
      <xdr:row>3</xdr:row>
      <xdr:rowOff>149225</xdr:rowOff>
    </xdr:from>
    <xdr:to>
      <xdr:col>24</xdr:col>
      <xdr:colOff>278765</xdr:colOff>
      <xdr:row>18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581025</xdr:colOff>
      <xdr:row>23</xdr:row>
      <xdr:rowOff>38100</xdr:rowOff>
    </xdr:from>
    <xdr:to>
      <xdr:col>24</xdr:col>
      <xdr:colOff>302729</xdr:colOff>
      <xdr:row>37</xdr:row>
      <xdr:rowOff>119270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0.89931</cdr:y>
    </cdr:from>
    <cdr:to>
      <cdr:x>0.6</cdr:x>
      <cdr:y>0.96875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669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REINZ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565785</xdr:colOff>
      <xdr:row>8</xdr:row>
      <xdr:rowOff>79375</xdr:rowOff>
    </xdr:from>
    <xdr:to>
      <xdr:col>15</xdr:col>
      <xdr:colOff>260985</xdr:colOff>
      <xdr:row>22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25</xdr:row>
      <xdr:rowOff>0</xdr:rowOff>
    </xdr:from>
    <xdr:to>
      <xdr:col>17</xdr:col>
      <xdr:colOff>198120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0.01042</cdr:x>
      <cdr:y>0.90972</cdr:y>
    </cdr:from>
    <cdr:to>
      <cdr:x>0.61042</cdr:x>
      <cdr:y>0.97917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" y="24955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NZ" sz="1100"/>
            <a:t>Source: Infometrics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REINZ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3</xdr:row>
      <xdr:rowOff>104775</xdr:rowOff>
    </xdr:from>
    <xdr:to>
      <xdr:col>14</xdr:col>
      <xdr:colOff>514350</xdr:colOff>
      <xdr:row>17</xdr:row>
      <xdr:rowOff>285750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182282</xdr:colOff>
      <xdr:row>20</xdr:row>
      <xdr:rowOff>76200</xdr:rowOff>
    </xdr:from>
    <xdr:to>
      <xdr:col>14</xdr:col>
      <xdr:colOff>487082</xdr:colOff>
      <xdr:row>37</xdr:row>
      <xdr:rowOff>106681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92</xdr:row>
      <xdr:rowOff>152400</xdr:rowOff>
    </xdr:from>
    <xdr:to>
      <xdr:col>16</xdr:col>
      <xdr:colOff>28575</xdr:colOff>
      <xdr:row>107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131</xdr:row>
      <xdr:rowOff>0</xdr:rowOff>
    </xdr:from>
    <xdr:to>
      <xdr:col>14</xdr:col>
      <xdr:colOff>495300</xdr:colOff>
      <xdr:row>145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0.00417</cdr:x>
      <cdr:y>0.88889</cdr:y>
    </cdr:from>
    <cdr:to>
      <cdr:x>0.60417</cdr:x>
      <cdr:y>0.95833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" y="24384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9525</xdr:rowOff>
    </xdr:from>
    <xdr:to>
      <xdr:col>12</xdr:col>
      <xdr:colOff>325755</xdr:colOff>
      <xdr:row>20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7</xdr:row>
      <xdr:rowOff>7621</xdr:rowOff>
    </xdr:from>
    <xdr:to>
      <xdr:col>11</xdr:col>
      <xdr:colOff>342900</xdr:colOff>
      <xdr:row>22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26</xdr:row>
      <xdr:rowOff>76200</xdr:rowOff>
    </xdr:from>
    <xdr:to>
      <xdr:col>19</xdr:col>
      <xdr:colOff>476250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20</xdr:col>
      <xdr:colOff>342900</xdr:colOff>
      <xdr:row>23</xdr:row>
      <xdr:rowOff>12747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0.91667</cdr:y>
    </cdr:from>
    <cdr:to>
      <cdr:x>0.6</cdr:x>
      <cdr:y>0.98611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14600"/>
          <a:ext cx="2743200" cy="19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 NZIER and Statistics New Zealand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0</xdr:rowOff>
    </xdr:from>
    <xdr:to>
      <xdr:col>11</xdr:col>
      <xdr:colOff>304800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736600</xdr:colOff>
      <xdr:row>6</xdr:row>
      <xdr:rowOff>158750</xdr:rowOff>
    </xdr:from>
    <xdr:to>
      <xdr:col>11</xdr:col>
      <xdr:colOff>292100</xdr:colOff>
      <xdr:row>21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0.00208</cdr:x>
      <cdr:y>0.91319</cdr:y>
    </cdr:from>
    <cdr:to>
      <cdr:x>0.60208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25050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22</xdr:row>
      <xdr:rowOff>0</xdr:rowOff>
    </xdr:from>
    <xdr:to>
      <xdr:col>11</xdr:col>
      <xdr:colOff>336550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4</xdr:row>
      <xdr:rowOff>161925</xdr:rowOff>
    </xdr:from>
    <xdr:to>
      <xdr:col>11</xdr:col>
      <xdr:colOff>238125</xdr:colOff>
      <xdr:row>19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0.90278</cdr:y>
    </cdr:from>
    <cdr:to>
      <cdr:x>0.6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0.00625</cdr:x>
      <cdr:y>0.90278</cdr:y>
    </cdr:from>
    <cdr:to>
      <cdr:x>0.60625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438150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23</xdr:row>
      <xdr:rowOff>0</xdr:rowOff>
    </xdr:from>
    <xdr:to>
      <xdr:col>11</xdr:col>
      <xdr:colOff>304800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11</xdr:col>
      <xdr:colOff>304800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0.89931</cdr:y>
    </cdr:from>
    <cdr:to>
      <cdr:x>0.6</cdr:x>
      <cdr:y>0.96875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669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80</xdr:row>
      <xdr:rowOff>114300</xdr:rowOff>
    </xdr:from>
    <xdr:to>
      <xdr:col>8</xdr:col>
      <xdr:colOff>123825</xdr:colOff>
      <xdr:row>95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809625</xdr:colOff>
      <xdr:row>81</xdr:row>
      <xdr:rowOff>9525</xdr:rowOff>
    </xdr:from>
    <xdr:to>
      <xdr:col>16</xdr:col>
      <xdr:colOff>209550</xdr:colOff>
      <xdr:row>95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0.92708</cdr:y>
    </cdr:from>
    <cdr:to>
      <cdr:x>0.6</cdr:x>
      <cdr:y>0.99653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43175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0.92708</cdr:y>
    </cdr:from>
    <cdr:to>
      <cdr:x>0.6</cdr:x>
      <cdr:y>0.99653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43175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13</xdr:row>
      <xdr:rowOff>85725</xdr:rowOff>
    </xdr:from>
    <xdr:to>
      <xdr:col>11</xdr:col>
      <xdr:colOff>142875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</xdr:colOff>
      <xdr:row>13</xdr:row>
      <xdr:rowOff>80010</xdr:rowOff>
    </xdr:from>
    <xdr:to>
      <xdr:col>19</xdr:col>
      <xdr:colOff>306705</xdr:colOff>
      <xdr:row>27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0.91667</cdr:y>
    </cdr:from>
    <cdr:to>
      <cdr:x>0.6</cdr:x>
      <cdr:y>0.98611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14600"/>
          <a:ext cx="2743200" cy="19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 NZIER and Statistics New Zealand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97</xdr:row>
      <xdr:rowOff>127634</xdr:rowOff>
    </xdr:from>
    <xdr:to>
      <xdr:col>14</xdr:col>
      <xdr:colOff>180975</xdr:colOff>
      <xdr:row>118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81</xdr:row>
      <xdr:rowOff>15875</xdr:rowOff>
    </xdr:from>
    <xdr:to>
      <xdr:col>14</xdr:col>
      <xdr:colOff>374650</xdr:colOff>
      <xdr:row>95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67</xdr:row>
      <xdr:rowOff>19050</xdr:rowOff>
    </xdr:from>
    <xdr:to>
      <xdr:col>14</xdr:col>
      <xdr:colOff>171450</xdr:colOff>
      <xdr:row>81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55BBCE-460C-4C0E-B059-C713EF781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Source:Marketview/Ministry Business, Innovation and Employment </a:t>
          </a:r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4</xdr:row>
      <xdr:rowOff>19050</xdr:rowOff>
    </xdr:from>
    <xdr:to>
      <xdr:col>10</xdr:col>
      <xdr:colOff>447675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171450</xdr:colOff>
      <xdr:row>4</xdr:row>
      <xdr:rowOff>66675</xdr:rowOff>
    </xdr:from>
    <xdr:to>
      <xdr:col>25</xdr:col>
      <xdr:colOff>476250</xdr:colOff>
      <xdr:row>18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631825</xdr:colOff>
      <xdr:row>2</xdr:row>
      <xdr:rowOff>161925</xdr:rowOff>
    </xdr:from>
    <xdr:to>
      <xdr:col>11</xdr:col>
      <xdr:colOff>327025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</xdr:row>
      <xdr:rowOff>83820</xdr:rowOff>
    </xdr:from>
    <xdr:to>
      <xdr:col>11</xdr:col>
      <xdr:colOff>190500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23</xdr:row>
      <xdr:rowOff>72389</xdr:rowOff>
    </xdr:from>
    <xdr:to>
      <xdr:col>9</xdr:col>
      <xdr:colOff>527685</xdr:colOff>
      <xdr:row>43</xdr:row>
      <xdr:rowOff>5715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3</xdr:row>
      <xdr:rowOff>9525</xdr:rowOff>
    </xdr:from>
    <xdr:to>
      <xdr:col>11</xdr:col>
      <xdr:colOff>428624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9358</xdr:colOff>
      <xdr:row>123</xdr:row>
      <xdr:rowOff>156411</xdr:rowOff>
    </xdr:from>
    <xdr:to>
      <xdr:col>20</xdr:col>
      <xdr:colOff>386515</xdr:colOff>
      <xdr:row>143</xdr:row>
      <xdr:rowOff>186891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149</xdr:row>
      <xdr:rowOff>152400</xdr:rowOff>
    </xdr:from>
    <xdr:to>
      <xdr:col>20</xdr:col>
      <xdr:colOff>432766</xdr:colOff>
      <xdr:row>164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124</xdr:row>
      <xdr:rowOff>0</xdr:rowOff>
    </xdr:from>
    <xdr:to>
      <xdr:col>27</xdr:col>
      <xdr:colOff>377158</xdr:colOff>
      <xdr:row>144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B30B9A-DAA3-4461-93C3-6F3CFA028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149</xdr:row>
      <xdr:rowOff>0</xdr:rowOff>
    </xdr:from>
    <xdr:to>
      <xdr:col>28</xdr:col>
      <xdr:colOff>433643</xdr:colOff>
      <xdr:row>163</xdr:row>
      <xdr:rowOff>72858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099C4E-8837-4BA7-A86B-151E03FF1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13</xdr:row>
      <xdr:rowOff>19050</xdr:rowOff>
    </xdr:from>
    <xdr:to>
      <xdr:col>14</xdr:col>
      <xdr:colOff>333375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Source:Ministry of Business, Innovation and Employment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24</xdr:row>
      <xdr:rowOff>9525</xdr:rowOff>
    </xdr:from>
    <xdr:to>
      <xdr:col>10</xdr:col>
      <xdr:colOff>436245</xdr:colOff>
      <xdr:row>42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</xdr:colOff>
      <xdr:row>5</xdr:row>
      <xdr:rowOff>107950</xdr:rowOff>
    </xdr:from>
    <xdr:to>
      <xdr:col>11</xdr:col>
      <xdr:colOff>349250</xdr:colOff>
      <xdr:row>19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0.01042</cdr:x>
      <cdr:y>0.90972</cdr:y>
    </cdr:from>
    <cdr:to>
      <cdr:x>0.61042</cdr:x>
      <cdr:y>0.97917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" y="24955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NZ" sz="1100"/>
            <a:t>Source: Infometrics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300038</xdr:colOff>
      <xdr:row>24</xdr:row>
      <xdr:rowOff>88900</xdr:rowOff>
    </xdr:from>
    <xdr:to>
      <xdr:col>12</xdr:col>
      <xdr:colOff>604838</xdr:colOff>
      <xdr:row>45</xdr:row>
      <xdr:rowOff>92710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6</xdr:row>
      <xdr:rowOff>48577</xdr:rowOff>
    </xdr:from>
    <xdr:to>
      <xdr:col>12</xdr:col>
      <xdr:colOff>495300</xdr:colOff>
      <xdr:row>20</xdr:row>
      <xdr:rowOff>124777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0.00625</cdr:x>
      <cdr:y>0.90278</cdr:y>
    </cdr:from>
    <cdr:to>
      <cdr:x>0.60625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PO\ED\Chief%20Economist\Data\HLFS\HLFS%20Akl%20region%20by%20qtr_updated%20by%20ML%20Q3%20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 &amp; Contents"/>
      <sheetName val="Conditions of Supply"/>
      <sheetName val="Definitions and Concepts"/>
      <sheetName val="Table 1"/>
      <sheetName val="worksheet 1"/>
      <sheetName val="worksheet 2"/>
      <sheetName val="worksheet 3_age"/>
      <sheetName val="Table 2"/>
      <sheetName val="Table 2 worksheet"/>
      <sheetName val="Table 3 ethnic"/>
      <sheetName val="Worksheet 4"/>
      <sheetName val="Table 4 Jobless"/>
      <sheetName val="Table 5"/>
      <sheetName val="Table 6"/>
      <sheetName val="Table 7 new"/>
      <sheetName val="Worksheet 7 new"/>
      <sheetName val="Table 7 old"/>
      <sheetName val="Worksheet 7 old"/>
      <sheetName val="Table 8 new"/>
      <sheetName val="Worksheet 8 new"/>
      <sheetName val="Table 8 old"/>
      <sheetName val="Table 9 new"/>
      <sheetName val="Worksheet 9 new "/>
      <sheetName val="Table 9 old"/>
      <sheetName val="Table 10 new"/>
      <sheetName val="Table 10 worksheet "/>
      <sheetName val="Table 10 old"/>
      <sheetName val="industry worksheet old "/>
      <sheetName val="Table 11 new"/>
      <sheetName val="Table 11 old"/>
      <sheetName val="Table 12 new"/>
      <sheetName val="Table 12 old"/>
      <sheetName val="Table 13 "/>
      <sheetName val="Table 14"/>
      <sheetName val="Table 15"/>
      <sheetName val="Table 16"/>
      <sheetName val="Table 17 new"/>
      <sheetName val="Table 17 old"/>
      <sheetName val="Sheet1"/>
    </sheetNames>
    <sheetDataSet>
      <sheetData sheetId="0"/>
      <sheetData sheetId="1"/>
      <sheetData sheetId="2"/>
      <sheetData sheetId="3">
        <row r="117">
          <cell r="K117">
            <v>37591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bienz.shinyapps.io/card_spend_covid19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info@stats.govt.nz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www.stats.govt.nz/news/net-migration-remains-around-50000" TargetMode="External"/><Relationship Id="rId1" Type="http://schemas.openxmlformats.org/officeDocument/2006/relationships/hyperlink" Target="https://www.stats.govt.nz/methods/summary-of-changes-to-subnational-population-estimates-at-30-june-2019-provisional" TargetMode="External"/><Relationship Id="rId4" Type="http://schemas.openxmlformats.org/officeDocument/2006/relationships/drawing" Target="../drawings/drawing4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mbienz.shinyapps.io/card_spend_covid19/" TargetMode="External"/><Relationship Id="rId1" Type="http://schemas.openxmlformats.org/officeDocument/2006/relationships/hyperlink" Target="https://mbienz.shinyapps.io/card_spend_covid19/" TargetMode="External"/><Relationship Id="rId4" Type="http://schemas.openxmlformats.org/officeDocument/2006/relationships/drawing" Target="../drawings/drawing1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I79"/>
  <sheetViews>
    <sheetView topLeftCell="M25" zoomScale="115" zoomScaleNormal="115" workbookViewId="0">
      <selection activeCell="Y48" sqref="Y48"/>
    </sheetView>
  </sheetViews>
  <sheetFormatPr defaultRowHeight="14.5"/>
  <cols>
    <col min="17" max="17" width="16.1796875" customWidth="1"/>
  </cols>
  <sheetData>
    <row r="1" s="113" customFormat="1"/>
    <row r="2" s="113" customFormat="1"/>
    <row r="18" spans="2:35" s="113" customFormat="1">
      <c r="Z18" s="132" t="s">
        <v>768</v>
      </c>
    </row>
    <row r="19" spans="2:35" s="113" customFormat="1">
      <c r="B19" s="26" t="s">
        <v>483</v>
      </c>
      <c r="C19"/>
      <c r="D19"/>
      <c r="E19"/>
      <c r="F19"/>
      <c r="G19"/>
      <c r="H19"/>
      <c r="I19"/>
      <c r="J19" s="26" t="s">
        <v>488</v>
      </c>
      <c r="K19"/>
      <c r="L19"/>
      <c r="M19"/>
      <c r="N19"/>
      <c r="O19"/>
      <c r="P19"/>
      <c r="Q19"/>
      <c r="R19" s="26" t="s">
        <v>673</v>
      </c>
      <c r="S19"/>
      <c r="T19"/>
      <c r="U19"/>
      <c r="V19"/>
      <c r="W19"/>
      <c r="X19"/>
      <c r="Y19"/>
      <c r="Z19" s="26" t="s">
        <v>493</v>
      </c>
      <c r="AA19"/>
      <c r="AB19"/>
      <c r="AC19"/>
      <c r="AD19"/>
      <c r="AE19"/>
      <c r="AF19"/>
      <c r="AG19"/>
      <c r="AH19"/>
      <c r="AI19" s="185" t="s">
        <v>728</v>
      </c>
    </row>
    <row r="20" spans="2:35" s="113" customFormat="1">
      <c r="B20" t="s">
        <v>485</v>
      </c>
      <c r="C20"/>
      <c r="D20"/>
      <c r="E20"/>
      <c r="F20"/>
      <c r="G20"/>
      <c r="H20"/>
      <c r="I20"/>
      <c r="J20" s="113" t="s">
        <v>661</v>
      </c>
      <c r="K20"/>
      <c r="L20"/>
      <c r="M20"/>
      <c r="N20"/>
      <c r="O20"/>
      <c r="P20"/>
      <c r="Q20"/>
      <c r="R20" s="113" t="s">
        <v>485</v>
      </c>
      <c r="S20"/>
      <c r="T20"/>
      <c r="U20"/>
      <c r="V20"/>
      <c r="W20"/>
      <c r="X20"/>
      <c r="Y20"/>
      <c r="Z20" s="113" t="s">
        <v>708</v>
      </c>
      <c r="AA20"/>
      <c r="AB20"/>
      <c r="AC20"/>
      <c r="AD20"/>
      <c r="AE20"/>
      <c r="AF20"/>
      <c r="AG20"/>
      <c r="AH20"/>
      <c r="AI20" s="113" t="s">
        <v>734</v>
      </c>
    </row>
    <row r="21" spans="2:35" s="113" customFormat="1">
      <c r="B21" t="s">
        <v>484</v>
      </c>
      <c r="C21"/>
      <c r="D21"/>
      <c r="E21"/>
      <c r="F21"/>
      <c r="G21"/>
      <c r="H21"/>
      <c r="I21"/>
      <c r="J21" s="113" t="s">
        <v>484</v>
      </c>
      <c r="K21"/>
      <c r="L21"/>
      <c r="M21"/>
      <c r="N21"/>
      <c r="O21"/>
      <c r="P21"/>
      <c r="Q21"/>
      <c r="R21" t="s">
        <v>671</v>
      </c>
      <c r="S21"/>
      <c r="T21"/>
      <c r="U21"/>
      <c r="V21"/>
      <c r="W21"/>
      <c r="X21"/>
      <c r="Y21"/>
      <c r="Z21" s="113" t="s">
        <v>490</v>
      </c>
      <c r="AA21"/>
      <c r="AB21"/>
      <c r="AC21"/>
      <c r="AD21"/>
      <c r="AE21"/>
      <c r="AF21"/>
      <c r="AG21"/>
      <c r="AH21"/>
      <c r="AI21" s="113" t="s">
        <v>787</v>
      </c>
    </row>
    <row r="22" spans="2:35" s="113" customFormat="1">
      <c r="B22" t="s">
        <v>487</v>
      </c>
      <c r="C22"/>
      <c r="D22"/>
      <c r="E22"/>
      <c r="F22"/>
      <c r="G22"/>
      <c r="H22"/>
      <c r="I22"/>
      <c r="J22" s="113" t="s">
        <v>487</v>
      </c>
      <c r="K22"/>
      <c r="L22"/>
      <c r="M22"/>
      <c r="N22"/>
      <c r="O22"/>
      <c r="P22"/>
      <c r="Q22"/>
      <c r="R22" s="113" t="s">
        <v>669</v>
      </c>
      <c r="S22"/>
      <c r="T22"/>
      <c r="U22"/>
      <c r="V22"/>
      <c r="W22"/>
      <c r="X22"/>
      <c r="Y22"/>
      <c r="Z22" s="113" t="s">
        <v>491</v>
      </c>
      <c r="AA22"/>
      <c r="AB22"/>
      <c r="AC22"/>
      <c r="AD22"/>
      <c r="AE22"/>
      <c r="AF22"/>
      <c r="AG22"/>
      <c r="AH22"/>
      <c r="AI22" s="185" t="s">
        <v>779</v>
      </c>
    </row>
    <row r="23" spans="2:35" s="113" customFormat="1">
      <c r="B23" t="s">
        <v>486</v>
      </c>
      <c r="C23"/>
      <c r="D23"/>
      <c r="E23"/>
      <c r="F23"/>
      <c r="G23"/>
      <c r="H23"/>
      <c r="I23"/>
      <c r="J23" s="113" t="s">
        <v>486</v>
      </c>
      <c r="K23"/>
      <c r="L23"/>
      <c r="M23"/>
      <c r="N23"/>
      <c r="O23"/>
      <c r="P23"/>
      <c r="Q23"/>
      <c r="R23" t="s">
        <v>668</v>
      </c>
      <c r="S23"/>
      <c r="T23"/>
      <c r="U23"/>
      <c r="V23"/>
      <c r="W23"/>
      <c r="X23"/>
      <c r="Y23"/>
      <c r="Z23" s="113" t="s">
        <v>492</v>
      </c>
      <c r="AA23"/>
      <c r="AB23"/>
      <c r="AC23"/>
      <c r="AD23"/>
      <c r="AE23"/>
      <c r="AF23"/>
      <c r="AG23"/>
      <c r="AH23"/>
      <c r="AI23" s="184" t="s">
        <v>714</v>
      </c>
    </row>
    <row r="24" spans="2:35" s="113" customFormat="1">
      <c r="B24" t="s">
        <v>489</v>
      </c>
      <c r="C24"/>
      <c r="D24"/>
      <c r="E24"/>
      <c r="F24"/>
      <c r="G24"/>
      <c r="H24"/>
      <c r="I24"/>
      <c r="J24" t="s">
        <v>517</v>
      </c>
      <c r="K24"/>
      <c r="L24"/>
      <c r="M24"/>
      <c r="N24"/>
      <c r="O24"/>
      <c r="P24"/>
      <c r="Q24"/>
      <c r="R24" s="113" t="s">
        <v>676</v>
      </c>
      <c r="S24"/>
      <c r="T24"/>
      <c r="U24"/>
      <c r="V24"/>
      <c r="W24"/>
      <c r="X24"/>
      <c r="Y24"/>
      <c r="Z24" s="149" t="s">
        <v>495</v>
      </c>
      <c r="AA24"/>
      <c r="AB24"/>
      <c r="AC24"/>
      <c r="AD24"/>
      <c r="AE24"/>
      <c r="AF24"/>
      <c r="AG24"/>
      <c r="AH24"/>
    </row>
    <row r="25" spans="2:35" s="113" customFormat="1">
      <c r="B25" t="s">
        <v>647</v>
      </c>
      <c r="C25"/>
      <c r="D25"/>
      <c r="E25"/>
      <c r="F25"/>
      <c r="G25"/>
      <c r="H25"/>
      <c r="I25"/>
      <c r="J25" t="s">
        <v>570</v>
      </c>
      <c r="K25"/>
      <c r="L25"/>
      <c r="M25"/>
      <c r="N25"/>
      <c r="O25"/>
      <c r="P25"/>
      <c r="Q25"/>
      <c r="R25" s="113" t="s">
        <v>670</v>
      </c>
      <c r="S25"/>
      <c r="T25"/>
      <c r="U25"/>
      <c r="V25"/>
      <c r="W25"/>
      <c r="X25"/>
      <c r="Y25"/>
      <c r="Z25" s="149" t="s">
        <v>494</v>
      </c>
      <c r="AA25"/>
      <c r="AB25"/>
      <c r="AC25"/>
      <c r="AD25"/>
      <c r="AE25"/>
      <c r="AF25"/>
      <c r="AG25"/>
      <c r="AH25"/>
      <c r="AI25" s="185" t="s">
        <v>719</v>
      </c>
    </row>
    <row r="26" spans="2:35" s="113" customFormat="1">
      <c r="B26" s="113" t="s">
        <v>627</v>
      </c>
      <c r="C26"/>
      <c r="D26"/>
      <c r="E26"/>
      <c r="F26"/>
      <c r="G26"/>
      <c r="H26"/>
      <c r="I26"/>
      <c r="J26" t="s">
        <v>627</v>
      </c>
      <c r="K26"/>
      <c r="L26"/>
      <c r="M26"/>
      <c r="N26"/>
      <c r="O26"/>
      <c r="P26"/>
      <c r="Q26"/>
      <c r="R26" s="113" t="s">
        <v>666</v>
      </c>
      <c r="S26"/>
      <c r="T26"/>
      <c r="U26"/>
      <c r="V26"/>
      <c r="W26"/>
      <c r="X26"/>
      <c r="Y26"/>
      <c r="Z26" s="113" t="s">
        <v>709</v>
      </c>
      <c r="AA26"/>
      <c r="AB26"/>
      <c r="AC26"/>
      <c r="AD26"/>
      <c r="AE26"/>
      <c r="AF26"/>
      <c r="AG26"/>
      <c r="AH26"/>
      <c r="AI26" s="186" t="s">
        <v>730</v>
      </c>
    </row>
    <row r="27" spans="2:35" s="113" customFormat="1">
      <c r="B27" s="132"/>
      <c r="R27" s="113" t="s">
        <v>675</v>
      </c>
      <c r="Z27" t="s">
        <v>571</v>
      </c>
      <c r="AI27" s="186" t="s">
        <v>720</v>
      </c>
    </row>
    <row r="28" spans="2:35" s="113" customFormat="1">
      <c r="B28" s="132"/>
      <c r="R28" t="s">
        <v>672</v>
      </c>
      <c r="AI28" s="113" t="s">
        <v>732</v>
      </c>
    </row>
    <row r="29" spans="2:35">
      <c r="AI29" s="187" t="s">
        <v>721</v>
      </c>
    </row>
    <row r="30" spans="2:35">
      <c r="B30" s="115" t="s">
        <v>474</v>
      </c>
      <c r="Z30" s="115" t="s">
        <v>473</v>
      </c>
      <c r="AI30" s="113" t="s">
        <v>731</v>
      </c>
    </row>
    <row r="31" spans="2:35">
      <c r="AI31" s="186" t="s">
        <v>722</v>
      </c>
    </row>
    <row r="32" spans="2:35">
      <c r="AI32" s="113" t="s">
        <v>723</v>
      </c>
    </row>
    <row r="33" spans="2:35">
      <c r="AI33" s="113" t="s">
        <v>724</v>
      </c>
    </row>
    <row r="34" spans="2:35">
      <c r="AI34" s="113" t="s">
        <v>725</v>
      </c>
    </row>
    <row r="35" spans="2:35">
      <c r="AI35" s="113" t="s">
        <v>733</v>
      </c>
    </row>
    <row r="36" spans="2:35">
      <c r="AI36" s="186" t="s">
        <v>726</v>
      </c>
    </row>
    <row r="37" spans="2:35">
      <c r="AI37" s="186" t="s">
        <v>727</v>
      </c>
    </row>
    <row r="38" spans="2:35">
      <c r="AI38" s="186" t="s">
        <v>729</v>
      </c>
    </row>
    <row r="47" spans="2:35">
      <c r="B47" s="115" t="s">
        <v>471</v>
      </c>
    </row>
    <row r="48" spans="2:35">
      <c r="B48" s="139" t="s">
        <v>507</v>
      </c>
    </row>
    <row r="49" spans="2:26">
      <c r="B49" s="139" t="s">
        <v>508</v>
      </c>
    </row>
    <row r="50" spans="2:26">
      <c r="B50" s="26" t="s">
        <v>496</v>
      </c>
      <c r="J50" s="26" t="s">
        <v>510</v>
      </c>
      <c r="R50" s="26" t="s">
        <v>519</v>
      </c>
      <c r="Z50" s="115" t="s">
        <v>472</v>
      </c>
    </row>
    <row r="51" spans="2:26">
      <c r="B51" t="s">
        <v>498</v>
      </c>
      <c r="J51" t="s">
        <v>515</v>
      </c>
      <c r="R51" t="s">
        <v>520</v>
      </c>
    </row>
    <row r="52" spans="2:26">
      <c r="B52" s="132" t="s">
        <v>584</v>
      </c>
      <c r="J52" t="s">
        <v>659</v>
      </c>
      <c r="R52" t="s">
        <v>521</v>
      </c>
      <c r="Z52" s="115" t="s">
        <v>472</v>
      </c>
    </row>
    <row r="53" spans="2:26">
      <c r="B53" t="s">
        <v>501</v>
      </c>
      <c r="J53" t="s">
        <v>513</v>
      </c>
      <c r="R53" t="s">
        <v>528</v>
      </c>
      <c r="Z53" s="26" t="s">
        <v>543</v>
      </c>
    </row>
    <row r="54" spans="2:26">
      <c r="B54" t="s">
        <v>503</v>
      </c>
      <c r="J54" t="s">
        <v>514</v>
      </c>
      <c r="R54" t="s">
        <v>534</v>
      </c>
      <c r="Z54" t="s">
        <v>544</v>
      </c>
    </row>
    <row r="55" spans="2:26">
      <c r="B55" t="s">
        <v>504</v>
      </c>
      <c r="J55" t="s">
        <v>572</v>
      </c>
      <c r="R55" s="113" t="s">
        <v>535</v>
      </c>
      <c r="Z55" t="s">
        <v>545</v>
      </c>
    </row>
    <row r="56" spans="2:26">
      <c r="B56" t="s">
        <v>626</v>
      </c>
      <c r="R56" s="21" t="s">
        <v>522</v>
      </c>
      <c r="Z56" t="s">
        <v>546</v>
      </c>
    </row>
    <row r="57" spans="2:26">
      <c r="B57" s="139" t="s">
        <v>507</v>
      </c>
      <c r="C57" s="36"/>
      <c r="D57" s="36"/>
      <c r="E57" s="36"/>
      <c r="F57" s="36"/>
      <c r="G57" s="36"/>
      <c r="H57" s="36"/>
      <c r="J57" s="26" t="s">
        <v>497</v>
      </c>
      <c r="R57" s="21" t="s">
        <v>476</v>
      </c>
      <c r="Z57" s="115" t="s">
        <v>472</v>
      </c>
    </row>
    <row r="58" spans="2:26">
      <c r="B58" s="139" t="s">
        <v>508</v>
      </c>
      <c r="C58" s="36"/>
      <c r="D58" s="36"/>
      <c r="E58" s="36"/>
      <c r="F58" s="36"/>
      <c r="G58" s="36"/>
      <c r="H58" s="36"/>
      <c r="J58" t="s">
        <v>549</v>
      </c>
      <c r="R58" s="21" t="s">
        <v>542</v>
      </c>
      <c r="Z58" s="26" t="s">
        <v>497</v>
      </c>
    </row>
    <row r="59" spans="2:26">
      <c r="B59" s="113" t="s">
        <v>592</v>
      </c>
      <c r="J59" t="s">
        <v>511</v>
      </c>
      <c r="R59" t="s">
        <v>573</v>
      </c>
      <c r="Z59" s="113" t="s">
        <v>553</v>
      </c>
    </row>
    <row r="60" spans="2:26">
      <c r="J60" s="113" t="s">
        <v>491</v>
      </c>
      <c r="Z60" t="s">
        <v>555</v>
      </c>
    </row>
    <row r="61" spans="2:26">
      <c r="B61" s="26" t="s">
        <v>497</v>
      </c>
      <c r="J61" s="113" t="s">
        <v>492</v>
      </c>
      <c r="R61" s="26" t="s">
        <v>529</v>
      </c>
      <c r="Z61" t="s">
        <v>554</v>
      </c>
    </row>
    <row r="62" spans="2:26">
      <c r="B62" t="s">
        <v>551</v>
      </c>
      <c r="J62" t="s">
        <v>512</v>
      </c>
      <c r="R62" t="s">
        <v>547</v>
      </c>
      <c r="Z62" s="113" t="s">
        <v>574</v>
      </c>
    </row>
    <row r="63" spans="2:26">
      <c r="B63" t="s">
        <v>499</v>
      </c>
      <c r="J63" t="s">
        <v>518</v>
      </c>
      <c r="R63" t="s">
        <v>523</v>
      </c>
      <c r="Z63" s="115" t="s">
        <v>472</v>
      </c>
    </row>
    <row r="64" spans="2:26">
      <c r="B64" s="113" t="s">
        <v>509</v>
      </c>
      <c r="R64" t="s">
        <v>524</v>
      </c>
      <c r="Z64" s="26" t="s">
        <v>505</v>
      </c>
    </row>
    <row r="65" spans="2:26">
      <c r="B65" t="s">
        <v>500</v>
      </c>
      <c r="J65" s="26" t="s">
        <v>505</v>
      </c>
      <c r="R65" t="s">
        <v>532</v>
      </c>
      <c r="Z65" s="113" t="s">
        <v>556</v>
      </c>
    </row>
    <row r="66" spans="2:26">
      <c r="B66" t="s">
        <v>502</v>
      </c>
      <c r="J66" t="s">
        <v>550</v>
      </c>
      <c r="R66" t="s">
        <v>525</v>
      </c>
      <c r="Z66" s="113" t="s">
        <v>557</v>
      </c>
    </row>
    <row r="67" spans="2:26">
      <c r="B67" s="139" t="s">
        <v>507</v>
      </c>
      <c r="J67" s="113" t="s">
        <v>511</v>
      </c>
      <c r="R67" t="s">
        <v>526</v>
      </c>
      <c r="Z67" t="s">
        <v>559</v>
      </c>
    </row>
    <row r="68" spans="2:26">
      <c r="B68" s="139" t="s">
        <v>508</v>
      </c>
      <c r="J68" s="113" t="s">
        <v>491</v>
      </c>
      <c r="R68" t="s">
        <v>527</v>
      </c>
      <c r="Z68" t="s">
        <v>560</v>
      </c>
    </row>
    <row r="69" spans="2:26">
      <c r="J69" s="113" t="s">
        <v>492</v>
      </c>
      <c r="Z69" s="113" t="s">
        <v>558</v>
      </c>
    </row>
    <row r="70" spans="2:26">
      <c r="B70" s="26" t="s">
        <v>505</v>
      </c>
      <c r="J70" s="113" t="s">
        <v>516</v>
      </c>
      <c r="R70" s="26" t="s">
        <v>530</v>
      </c>
      <c r="Z70" t="s">
        <v>575</v>
      </c>
    </row>
    <row r="71" spans="2:26">
      <c r="B71" t="s">
        <v>552</v>
      </c>
      <c r="R71" t="s">
        <v>548</v>
      </c>
      <c r="Z71" s="115" t="s">
        <v>472</v>
      </c>
    </row>
    <row r="72" spans="2:26">
      <c r="B72" s="113" t="s">
        <v>490</v>
      </c>
      <c r="R72" t="s">
        <v>531</v>
      </c>
    </row>
    <row r="73" spans="2:26">
      <c r="B73" s="113" t="s">
        <v>491</v>
      </c>
      <c r="R73" t="s">
        <v>533</v>
      </c>
    </row>
    <row r="74" spans="2:26">
      <c r="B74" s="113" t="s">
        <v>492</v>
      </c>
      <c r="R74" t="s">
        <v>538</v>
      </c>
    </row>
    <row r="75" spans="2:26">
      <c r="B75" t="s">
        <v>506</v>
      </c>
      <c r="R75" t="s">
        <v>537</v>
      </c>
    </row>
    <row r="76" spans="2:26">
      <c r="B76" s="139" t="s">
        <v>507</v>
      </c>
      <c r="R76" t="s">
        <v>539</v>
      </c>
    </row>
    <row r="77" spans="2:26">
      <c r="B77" s="139" t="s">
        <v>508</v>
      </c>
      <c r="R77" t="s">
        <v>540</v>
      </c>
    </row>
    <row r="78" spans="2:26">
      <c r="R78" t="s">
        <v>536</v>
      </c>
    </row>
    <row r="79" spans="2:26">
      <c r="R79" t="s">
        <v>541</v>
      </c>
    </row>
  </sheetData>
  <hyperlinks>
    <hyperlink ref="AI23" r:id="rId1" xr:uid="{348A233D-81B8-4976-AFED-E06DE61E3187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/>
  <dimension ref="A1:T257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G26" sqref="G26"/>
    </sheetView>
  </sheetViews>
  <sheetFormatPr defaultRowHeight="14.5"/>
  <cols>
    <col min="2" max="2" width="14.453125" customWidth="1"/>
    <col min="3" max="3" width="13.54296875" customWidth="1"/>
    <col min="4" max="4" width="18.54296875" customWidth="1"/>
    <col min="5" max="5" width="10.7265625" bestFit="1" customWidth="1"/>
  </cols>
  <sheetData>
    <row r="1" spans="1:20">
      <c r="A1" s="26" t="s">
        <v>742</v>
      </c>
      <c r="J1" s="132" t="s">
        <v>793</v>
      </c>
    </row>
    <row r="2" spans="1:20" s="113" customFormat="1">
      <c r="A2" s="5" t="s">
        <v>22</v>
      </c>
      <c r="B2"/>
      <c r="C2"/>
      <c r="D2"/>
      <c r="E2" s="132" t="s">
        <v>388</v>
      </c>
      <c r="J2" s="132"/>
    </row>
    <row r="4" spans="1:20">
      <c r="E4" s="115" t="s">
        <v>396</v>
      </c>
    </row>
    <row r="5" spans="1:20">
      <c r="A5" s="15"/>
      <c r="B5" s="26" t="s">
        <v>1</v>
      </c>
      <c r="C5" s="26" t="s">
        <v>19</v>
      </c>
      <c r="D5" s="26" t="s">
        <v>6</v>
      </c>
    </row>
    <row r="6" spans="1:20">
      <c r="A6" s="14">
        <v>37226</v>
      </c>
      <c r="B6" s="7">
        <v>1214.451791183234</v>
      </c>
      <c r="C6" s="7">
        <v>345.59320181110354</v>
      </c>
      <c r="D6" s="7">
        <v>1616.103294047567</v>
      </c>
      <c r="N6" s="31"/>
      <c r="O6" s="31"/>
      <c r="P6" s="31"/>
      <c r="R6" s="86"/>
      <c r="S6" s="86"/>
      <c r="T6" s="86"/>
    </row>
    <row r="7" spans="1:20">
      <c r="A7" s="14">
        <v>37257</v>
      </c>
      <c r="B7" s="7">
        <v>1265.2594674379036</v>
      </c>
      <c r="C7" s="7">
        <v>368.64366653522507</v>
      </c>
      <c r="D7" s="7">
        <v>1578.894699158245</v>
      </c>
      <c r="N7" s="31"/>
      <c r="O7" s="31"/>
      <c r="P7" s="31"/>
      <c r="R7" s="86"/>
      <c r="S7" s="86"/>
      <c r="T7" s="86"/>
    </row>
    <row r="8" spans="1:20">
      <c r="A8" s="14">
        <v>37288</v>
      </c>
      <c r="B8" s="7">
        <v>1259.2711055002003</v>
      </c>
      <c r="C8" s="7">
        <v>322.15014730802574</v>
      </c>
      <c r="D8" s="7">
        <v>1572.1829992918988</v>
      </c>
      <c r="H8" s="25"/>
      <c r="I8" s="25"/>
      <c r="J8" s="25"/>
      <c r="N8" s="31"/>
      <c r="O8" s="31"/>
      <c r="P8" s="31"/>
      <c r="R8" s="86"/>
      <c r="S8" s="86"/>
      <c r="T8" s="86"/>
    </row>
    <row r="9" spans="1:20">
      <c r="A9" s="14">
        <v>37316</v>
      </c>
      <c r="B9" s="7">
        <v>1267.0918002623796</v>
      </c>
      <c r="C9" s="7">
        <v>314.00298006779065</v>
      </c>
      <c r="D9" s="7">
        <v>1532.7854993490946</v>
      </c>
      <c r="N9" s="31"/>
      <c r="O9" s="31"/>
      <c r="P9" s="31"/>
      <c r="R9" s="86"/>
      <c r="S9" s="86"/>
      <c r="T9" s="86"/>
    </row>
    <row r="10" spans="1:20">
      <c r="A10" s="14">
        <v>37347</v>
      </c>
      <c r="B10" s="7">
        <v>1248.6348894090472</v>
      </c>
      <c r="C10" s="7">
        <v>316.60261652659648</v>
      </c>
      <c r="D10" s="7">
        <v>1515.4530247469629</v>
      </c>
      <c r="N10" s="31"/>
      <c r="O10" s="31"/>
      <c r="P10" s="31"/>
      <c r="R10" s="86"/>
      <c r="S10" s="86"/>
      <c r="T10" s="86"/>
    </row>
    <row r="11" spans="1:20">
      <c r="A11" s="14">
        <v>37377</v>
      </c>
      <c r="B11" s="7">
        <v>1265.7873486285519</v>
      </c>
      <c r="C11" s="7">
        <v>335.51925366091115</v>
      </c>
      <c r="D11" s="7">
        <v>1466.4954568450592</v>
      </c>
      <c r="N11" s="31"/>
      <c r="O11" s="31"/>
      <c r="P11" s="31"/>
      <c r="R11" s="86"/>
      <c r="S11" s="86"/>
      <c r="T11" s="86"/>
    </row>
    <row r="12" spans="1:20">
      <c r="A12" s="14">
        <v>37408</v>
      </c>
      <c r="B12" s="7">
        <v>1327.9173728605545</v>
      </c>
      <c r="C12" s="7">
        <v>363.87911818406474</v>
      </c>
      <c r="D12" s="7">
        <v>1359.5145084872161</v>
      </c>
      <c r="N12" s="31"/>
      <c r="O12" s="31"/>
      <c r="P12" s="31"/>
      <c r="R12" s="86"/>
      <c r="S12" s="86"/>
      <c r="T12" s="86"/>
    </row>
    <row r="13" spans="1:20">
      <c r="A13" s="14">
        <v>37438</v>
      </c>
      <c r="B13" s="7">
        <v>1324.9896015059462</v>
      </c>
      <c r="C13" s="7">
        <v>393.01136363972108</v>
      </c>
      <c r="D13" s="7">
        <v>1425.8668416587986</v>
      </c>
      <c r="N13" s="31"/>
      <c r="O13" s="31"/>
      <c r="P13" s="31"/>
      <c r="R13" s="86"/>
      <c r="S13" s="86"/>
      <c r="T13" s="86"/>
    </row>
    <row r="14" spans="1:20">
      <c r="A14" s="14">
        <v>37469</v>
      </c>
      <c r="B14" s="7">
        <v>1373.0510156514936</v>
      </c>
      <c r="C14" s="7">
        <v>387.27945626636682</v>
      </c>
      <c r="D14" s="7">
        <v>1376.4014362034957</v>
      </c>
      <c r="N14" s="31"/>
      <c r="O14" s="31"/>
      <c r="P14" s="31"/>
      <c r="R14" s="86"/>
      <c r="S14" s="86"/>
      <c r="T14" s="86"/>
    </row>
    <row r="15" spans="1:20">
      <c r="A15" s="14">
        <v>37500</v>
      </c>
      <c r="B15" s="7">
        <v>1222.2062638508819</v>
      </c>
      <c r="C15" s="7">
        <v>488.55466590593545</v>
      </c>
      <c r="D15" s="7">
        <v>1366.4954188470192</v>
      </c>
      <c r="N15" s="31"/>
      <c r="O15" s="31"/>
      <c r="P15" s="31"/>
      <c r="R15" s="86"/>
      <c r="S15" s="86"/>
      <c r="T15" s="86"/>
    </row>
    <row r="16" spans="1:20">
      <c r="A16" s="14">
        <v>37530</v>
      </c>
      <c r="B16" s="7">
        <v>1086.4211676822995</v>
      </c>
      <c r="C16" s="7">
        <v>489.61822432346736</v>
      </c>
      <c r="D16" s="7">
        <v>1318.5340662870763</v>
      </c>
      <c r="N16" s="31"/>
      <c r="O16" s="31"/>
      <c r="P16" s="31"/>
      <c r="R16" s="86"/>
      <c r="S16" s="86"/>
      <c r="T16" s="86"/>
    </row>
    <row r="17" spans="1:20">
      <c r="A17" s="14">
        <v>37561</v>
      </c>
      <c r="B17" s="7">
        <v>1106.9416536505048</v>
      </c>
      <c r="C17" s="7">
        <v>497.39997731135514</v>
      </c>
      <c r="D17" s="7">
        <v>1275.8256061423167</v>
      </c>
      <c r="N17" s="31"/>
      <c r="O17" s="31"/>
      <c r="P17" s="31"/>
      <c r="R17" s="86"/>
      <c r="S17" s="86"/>
      <c r="T17" s="86"/>
    </row>
    <row r="18" spans="1:20">
      <c r="A18" s="14">
        <v>37591</v>
      </c>
      <c r="B18" s="7">
        <v>1151.4317540275692</v>
      </c>
      <c r="C18" s="7">
        <v>511.75038693677328</v>
      </c>
      <c r="D18" s="7">
        <v>1262.2412317327523</v>
      </c>
      <c r="N18" s="31"/>
      <c r="O18" s="31"/>
      <c r="P18" s="31"/>
      <c r="R18" s="86"/>
      <c r="S18" s="86"/>
      <c r="T18" s="86"/>
    </row>
    <row r="19" spans="1:20">
      <c r="A19" s="14">
        <v>37622</v>
      </c>
      <c r="B19" s="7">
        <v>1093.9618375053271</v>
      </c>
      <c r="C19" s="7">
        <v>515.30331602063211</v>
      </c>
      <c r="D19" s="7">
        <v>1252.6583792546317</v>
      </c>
      <c r="N19" s="31"/>
      <c r="O19" s="31"/>
      <c r="P19" s="31"/>
      <c r="R19" s="86"/>
      <c r="S19" s="86"/>
      <c r="T19" s="86"/>
    </row>
    <row r="20" spans="1:20">
      <c r="A20" s="14">
        <v>37653</v>
      </c>
      <c r="B20" s="7">
        <v>1141.8401279308837</v>
      </c>
      <c r="C20" s="7">
        <v>507.17051638623258</v>
      </c>
      <c r="D20" s="7">
        <v>1327.0211037854835</v>
      </c>
      <c r="N20" s="31"/>
      <c r="O20" s="31"/>
      <c r="P20" s="31"/>
      <c r="R20" s="86"/>
      <c r="S20" s="86"/>
      <c r="T20" s="86"/>
    </row>
    <row r="21" spans="1:20">
      <c r="A21" s="14">
        <v>37681</v>
      </c>
      <c r="B21" s="7">
        <v>1127.1907762187473</v>
      </c>
      <c r="C21" s="7">
        <v>510.33133195864463</v>
      </c>
      <c r="D21" s="7">
        <v>1360.7372102012152</v>
      </c>
      <c r="N21" s="31"/>
      <c r="O21" s="31"/>
      <c r="P21" s="31"/>
      <c r="R21" s="86"/>
      <c r="S21" s="86"/>
      <c r="T21" s="86"/>
    </row>
    <row r="22" spans="1:20">
      <c r="A22" s="14">
        <v>37712</v>
      </c>
      <c r="B22" s="7">
        <v>1212.6269839354732</v>
      </c>
      <c r="C22" s="7">
        <v>531.18498894742584</v>
      </c>
      <c r="D22" s="7">
        <v>1343.2994870561361</v>
      </c>
      <c r="N22" s="31"/>
      <c r="O22" s="31"/>
      <c r="P22" s="31"/>
      <c r="R22" s="86"/>
      <c r="S22" s="86"/>
      <c r="T22" s="86"/>
    </row>
    <row r="23" spans="1:20">
      <c r="A23" s="14">
        <v>37742</v>
      </c>
      <c r="B23" s="7">
        <v>1145.2490501790987</v>
      </c>
      <c r="C23" s="7">
        <v>521.88720996093946</v>
      </c>
      <c r="D23" s="7">
        <v>1329.1144019133517</v>
      </c>
      <c r="F23" s="93" t="s">
        <v>453</v>
      </c>
      <c r="N23" s="31"/>
      <c r="O23" s="31"/>
      <c r="P23" s="31"/>
      <c r="R23" s="86"/>
      <c r="S23" s="86"/>
      <c r="T23" s="86"/>
    </row>
    <row r="24" spans="1:20">
      <c r="A24" s="14">
        <v>37773</v>
      </c>
      <c r="B24" s="7">
        <v>1100.9517859963203</v>
      </c>
      <c r="C24" s="7">
        <v>511.78905030660491</v>
      </c>
      <c r="D24" s="7">
        <v>1382.6019297786593</v>
      </c>
      <c r="F24" s="93" t="s">
        <v>396</v>
      </c>
      <c r="N24" s="31"/>
      <c r="O24" s="31"/>
      <c r="P24" s="31"/>
      <c r="R24" s="86"/>
      <c r="S24" s="86"/>
      <c r="T24" s="86"/>
    </row>
    <row r="25" spans="1:20">
      <c r="A25" s="14">
        <v>37803</v>
      </c>
      <c r="B25" s="7">
        <v>1188.7292001008875</v>
      </c>
      <c r="C25" s="7">
        <v>475.83259649514974</v>
      </c>
      <c r="D25" s="7">
        <v>1351.8888198391448</v>
      </c>
      <c r="F25" t="s">
        <v>656</v>
      </c>
      <c r="N25" s="31"/>
      <c r="O25" s="31"/>
      <c r="P25" s="31"/>
      <c r="R25" s="86"/>
      <c r="S25" s="86"/>
      <c r="T25" s="86"/>
    </row>
    <row r="26" spans="1:20">
      <c r="A26" s="14">
        <v>37834</v>
      </c>
      <c r="B26" s="7">
        <v>1171.6333438034524</v>
      </c>
      <c r="C26" s="7">
        <v>480.60540014199165</v>
      </c>
      <c r="D26" s="7">
        <v>1387.1955946947189</v>
      </c>
      <c r="G26" s="132" t="s">
        <v>441</v>
      </c>
      <c r="N26" s="31"/>
      <c r="O26" s="31"/>
      <c r="P26" s="31"/>
      <c r="R26" s="86"/>
      <c r="S26" s="86"/>
      <c r="T26" s="86"/>
    </row>
    <row r="27" spans="1:20">
      <c r="A27" s="14">
        <v>37865</v>
      </c>
      <c r="B27" s="7">
        <v>1204.1342607235438</v>
      </c>
      <c r="C27" s="7">
        <v>389.32139692204566</v>
      </c>
      <c r="D27" s="7">
        <v>1400.4203090012111</v>
      </c>
      <c r="G27" s="132" t="s">
        <v>441</v>
      </c>
      <c r="N27" s="31"/>
      <c r="O27" s="31"/>
      <c r="P27" s="31"/>
      <c r="R27" s="86"/>
      <c r="S27" s="86"/>
      <c r="T27" s="86"/>
    </row>
    <row r="28" spans="1:20">
      <c r="A28" s="14">
        <v>37895</v>
      </c>
      <c r="B28" s="7">
        <v>1232.5445240738609</v>
      </c>
      <c r="C28" s="7">
        <v>389.64754085195256</v>
      </c>
      <c r="D28" s="7">
        <v>1501.5625368465865</v>
      </c>
      <c r="G28" s="132" t="s">
        <v>441</v>
      </c>
      <c r="N28" s="31"/>
      <c r="O28" s="31"/>
      <c r="P28" s="31"/>
      <c r="R28" s="86"/>
      <c r="S28" s="86"/>
      <c r="T28" s="86"/>
    </row>
    <row r="29" spans="1:20">
      <c r="A29" s="14">
        <v>37926</v>
      </c>
      <c r="B29" s="7">
        <v>1240.9093997193518</v>
      </c>
      <c r="C29" s="7">
        <v>393.76200019518615</v>
      </c>
      <c r="D29" s="7">
        <v>1519.0540791546798</v>
      </c>
      <c r="G29" s="132" t="s">
        <v>441</v>
      </c>
      <c r="N29" s="31"/>
      <c r="O29" s="31"/>
      <c r="P29" s="31"/>
      <c r="R29" s="86"/>
      <c r="S29" s="86"/>
      <c r="T29" s="86"/>
    </row>
    <row r="30" spans="1:20">
      <c r="A30" s="14">
        <v>37956</v>
      </c>
      <c r="B30" s="7">
        <v>1223.2708786897592</v>
      </c>
      <c r="C30" s="7">
        <v>378.0421233125528</v>
      </c>
      <c r="D30" s="7">
        <v>1577.5373069800614</v>
      </c>
      <c r="G30" s="132" t="s">
        <v>441</v>
      </c>
      <c r="N30" s="31"/>
      <c r="O30" s="31"/>
      <c r="P30" s="31"/>
      <c r="R30" s="86"/>
      <c r="S30" s="86"/>
      <c r="T30" s="86"/>
    </row>
    <row r="31" spans="1:20">
      <c r="A31" s="14">
        <v>37987</v>
      </c>
      <c r="B31" s="7">
        <v>1261.1669827906153</v>
      </c>
      <c r="C31" s="7">
        <v>369.0668117017874</v>
      </c>
      <c r="D31" s="7">
        <v>1620.8478402386384</v>
      </c>
      <c r="G31" s="132" t="s">
        <v>441</v>
      </c>
      <c r="N31" s="31"/>
      <c r="O31" s="31"/>
      <c r="P31" s="31"/>
      <c r="R31" s="86"/>
      <c r="S31" s="86"/>
      <c r="T31" s="86"/>
    </row>
    <row r="32" spans="1:20">
      <c r="A32" s="14">
        <v>38018</v>
      </c>
      <c r="B32" s="7">
        <v>1281.3858940617577</v>
      </c>
      <c r="C32" s="7">
        <v>377.56526228389691</v>
      </c>
      <c r="D32" s="7">
        <v>1577.0476879299792</v>
      </c>
      <c r="G32" s="132" t="s">
        <v>441</v>
      </c>
      <c r="N32" s="31"/>
      <c r="O32" s="31"/>
      <c r="P32" s="31"/>
      <c r="R32" s="86"/>
      <c r="S32" s="86"/>
      <c r="T32" s="86"/>
    </row>
    <row r="33" spans="1:20">
      <c r="A33" s="14">
        <v>38047</v>
      </c>
      <c r="B33" s="7">
        <v>1397.7537108442823</v>
      </c>
      <c r="C33" s="7">
        <v>425.12793840805494</v>
      </c>
      <c r="D33" s="7">
        <v>1584.2533428786201</v>
      </c>
      <c r="G33" s="132" t="s">
        <v>441</v>
      </c>
      <c r="N33" s="31"/>
      <c r="O33" s="31"/>
      <c r="P33" s="31"/>
      <c r="R33" s="86"/>
      <c r="S33" s="86"/>
      <c r="T33" s="86"/>
    </row>
    <row r="34" spans="1:20">
      <c r="A34" s="14">
        <v>38078</v>
      </c>
      <c r="B34" s="7">
        <v>1344.6531387616469</v>
      </c>
      <c r="C34" s="7">
        <v>429.41809383526424</v>
      </c>
      <c r="D34" s="7">
        <v>1605.7039619258401</v>
      </c>
      <c r="G34" s="132" t="s">
        <v>441</v>
      </c>
      <c r="N34" s="31"/>
      <c r="O34" s="31"/>
      <c r="P34" s="31"/>
      <c r="R34" s="86"/>
      <c r="S34" s="86"/>
      <c r="T34" s="86"/>
    </row>
    <row r="35" spans="1:20">
      <c r="A35" s="14">
        <v>38108</v>
      </c>
      <c r="B35" s="7">
        <v>1370.5420112166553</v>
      </c>
      <c r="C35" s="7">
        <v>422.98337975222699</v>
      </c>
      <c r="D35" s="7">
        <v>1649.9823648483159</v>
      </c>
      <c r="G35" s="132" t="s">
        <v>441</v>
      </c>
      <c r="N35" s="31"/>
      <c r="O35" s="31"/>
      <c r="P35" s="31"/>
      <c r="R35" s="86"/>
      <c r="S35" s="86"/>
      <c r="T35" s="86"/>
    </row>
    <row r="36" spans="1:20">
      <c r="A36" s="14">
        <v>38139</v>
      </c>
      <c r="B36" s="7">
        <v>1396.7336369143532</v>
      </c>
      <c r="C36" s="7">
        <v>438.85525676430518</v>
      </c>
      <c r="D36" s="7">
        <v>1766.6711151328948</v>
      </c>
      <c r="G36" s="132" t="s">
        <v>441</v>
      </c>
      <c r="N36" s="31"/>
      <c r="O36" s="31"/>
      <c r="P36" s="31"/>
      <c r="R36" s="86"/>
      <c r="S36" s="86"/>
      <c r="T36" s="86"/>
    </row>
    <row r="37" spans="1:20">
      <c r="A37" s="14">
        <v>38169</v>
      </c>
      <c r="B37" s="7">
        <v>1376.5361397312981</v>
      </c>
      <c r="C37" s="7">
        <v>469.04173999981356</v>
      </c>
      <c r="D37" s="7">
        <v>1823.7735899965064</v>
      </c>
      <c r="G37" s="132" t="s">
        <v>441</v>
      </c>
      <c r="N37" s="31"/>
      <c r="O37" s="31"/>
      <c r="P37" s="31"/>
      <c r="R37" s="86"/>
      <c r="S37" s="86"/>
      <c r="T37" s="86"/>
    </row>
    <row r="38" spans="1:20">
      <c r="A38" s="14">
        <v>38200</v>
      </c>
      <c r="B38" s="7">
        <v>1425.0744291062174</v>
      </c>
      <c r="C38" s="7">
        <v>470.13886117002869</v>
      </c>
      <c r="D38" s="7">
        <v>1870.638553017269</v>
      </c>
      <c r="G38" s="132" t="s">
        <v>441</v>
      </c>
      <c r="N38" s="31"/>
      <c r="O38" s="31"/>
      <c r="P38" s="31"/>
      <c r="R38" s="86"/>
      <c r="S38" s="86"/>
      <c r="T38" s="86"/>
    </row>
    <row r="39" spans="1:20">
      <c r="A39" s="14">
        <v>38231</v>
      </c>
      <c r="B39" s="7">
        <v>1467.7549562353142</v>
      </c>
      <c r="C39" s="7">
        <v>465.47313720296768</v>
      </c>
      <c r="D39" s="7">
        <v>1950.8939983284804</v>
      </c>
      <c r="G39" s="132" t="s">
        <v>441</v>
      </c>
      <c r="N39" s="31"/>
      <c r="O39" s="31"/>
      <c r="P39" s="31"/>
      <c r="R39" s="86"/>
      <c r="S39" s="86"/>
      <c r="T39" s="86"/>
    </row>
    <row r="40" spans="1:20">
      <c r="A40" s="14">
        <v>38261</v>
      </c>
      <c r="B40" s="7">
        <v>1508.9377133182854</v>
      </c>
      <c r="C40" s="7">
        <v>474.67807116324548</v>
      </c>
      <c r="D40" s="7">
        <v>2020.2960327030733</v>
      </c>
      <c r="G40" s="132" t="s">
        <v>441</v>
      </c>
      <c r="N40" s="31"/>
      <c r="O40" s="31"/>
      <c r="P40" s="31"/>
      <c r="R40" s="86"/>
      <c r="S40" s="86"/>
      <c r="T40" s="86"/>
    </row>
    <row r="41" spans="1:20">
      <c r="A41" s="14">
        <v>38292</v>
      </c>
      <c r="B41" s="7">
        <v>1613.6474640259044</v>
      </c>
      <c r="C41" s="7">
        <v>483.61234160252269</v>
      </c>
      <c r="D41" s="7">
        <v>2133.5020339663688</v>
      </c>
      <c r="G41" s="132" t="s">
        <v>441</v>
      </c>
      <c r="N41" s="31"/>
      <c r="O41" s="31"/>
      <c r="P41" s="31"/>
      <c r="R41" s="86"/>
      <c r="S41" s="86"/>
      <c r="T41" s="86"/>
    </row>
    <row r="42" spans="1:20">
      <c r="A42" s="14">
        <v>38322</v>
      </c>
      <c r="B42" s="7">
        <v>1712.1569032561365</v>
      </c>
      <c r="C42" s="7">
        <v>491.4187178866942</v>
      </c>
      <c r="D42" s="7">
        <v>2155.2631395448493</v>
      </c>
      <c r="G42" s="132" t="s">
        <v>441</v>
      </c>
      <c r="N42" s="31"/>
      <c r="O42" s="31"/>
      <c r="P42" s="31"/>
      <c r="R42" s="86"/>
      <c r="S42" s="86"/>
      <c r="T42" s="86"/>
    </row>
    <row r="43" spans="1:20">
      <c r="A43" s="14">
        <v>38353</v>
      </c>
      <c r="B43" s="7">
        <v>1730.5619529823446</v>
      </c>
      <c r="C43" s="7">
        <v>491.94054472842504</v>
      </c>
      <c r="D43" s="7">
        <v>2166.6561168606631</v>
      </c>
      <c r="G43" s="132" t="s">
        <v>441</v>
      </c>
      <c r="N43" s="31"/>
      <c r="O43" s="31"/>
      <c r="P43" s="31"/>
      <c r="R43" s="86"/>
      <c r="S43" s="86"/>
      <c r="T43" s="86"/>
    </row>
    <row r="44" spans="1:20">
      <c r="A44" s="14">
        <v>38384</v>
      </c>
      <c r="B44" s="7">
        <v>1751.109018688639</v>
      </c>
      <c r="C44" s="7">
        <v>495.05578593085266</v>
      </c>
      <c r="D44" s="7">
        <v>2253.8714136044268</v>
      </c>
      <c r="G44" s="132" t="s">
        <v>441</v>
      </c>
      <c r="N44" s="31"/>
      <c r="O44" s="31"/>
      <c r="P44" s="31"/>
      <c r="R44" s="86"/>
      <c r="S44" s="86"/>
      <c r="T44" s="86"/>
    </row>
    <row r="45" spans="1:20">
      <c r="A45" s="14">
        <v>38412</v>
      </c>
      <c r="B45" s="7">
        <v>1750.2403605839997</v>
      </c>
      <c r="C45" s="7">
        <v>471.67250906825791</v>
      </c>
      <c r="D45" s="7">
        <v>2344.8568514427679</v>
      </c>
      <c r="G45" s="132" t="s">
        <v>441</v>
      </c>
      <c r="N45" s="31"/>
      <c r="O45" s="31"/>
      <c r="P45" s="31"/>
      <c r="R45" s="86"/>
      <c r="S45" s="86"/>
      <c r="T45" s="86"/>
    </row>
    <row r="46" spans="1:20">
      <c r="A46" s="14">
        <v>38443</v>
      </c>
      <c r="B46" s="7">
        <v>1736.8634905797785</v>
      </c>
      <c r="C46" s="7">
        <v>457.76834939949561</v>
      </c>
      <c r="D46" s="7">
        <v>2345.1535043011463</v>
      </c>
      <c r="G46" s="132" t="s">
        <v>441</v>
      </c>
      <c r="N46" s="31"/>
      <c r="O46" s="31"/>
      <c r="P46" s="31"/>
      <c r="R46" s="86"/>
      <c r="S46" s="86"/>
      <c r="T46" s="86"/>
    </row>
    <row r="47" spans="1:20">
      <c r="A47" s="14">
        <v>38473</v>
      </c>
      <c r="B47" s="7">
        <v>1789.0748174837424</v>
      </c>
      <c r="C47" s="7">
        <v>457.81826169711286</v>
      </c>
      <c r="D47" s="7">
        <v>2396.4695254615795</v>
      </c>
      <c r="G47" s="132" t="s">
        <v>441</v>
      </c>
      <c r="N47" s="31"/>
      <c r="O47" s="31"/>
      <c r="P47" s="31"/>
      <c r="R47" s="86"/>
      <c r="S47" s="86"/>
      <c r="T47" s="86"/>
    </row>
    <row r="48" spans="1:20">
      <c r="A48" s="14">
        <v>38504</v>
      </c>
      <c r="B48" s="7">
        <v>1844.6970934130677</v>
      </c>
      <c r="C48" s="7">
        <v>437.28115607627478</v>
      </c>
      <c r="D48" s="7">
        <v>2443.6260838209218</v>
      </c>
      <c r="G48" s="132" t="s">
        <v>441</v>
      </c>
      <c r="N48" s="31"/>
      <c r="O48" s="31"/>
      <c r="P48" s="31"/>
      <c r="R48" s="86"/>
      <c r="S48" s="86"/>
      <c r="T48" s="86"/>
    </row>
    <row r="49" spans="1:20">
      <c r="A49" s="14">
        <v>38534</v>
      </c>
      <c r="B49" s="7">
        <v>1813.3518160728354</v>
      </c>
      <c r="C49" s="7">
        <v>411.03787119568705</v>
      </c>
      <c r="D49" s="7">
        <v>2402.5013187891273</v>
      </c>
      <c r="G49" s="132" t="s">
        <v>441</v>
      </c>
      <c r="N49" s="31"/>
      <c r="O49" s="31"/>
      <c r="P49" s="31"/>
      <c r="R49" s="86"/>
      <c r="S49" s="86"/>
      <c r="T49" s="86"/>
    </row>
    <row r="50" spans="1:20">
      <c r="A50" s="14">
        <v>38565</v>
      </c>
      <c r="B50" s="7">
        <v>1811.4130041213284</v>
      </c>
      <c r="C50" s="7">
        <v>410.96265752553609</v>
      </c>
      <c r="D50" s="7">
        <v>2491.2154897436603</v>
      </c>
      <c r="G50" s="132" t="s">
        <v>441</v>
      </c>
      <c r="N50" s="31"/>
      <c r="O50" s="31"/>
      <c r="P50" s="31"/>
      <c r="R50" s="86"/>
      <c r="S50" s="86"/>
      <c r="T50" s="86"/>
    </row>
    <row r="51" spans="1:20">
      <c r="A51" s="14">
        <v>38596</v>
      </c>
      <c r="B51" s="7">
        <v>1845.0155039937908</v>
      </c>
      <c r="C51" s="7">
        <v>421.16814031705087</v>
      </c>
      <c r="D51" s="7">
        <v>2489.865563915966</v>
      </c>
      <c r="G51" s="132" t="s">
        <v>441</v>
      </c>
      <c r="N51" s="31"/>
      <c r="O51" s="31"/>
      <c r="P51" s="31"/>
      <c r="R51" s="86"/>
      <c r="S51" s="86"/>
      <c r="T51" s="86"/>
    </row>
    <row r="52" spans="1:20">
      <c r="A52" s="14">
        <v>38626</v>
      </c>
      <c r="B52" s="7">
        <v>1791.5940668972266</v>
      </c>
      <c r="C52" s="7">
        <v>422.58436012314138</v>
      </c>
      <c r="D52" s="7">
        <v>2435.2265925612037</v>
      </c>
      <c r="G52" s="132" t="s">
        <v>441</v>
      </c>
      <c r="N52" s="31"/>
      <c r="O52" s="31"/>
      <c r="P52" s="31"/>
      <c r="R52" s="86"/>
      <c r="S52" s="86"/>
      <c r="T52" s="86"/>
    </row>
    <row r="53" spans="1:20">
      <c r="A53" s="14">
        <v>38657</v>
      </c>
      <c r="B53" s="7">
        <v>1794.7693539716668</v>
      </c>
      <c r="C53" s="7">
        <v>412.85465400132989</v>
      </c>
      <c r="D53" s="7">
        <v>2495.7155745380387</v>
      </c>
      <c r="G53" s="132" t="s">
        <v>441</v>
      </c>
      <c r="N53" s="31"/>
      <c r="O53" s="31"/>
      <c r="P53" s="31"/>
      <c r="R53" s="86"/>
      <c r="S53" s="86"/>
      <c r="T53" s="86"/>
    </row>
    <row r="54" spans="1:20">
      <c r="A54" s="14">
        <v>38687</v>
      </c>
      <c r="B54" s="7">
        <v>1662.3530515945683</v>
      </c>
      <c r="C54" s="7">
        <v>407.13205879200075</v>
      </c>
      <c r="D54" s="7">
        <v>2660.9668846491295</v>
      </c>
      <c r="G54" s="132" t="s">
        <v>441</v>
      </c>
      <c r="N54" s="31"/>
      <c r="O54" s="31"/>
      <c r="P54" s="31"/>
      <c r="R54" s="86"/>
      <c r="S54" s="86"/>
      <c r="T54" s="86"/>
    </row>
    <row r="55" spans="1:20">
      <c r="A55" s="14">
        <v>38718</v>
      </c>
      <c r="B55" s="7">
        <v>1629.414532194048</v>
      </c>
      <c r="C55" s="7">
        <v>414.58270473151549</v>
      </c>
      <c r="D55" s="7">
        <v>2641.0170577802437</v>
      </c>
      <c r="G55" s="132" t="s">
        <v>441</v>
      </c>
      <c r="N55" s="31"/>
      <c r="O55" s="31"/>
      <c r="P55" s="31"/>
      <c r="R55" s="86"/>
      <c r="S55" s="86"/>
      <c r="T55" s="86"/>
    </row>
    <row r="56" spans="1:20">
      <c r="A56" s="14">
        <v>38749</v>
      </c>
      <c r="B56" s="7">
        <v>1611.4047751223864</v>
      </c>
      <c r="C56" s="7">
        <v>432.60152256305179</v>
      </c>
      <c r="D56" s="7">
        <v>2602.6956453740349</v>
      </c>
      <c r="G56" s="132" t="s">
        <v>441</v>
      </c>
      <c r="N56" s="31"/>
      <c r="O56" s="31"/>
      <c r="P56" s="31"/>
      <c r="R56" s="86"/>
      <c r="S56" s="86"/>
      <c r="T56" s="86"/>
    </row>
    <row r="57" spans="1:20">
      <c r="A57" s="14">
        <v>38777</v>
      </c>
      <c r="B57" s="7">
        <v>1534.873676087308</v>
      </c>
      <c r="C57" s="7">
        <v>486.42593619224715</v>
      </c>
      <c r="D57" s="7">
        <v>2564.9510421386981</v>
      </c>
      <c r="G57" s="132" t="s">
        <v>441</v>
      </c>
      <c r="N57" s="31"/>
      <c r="O57" s="31"/>
      <c r="P57" s="31"/>
      <c r="R57" s="86"/>
      <c r="S57" s="86"/>
      <c r="T57" s="86"/>
    </row>
    <row r="58" spans="1:20">
      <c r="A58" s="14">
        <v>38808</v>
      </c>
      <c r="B58" s="7">
        <v>1512.410374270054</v>
      </c>
      <c r="C58" s="7">
        <v>481.43157873951554</v>
      </c>
      <c r="D58" s="7">
        <v>2543.6524453245402</v>
      </c>
      <c r="G58" s="132" t="s">
        <v>441</v>
      </c>
      <c r="N58" s="31"/>
      <c r="O58" s="31"/>
      <c r="P58" s="31"/>
      <c r="R58" s="86"/>
      <c r="S58" s="86"/>
      <c r="T58" s="86"/>
    </row>
    <row r="59" spans="1:20">
      <c r="A59" s="14">
        <v>38838</v>
      </c>
      <c r="B59" s="7">
        <v>1554.1481617842692</v>
      </c>
      <c r="C59" s="7">
        <v>523.33792715712627</v>
      </c>
      <c r="D59" s="7">
        <v>2524.6813473052571</v>
      </c>
      <c r="G59" s="132" t="s">
        <v>441</v>
      </c>
      <c r="N59" s="31"/>
      <c r="O59" s="31"/>
      <c r="P59" s="31"/>
      <c r="R59" s="86"/>
      <c r="S59" s="86"/>
      <c r="T59" s="86"/>
    </row>
    <row r="60" spans="1:20">
      <c r="A60" s="14">
        <v>38869</v>
      </c>
      <c r="B60" s="7">
        <v>1555.3913301428356</v>
      </c>
      <c r="C60" s="7">
        <v>539.20589392154636</v>
      </c>
      <c r="D60" s="7">
        <v>2490.209599423024</v>
      </c>
      <c r="G60" s="132" t="s">
        <v>441</v>
      </c>
      <c r="N60" s="31"/>
      <c r="O60" s="31"/>
      <c r="P60" s="31"/>
      <c r="R60" s="86"/>
      <c r="S60" s="86"/>
      <c r="T60" s="86"/>
    </row>
    <row r="61" spans="1:20">
      <c r="A61" s="14">
        <v>38899</v>
      </c>
      <c r="B61" s="7">
        <v>1598.3688547609679</v>
      </c>
      <c r="C61" s="7">
        <v>553.59899360644886</v>
      </c>
      <c r="D61" s="7">
        <v>2433.0115043849446</v>
      </c>
      <c r="G61" s="132" t="s">
        <v>441</v>
      </c>
      <c r="N61" s="31"/>
      <c r="O61" s="31"/>
      <c r="P61" s="31"/>
      <c r="R61" s="86"/>
      <c r="S61" s="86"/>
      <c r="T61" s="86"/>
    </row>
    <row r="62" spans="1:20">
      <c r="A62" s="14">
        <v>38930</v>
      </c>
      <c r="B62" s="7">
        <v>1598.3677744276586</v>
      </c>
      <c r="C62" s="7">
        <v>574.62200281290291</v>
      </c>
      <c r="D62" s="7">
        <v>2359.5334653010559</v>
      </c>
      <c r="G62" s="132" t="s">
        <v>441</v>
      </c>
      <c r="N62" s="31"/>
      <c r="O62" s="31"/>
      <c r="P62" s="31"/>
      <c r="R62" s="86"/>
      <c r="S62" s="86"/>
      <c r="T62" s="86"/>
    </row>
    <row r="63" spans="1:20">
      <c r="A63" s="14">
        <v>38961</v>
      </c>
      <c r="B63" s="7">
        <v>1501.9788749604447</v>
      </c>
      <c r="C63" s="7">
        <v>576.85940895203157</v>
      </c>
      <c r="D63" s="7">
        <v>2328.1747876312488</v>
      </c>
      <c r="G63" s="132" t="s">
        <v>441</v>
      </c>
      <c r="N63" s="31"/>
      <c r="O63" s="31"/>
      <c r="P63" s="31"/>
      <c r="R63" s="86"/>
      <c r="S63" s="86"/>
      <c r="T63" s="86"/>
    </row>
    <row r="64" spans="1:20">
      <c r="A64" s="14">
        <v>38991</v>
      </c>
      <c r="B64" s="7">
        <v>1573.6076188241695</v>
      </c>
      <c r="C64" s="7">
        <v>574.19933491537779</v>
      </c>
      <c r="D64" s="7">
        <v>2284.4536395633127</v>
      </c>
      <c r="G64" s="132" t="s">
        <v>441</v>
      </c>
      <c r="N64" s="31"/>
      <c r="O64" s="31"/>
      <c r="P64" s="31"/>
      <c r="R64" s="86"/>
      <c r="S64" s="86"/>
      <c r="T64" s="86"/>
    </row>
    <row r="65" spans="1:20">
      <c r="A65" s="14">
        <v>39022</v>
      </c>
      <c r="B65" s="7">
        <v>1514.1902278353762</v>
      </c>
      <c r="C65" s="7">
        <v>618.92348848608685</v>
      </c>
      <c r="D65" s="7">
        <v>2135.1350952277348</v>
      </c>
      <c r="G65" s="132" t="s">
        <v>441</v>
      </c>
      <c r="N65" s="31"/>
      <c r="O65" s="31"/>
      <c r="P65" s="31"/>
      <c r="R65" s="86"/>
      <c r="S65" s="86"/>
      <c r="T65" s="86"/>
    </row>
    <row r="66" spans="1:20">
      <c r="A66" s="14">
        <v>39052</v>
      </c>
      <c r="B66" s="7">
        <v>1578.6151044003595</v>
      </c>
      <c r="C66" s="7">
        <v>621.47738584632611</v>
      </c>
      <c r="D66" s="7">
        <v>2008.6645966546462</v>
      </c>
      <c r="G66" s="132" t="s">
        <v>441</v>
      </c>
      <c r="N66" s="31"/>
      <c r="O66" s="31"/>
      <c r="P66" s="31"/>
      <c r="R66" s="86"/>
      <c r="S66" s="86"/>
      <c r="T66" s="86"/>
    </row>
    <row r="67" spans="1:20">
      <c r="A67" s="14">
        <v>39083</v>
      </c>
      <c r="B67" s="7">
        <v>1601.1669171761728</v>
      </c>
      <c r="C67" s="7">
        <v>608.35359255573883</v>
      </c>
      <c r="D67" s="7">
        <v>1982.2582240167726</v>
      </c>
      <c r="G67" s="132" t="s">
        <v>441</v>
      </c>
      <c r="N67" s="31"/>
      <c r="O67" s="31"/>
      <c r="P67" s="31"/>
      <c r="R67" s="86"/>
      <c r="S67" s="86"/>
      <c r="T67" s="86"/>
    </row>
    <row r="68" spans="1:20">
      <c r="A68" s="14">
        <v>39114</v>
      </c>
      <c r="B68" s="7">
        <v>1539.5648423006694</v>
      </c>
      <c r="C68" s="7">
        <v>596.3471095197408</v>
      </c>
      <c r="D68" s="7">
        <v>2010.2334456285414</v>
      </c>
      <c r="G68" s="132" t="s">
        <v>441</v>
      </c>
      <c r="N68" s="31"/>
      <c r="O68" s="31"/>
      <c r="P68" s="31"/>
      <c r="R68" s="86"/>
      <c r="S68" s="86"/>
      <c r="T68" s="86"/>
    </row>
    <row r="69" spans="1:20">
      <c r="A69" s="14">
        <v>39142</v>
      </c>
      <c r="B69" s="7">
        <v>1552.454822939819</v>
      </c>
      <c r="C69" s="7">
        <v>560.03455451753109</v>
      </c>
      <c r="D69" s="7">
        <v>2066.3960568683715</v>
      </c>
      <c r="G69" s="132" t="s">
        <v>441</v>
      </c>
      <c r="N69" s="31"/>
      <c r="O69" s="31"/>
      <c r="P69" s="31"/>
      <c r="R69" s="86"/>
      <c r="S69" s="86"/>
      <c r="T69" s="86"/>
    </row>
    <row r="70" spans="1:20">
      <c r="A70" s="14">
        <v>39173</v>
      </c>
      <c r="B70" s="7">
        <v>1600.2596554109871</v>
      </c>
      <c r="C70" s="7">
        <v>575.09259936943079</v>
      </c>
      <c r="D70" s="7">
        <v>2085.6345506239622</v>
      </c>
      <c r="G70" s="132" t="s">
        <v>441</v>
      </c>
      <c r="N70" s="31"/>
      <c r="O70" s="31"/>
      <c r="P70" s="31"/>
      <c r="R70" s="86"/>
      <c r="S70" s="86"/>
      <c r="T70" s="86"/>
    </row>
    <row r="71" spans="1:20">
      <c r="A71" s="14">
        <v>39203</v>
      </c>
      <c r="B71" s="7">
        <v>1559.2367164458251</v>
      </c>
      <c r="C71" s="7">
        <v>560.48387438513805</v>
      </c>
      <c r="D71" s="7">
        <v>2085.4033600221901</v>
      </c>
      <c r="G71" s="132" t="s">
        <v>441</v>
      </c>
      <c r="N71" s="31"/>
      <c r="O71" s="31"/>
      <c r="P71" s="31"/>
      <c r="R71" s="86"/>
      <c r="S71" s="86"/>
      <c r="T71" s="86"/>
    </row>
    <row r="72" spans="1:20">
      <c r="A72" s="14">
        <v>39234</v>
      </c>
      <c r="B72" s="7">
        <v>1556.2442371226778</v>
      </c>
      <c r="C72" s="7">
        <v>554.33904597625519</v>
      </c>
      <c r="D72" s="7">
        <v>2010.5141582142844</v>
      </c>
      <c r="G72" s="132" t="s">
        <v>441</v>
      </c>
      <c r="N72" s="31"/>
      <c r="O72" s="31"/>
      <c r="P72" s="31"/>
      <c r="R72" s="86"/>
      <c r="S72" s="86"/>
      <c r="T72" s="86"/>
    </row>
    <row r="73" spans="1:20">
      <c r="A73" s="14">
        <v>39264</v>
      </c>
      <c r="B73" s="7">
        <v>1570.321232013785</v>
      </c>
      <c r="C73" s="7">
        <v>564.16770763431725</v>
      </c>
      <c r="D73" s="7">
        <v>2064.7960184117937</v>
      </c>
      <c r="G73" s="132" t="s">
        <v>441</v>
      </c>
      <c r="N73" s="31"/>
      <c r="O73" s="31"/>
      <c r="P73" s="31"/>
      <c r="R73" s="86"/>
      <c r="S73" s="86"/>
      <c r="T73" s="86"/>
    </row>
    <row r="74" spans="1:20">
      <c r="A74" s="14">
        <v>39295</v>
      </c>
      <c r="B74" s="7">
        <v>1556.2764020001307</v>
      </c>
      <c r="C74" s="7">
        <v>545.80788358635277</v>
      </c>
      <c r="D74" s="7">
        <v>2114.3045105821789</v>
      </c>
      <c r="G74" s="132" t="s">
        <v>441</v>
      </c>
      <c r="N74" s="31"/>
      <c r="O74" s="31"/>
      <c r="P74" s="31"/>
      <c r="R74" s="86"/>
      <c r="S74" s="86"/>
      <c r="T74" s="86"/>
    </row>
    <row r="75" spans="1:20">
      <c r="A75" s="14">
        <v>39326</v>
      </c>
      <c r="B75" s="7">
        <v>1526.9573776473405</v>
      </c>
      <c r="C75" s="7">
        <v>566.02582891053794</v>
      </c>
      <c r="D75" s="7">
        <v>2093.1745364403032</v>
      </c>
      <c r="G75" s="132" t="s">
        <v>441</v>
      </c>
      <c r="N75" s="31"/>
      <c r="O75" s="31"/>
      <c r="P75" s="31"/>
      <c r="R75" s="86"/>
      <c r="S75" s="86"/>
      <c r="T75" s="86"/>
    </row>
    <row r="76" spans="1:20">
      <c r="A76" s="14">
        <v>39356</v>
      </c>
      <c r="B76" s="7">
        <v>1466.2767524177129</v>
      </c>
      <c r="C76" s="7">
        <v>633.20402561146989</v>
      </c>
      <c r="D76" s="7">
        <v>2157.3415421426334</v>
      </c>
      <c r="G76" s="132" t="s">
        <v>441</v>
      </c>
      <c r="N76" s="31"/>
      <c r="O76" s="31"/>
      <c r="P76" s="31"/>
      <c r="R76" s="86"/>
      <c r="S76" s="86"/>
      <c r="T76" s="86"/>
    </row>
    <row r="77" spans="1:20">
      <c r="A77" s="14">
        <v>39387</v>
      </c>
      <c r="B77" s="7">
        <v>1423.4370894400554</v>
      </c>
      <c r="C77" s="7">
        <v>600.86515849400348</v>
      </c>
      <c r="D77" s="7">
        <v>2267.998109932676</v>
      </c>
      <c r="G77" s="132" t="s">
        <v>441</v>
      </c>
      <c r="N77" s="31"/>
      <c r="O77" s="31"/>
      <c r="P77" s="31"/>
      <c r="R77" s="86"/>
      <c r="S77" s="86"/>
      <c r="T77" s="86"/>
    </row>
    <row r="78" spans="1:20">
      <c r="A78" s="14">
        <v>39417</v>
      </c>
      <c r="B78" s="7">
        <v>1407.6404755037222</v>
      </c>
      <c r="C78" s="7">
        <v>599.84610396415962</v>
      </c>
      <c r="D78" s="7">
        <v>2276.4778348749778</v>
      </c>
      <c r="G78" s="132" t="s">
        <v>441</v>
      </c>
      <c r="N78" s="31"/>
      <c r="O78" s="31"/>
      <c r="P78" s="31"/>
      <c r="R78" s="86"/>
      <c r="S78" s="86"/>
      <c r="T78" s="86"/>
    </row>
    <row r="79" spans="1:20">
      <c r="A79" s="14">
        <v>39448</v>
      </c>
      <c r="B79" s="7">
        <v>1378.8190029503094</v>
      </c>
      <c r="C79" s="7">
        <v>611.47009379810515</v>
      </c>
      <c r="D79" s="7">
        <v>2374.6139495053726</v>
      </c>
      <c r="G79" s="132" t="s">
        <v>441</v>
      </c>
      <c r="N79" s="31"/>
      <c r="O79" s="31"/>
      <c r="P79" s="31"/>
      <c r="R79" s="86"/>
      <c r="S79" s="86"/>
      <c r="T79" s="86"/>
    </row>
    <row r="80" spans="1:20">
      <c r="A80" s="14">
        <v>39479</v>
      </c>
      <c r="B80" s="7">
        <v>1418.9423119483199</v>
      </c>
      <c r="C80" s="7">
        <v>636.03385356807757</v>
      </c>
      <c r="D80" s="7">
        <v>2424.247687590007</v>
      </c>
      <c r="G80" s="132" t="s">
        <v>441</v>
      </c>
      <c r="N80" s="31"/>
      <c r="O80" s="31"/>
      <c r="P80" s="31"/>
      <c r="R80" s="86"/>
      <c r="S80" s="86"/>
      <c r="T80" s="86"/>
    </row>
    <row r="81" spans="1:20">
      <c r="A81" s="14">
        <v>39508</v>
      </c>
      <c r="B81" s="7">
        <v>1391.4986284940292</v>
      </c>
      <c r="C81" s="7">
        <v>622.71978486101295</v>
      </c>
      <c r="D81" s="7">
        <v>2371.408994946139</v>
      </c>
      <c r="G81" s="132" t="s">
        <v>441</v>
      </c>
      <c r="N81" s="31"/>
      <c r="O81" s="31"/>
      <c r="P81" s="31"/>
      <c r="R81" s="86"/>
      <c r="S81" s="86"/>
      <c r="T81" s="86"/>
    </row>
    <row r="82" spans="1:20">
      <c r="A82" s="14">
        <v>39539</v>
      </c>
      <c r="B82" s="7">
        <v>1492.600224524125</v>
      </c>
      <c r="C82" s="7">
        <v>611.36362129970303</v>
      </c>
      <c r="D82" s="7">
        <v>2518.1622066971922</v>
      </c>
      <c r="G82" s="132" t="s">
        <v>441</v>
      </c>
      <c r="N82" s="31"/>
      <c r="O82" s="31"/>
      <c r="P82" s="31"/>
      <c r="R82" s="86"/>
      <c r="S82" s="86"/>
      <c r="T82" s="86"/>
    </row>
    <row r="83" spans="1:20">
      <c r="A83" s="14">
        <v>39569</v>
      </c>
      <c r="B83" s="7">
        <v>1526.4771408900369</v>
      </c>
      <c r="C83" s="7">
        <v>595.55124257825423</v>
      </c>
      <c r="D83" s="7">
        <v>2494.1379088957956</v>
      </c>
      <c r="G83" s="132" t="s">
        <v>441</v>
      </c>
      <c r="N83" s="31"/>
      <c r="O83" s="31"/>
      <c r="P83" s="31"/>
      <c r="R83" s="86"/>
      <c r="S83" s="86"/>
      <c r="T83" s="86"/>
    </row>
    <row r="84" spans="1:20">
      <c r="A84" s="14">
        <v>39600</v>
      </c>
      <c r="B84" s="7">
        <v>1504.1126863735587</v>
      </c>
      <c r="C84" s="7">
        <v>604.06471335669175</v>
      </c>
      <c r="D84" s="7">
        <v>2463.6857145092354</v>
      </c>
      <c r="G84" s="132" t="s">
        <v>441</v>
      </c>
      <c r="N84" s="31"/>
      <c r="O84" s="31"/>
      <c r="P84" s="31"/>
      <c r="R84" s="86"/>
      <c r="S84" s="86"/>
      <c r="T84" s="86"/>
    </row>
    <row r="85" spans="1:20">
      <c r="A85" s="14">
        <v>39630</v>
      </c>
      <c r="B85" s="7">
        <v>1526.9424550665099</v>
      </c>
      <c r="C85" s="7">
        <v>599.1852076056831</v>
      </c>
      <c r="D85" s="7">
        <v>2477.8263467172296</v>
      </c>
      <c r="G85" s="132" t="s">
        <v>441</v>
      </c>
      <c r="N85" s="31"/>
      <c r="O85" s="31"/>
      <c r="P85" s="31"/>
      <c r="R85" s="86"/>
      <c r="S85" s="86"/>
      <c r="T85" s="86"/>
    </row>
    <row r="86" spans="1:20">
      <c r="A86" s="14">
        <v>39661</v>
      </c>
      <c r="B86" s="7">
        <v>1485.7864542364819</v>
      </c>
      <c r="C86" s="7">
        <v>682.42284424648471</v>
      </c>
      <c r="D86" s="7">
        <v>2381.4242146076144</v>
      </c>
      <c r="G86" s="132" t="s">
        <v>441</v>
      </c>
      <c r="N86" s="31"/>
      <c r="O86" s="31"/>
      <c r="P86" s="31"/>
      <c r="R86" s="86"/>
      <c r="S86" s="86"/>
      <c r="T86" s="86"/>
    </row>
    <row r="87" spans="1:20">
      <c r="A87" s="14">
        <v>39692</v>
      </c>
      <c r="B87" s="7">
        <v>1583.5540573489659</v>
      </c>
      <c r="C87" s="7">
        <v>666.51395283898069</v>
      </c>
      <c r="D87" s="7">
        <v>2460.468185272412</v>
      </c>
      <c r="G87" s="132" t="s">
        <v>441</v>
      </c>
      <c r="N87" s="31"/>
      <c r="O87" s="31"/>
      <c r="P87" s="31"/>
      <c r="R87" s="86"/>
      <c r="S87" s="86"/>
      <c r="T87" s="86"/>
    </row>
    <row r="88" spans="1:20">
      <c r="A88" s="14">
        <v>39722</v>
      </c>
      <c r="B88" s="7">
        <v>1587.1733270492396</v>
      </c>
      <c r="C88" s="7">
        <v>639.64760426973533</v>
      </c>
      <c r="D88" s="7">
        <v>2409.1234831067327</v>
      </c>
      <c r="G88" s="132" t="s">
        <v>441</v>
      </c>
      <c r="N88" s="31"/>
      <c r="O88" s="31"/>
      <c r="P88" s="31"/>
      <c r="R88" s="86"/>
      <c r="S88" s="86"/>
      <c r="T88" s="86"/>
    </row>
    <row r="89" spans="1:20">
      <c r="A89" s="14">
        <v>39753</v>
      </c>
      <c r="B89" s="7">
        <v>1644.6641758315839</v>
      </c>
      <c r="C89" s="7">
        <v>646.9997777500098</v>
      </c>
      <c r="D89" s="7">
        <v>2336.330232000736</v>
      </c>
      <c r="G89" s="132" t="s">
        <v>441</v>
      </c>
      <c r="N89" s="31"/>
      <c r="O89" s="31"/>
      <c r="P89" s="31"/>
      <c r="R89" s="86"/>
      <c r="S89" s="86"/>
      <c r="T89" s="86"/>
    </row>
    <row r="90" spans="1:20">
      <c r="A90" s="14">
        <v>39783</v>
      </c>
      <c r="B90" s="7">
        <v>1636.0481916382721</v>
      </c>
      <c r="C90" s="7">
        <v>654.62088389469409</v>
      </c>
      <c r="D90" s="7">
        <v>2334.1733298615145</v>
      </c>
      <c r="G90" s="132" t="s">
        <v>441</v>
      </c>
      <c r="N90" s="31"/>
      <c r="O90" s="31"/>
      <c r="P90" s="31"/>
      <c r="R90" s="86"/>
      <c r="S90" s="86"/>
      <c r="T90" s="86"/>
    </row>
    <row r="91" spans="1:20">
      <c r="A91" s="14">
        <v>39814</v>
      </c>
      <c r="B91" s="7">
        <v>1634.0894545181015</v>
      </c>
      <c r="C91" s="7">
        <v>655.67592802605566</v>
      </c>
      <c r="D91" s="7">
        <v>2408.2137791580772</v>
      </c>
      <c r="G91" s="132" t="s">
        <v>441</v>
      </c>
      <c r="N91" s="31"/>
      <c r="O91" s="31"/>
      <c r="P91" s="31"/>
      <c r="R91" s="86"/>
      <c r="S91" s="86"/>
      <c r="T91" s="86"/>
    </row>
    <row r="92" spans="1:20">
      <c r="A92" s="14">
        <v>39845</v>
      </c>
      <c r="B92" s="7">
        <v>1778.0676164502893</v>
      </c>
      <c r="C92" s="7">
        <v>645.48443967233868</v>
      </c>
      <c r="D92" s="7">
        <v>2308.2774434992707</v>
      </c>
      <c r="G92" s="132" t="s">
        <v>441</v>
      </c>
      <c r="N92" s="31"/>
      <c r="O92" s="31"/>
      <c r="P92" s="31"/>
      <c r="R92" s="86"/>
      <c r="S92" s="86"/>
      <c r="T92" s="86"/>
    </row>
    <row r="93" spans="1:20">
      <c r="A93" s="14">
        <v>39873</v>
      </c>
      <c r="B93" s="7">
        <v>1719.5052785019996</v>
      </c>
      <c r="C93" s="7">
        <v>660.25555782160188</v>
      </c>
      <c r="D93" s="7">
        <v>2316.9965866471298</v>
      </c>
      <c r="G93" s="132" t="s">
        <v>441</v>
      </c>
      <c r="N93" s="31"/>
      <c r="O93" s="31"/>
      <c r="P93" s="31"/>
      <c r="R93" s="86"/>
      <c r="S93" s="86"/>
      <c r="T93" s="86"/>
    </row>
    <row r="94" spans="1:20">
      <c r="A94" s="14">
        <v>39904</v>
      </c>
      <c r="B94" s="7">
        <v>1589.6688671534966</v>
      </c>
      <c r="C94" s="7">
        <v>953.38272886481559</v>
      </c>
      <c r="D94" s="7">
        <v>2273.7643206934995</v>
      </c>
      <c r="G94" s="132" t="s">
        <v>441</v>
      </c>
      <c r="N94" s="31"/>
      <c r="O94" s="31"/>
      <c r="P94" s="31"/>
      <c r="R94" s="86"/>
      <c r="S94" s="86"/>
      <c r="T94" s="86"/>
    </row>
    <row r="95" spans="1:20">
      <c r="A95" s="14">
        <v>39934</v>
      </c>
      <c r="B95" s="7">
        <v>1734.8286784004033</v>
      </c>
      <c r="C95" s="7">
        <v>989.29562574689248</v>
      </c>
      <c r="D95" s="7">
        <v>2246.9775488697614</v>
      </c>
      <c r="G95" s="132" t="s">
        <v>441</v>
      </c>
      <c r="N95" s="31"/>
      <c r="O95" s="31"/>
      <c r="P95" s="31"/>
      <c r="R95" s="86"/>
      <c r="S95" s="86"/>
      <c r="T95" s="86"/>
    </row>
    <row r="96" spans="1:20">
      <c r="A96" s="14">
        <v>39965</v>
      </c>
      <c r="B96" s="7">
        <v>1679.1380618194498</v>
      </c>
      <c r="C96" s="7">
        <v>978.59843356801127</v>
      </c>
      <c r="D96" s="7">
        <v>2281.2549307493805</v>
      </c>
      <c r="G96" s="132" t="s">
        <v>441</v>
      </c>
      <c r="N96" s="31"/>
      <c r="O96" s="31"/>
      <c r="P96" s="31"/>
      <c r="R96" s="86"/>
      <c r="S96" s="86"/>
      <c r="T96" s="86"/>
    </row>
    <row r="97" spans="1:20">
      <c r="A97" s="14">
        <v>39995</v>
      </c>
      <c r="B97" s="7">
        <v>1668.6105980661125</v>
      </c>
      <c r="C97" s="7">
        <v>996.02408721426514</v>
      </c>
      <c r="D97" s="7">
        <v>2255.7978668137612</v>
      </c>
      <c r="G97" s="132" t="s">
        <v>441</v>
      </c>
      <c r="N97" s="31"/>
      <c r="O97" s="31"/>
      <c r="P97" s="31"/>
      <c r="R97" s="86"/>
      <c r="S97" s="86"/>
      <c r="T97" s="86"/>
    </row>
    <row r="98" spans="1:20">
      <c r="A98" s="14">
        <v>40026</v>
      </c>
      <c r="B98" s="7">
        <v>1683.1438586990369</v>
      </c>
      <c r="C98" s="7">
        <v>954.01299239445871</v>
      </c>
      <c r="D98" s="7">
        <v>2339.0836058448836</v>
      </c>
      <c r="G98" s="132" t="s">
        <v>441</v>
      </c>
      <c r="N98" s="31"/>
      <c r="O98" s="31"/>
      <c r="P98" s="31"/>
      <c r="R98" s="86"/>
      <c r="S98" s="86"/>
      <c r="T98" s="86"/>
    </row>
    <row r="99" spans="1:20">
      <c r="A99" s="14">
        <v>40057</v>
      </c>
      <c r="B99" s="7">
        <v>1571.4806516953145</v>
      </c>
      <c r="C99" s="7">
        <v>943.68964946434517</v>
      </c>
      <c r="D99" s="7">
        <v>2207.9758993521423</v>
      </c>
      <c r="G99" s="132" t="s">
        <v>441</v>
      </c>
      <c r="N99" s="31"/>
      <c r="O99" s="31"/>
      <c r="P99" s="31"/>
      <c r="R99" s="86"/>
      <c r="S99" s="86"/>
      <c r="T99" s="86"/>
    </row>
    <row r="100" spans="1:20">
      <c r="A100" s="14">
        <v>40087</v>
      </c>
      <c r="B100" s="7">
        <v>1587.7452872298391</v>
      </c>
      <c r="C100" s="7">
        <v>888.9683457059233</v>
      </c>
      <c r="D100" s="7">
        <v>2214.6387650584511</v>
      </c>
      <c r="G100" s="132" t="s">
        <v>441</v>
      </c>
      <c r="N100" s="31"/>
      <c r="O100" s="31"/>
      <c r="P100" s="31"/>
      <c r="R100" s="86"/>
      <c r="S100" s="86"/>
      <c r="T100" s="86"/>
    </row>
    <row r="101" spans="1:20">
      <c r="A101" s="14">
        <v>40118</v>
      </c>
      <c r="B101" s="7">
        <v>1606.7100452338404</v>
      </c>
      <c r="C101" s="7">
        <v>853.57904387352073</v>
      </c>
      <c r="D101" s="7">
        <v>2258.8615713083118</v>
      </c>
      <c r="G101" s="132" t="s">
        <v>441</v>
      </c>
      <c r="N101" s="31"/>
      <c r="O101" s="31"/>
      <c r="P101" s="31"/>
      <c r="R101" s="86"/>
      <c r="S101" s="86"/>
      <c r="T101" s="86"/>
    </row>
    <row r="102" spans="1:20">
      <c r="A102" s="14">
        <v>40148</v>
      </c>
      <c r="B102" s="7">
        <v>1601.6260989549789</v>
      </c>
      <c r="C102" s="7">
        <v>859.82340085739952</v>
      </c>
      <c r="D102" s="7">
        <v>2237.0611818746229</v>
      </c>
      <c r="G102" s="132" t="s">
        <v>441</v>
      </c>
      <c r="N102" s="31"/>
      <c r="O102" s="31"/>
      <c r="P102" s="31"/>
      <c r="R102" s="86"/>
      <c r="S102" s="86"/>
      <c r="T102" s="86"/>
    </row>
    <row r="103" spans="1:20">
      <c r="A103" s="14">
        <v>40179</v>
      </c>
      <c r="B103" s="7">
        <v>1592.9481408350873</v>
      </c>
      <c r="C103" s="7">
        <v>880.18002723457005</v>
      </c>
      <c r="D103" s="7">
        <v>2061.9093265236684</v>
      </c>
      <c r="G103" s="132" t="s">
        <v>441</v>
      </c>
      <c r="N103" s="31"/>
      <c r="O103" s="31"/>
      <c r="P103" s="31"/>
      <c r="R103" s="86"/>
      <c r="S103" s="86"/>
      <c r="T103" s="86"/>
    </row>
    <row r="104" spans="1:20">
      <c r="A104" s="14">
        <v>40210</v>
      </c>
      <c r="B104" s="7">
        <v>1468.1637902512612</v>
      </c>
      <c r="C104" s="7">
        <v>895.45870245303399</v>
      </c>
      <c r="D104" s="7">
        <v>2067.5399494623853</v>
      </c>
      <c r="G104" s="132" t="s">
        <v>441</v>
      </c>
      <c r="N104" s="31"/>
      <c r="O104" s="31"/>
      <c r="P104" s="31"/>
      <c r="R104" s="86"/>
      <c r="S104" s="86"/>
      <c r="T104" s="86"/>
    </row>
    <row r="105" spans="1:20">
      <c r="A105" s="14">
        <v>40238</v>
      </c>
      <c r="B105" s="7">
        <v>1530.5464387009297</v>
      </c>
      <c r="C105" s="7">
        <v>899.56689869991885</v>
      </c>
      <c r="D105" s="7">
        <v>2024.0140882301891</v>
      </c>
      <c r="G105" s="132" t="s">
        <v>441</v>
      </c>
      <c r="N105" s="31"/>
      <c r="O105" s="31"/>
      <c r="P105" s="31"/>
      <c r="R105" s="86"/>
      <c r="S105" s="86"/>
      <c r="T105" s="86"/>
    </row>
    <row r="106" spans="1:20">
      <c r="A106" s="14">
        <v>40269</v>
      </c>
      <c r="B106" s="7">
        <v>1525.7562918647609</v>
      </c>
      <c r="C106" s="7">
        <v>594.72477644688149</v>
      </c>
      <c r="D106" s="7">
        <v>2042.5500219199628</v>
      </c>
      <c r="G106" s="132" t="s">
        <v>441</v>
      </c>
      <c r="N106" s="31"/>
      <c r="O106" s="31"/>
      <c r="P106" s="31"/>
      <c r="R106" s="86"/>
      <c r="S106" s="86"/>
      <c r="T106" s="86"/>
    </row>
    <row r="107" spans="1:20">
      <c r="A107" s="14">
        <v>40299</v>
      </c>
      <c r="B107" s="7">
        <v>1324.2239822975514</v>
      </c>
      <c r="C107" s="7">
        <v>554.31924760766674</v>
      </c>
      <c r="D107" s="7">
        <v>2073.033927646768</v>
      </c>
      <c r="G107" s="132" t="s">
        <v>441</v>
      </c>
      <c r="N107" s="31"/>
      <c r="O107" s="31"/>
      <c r="P107" s="31"/>
      <c r="R107" s="86"/>
      <c r="S107" s="86"/>
      <c r="T107" s="86"/>
    </row>
    <row r="108" spans="1:20">
      <c r="A108" s="14">
        <v>40330</v>
      </c>
      <c r="B108" s="7">
        <v>1323.0675063443036</v>
      </c>
      <c r="C108" s="7">
        <v>534.69874734601888</v>
      </c>
      <c r="D108" s="7">
        <v>1973.5705655975921</v>
      </c>
      <c r="G108" s="132" t="s">
        <v>441</v>
      </c>
      <c r="N108" s="31"/>
      <c r="O108" s="31"/>
      <c r="P108" s="31"/>
      <c r="R108" s="86"/>
      <c r="S108" s="86"/>
      <c r="T108" s="86"/>
    </row>
    <row r="109" spans="1:20">
      <c r="A109" s="14">
        <v>40360</v>
      </c>
      <c r="B109" s="7">
        <v>1225.5231818243792</v>
      </c>
      <c r="C109" s="7">
        <v>499.6532609004567</v>
      </c>
      <c r="D109" s="7">
        <v>2009.3076884871036</v>
      </c>
      <c r="G109" s="132" t="s">
        <v>441</v>
      </c>
      <c r="N109" s="31"/>
      <c r="O109" s="31"/>
      <c r="P109" s="31"/>
      <c r="R109" s="86"/>
      <c r="S109" s="86"/>
      <c r="T109" s="86"/>
    </row>
    <row r="110" spans="1:20">
      <c r="A110" s="14">
        <v>40391</v>
      </c>
      <c r="B110" s="7">
        <v>1243.7732260760235</v>
      </c>
      <c r="C110" s="7">
        <v>474.26999191374057</v>
      </c>
      <c r="D110" s="7">
        <v>1906.0833266645286</v>
      </c>
      <c r="G110" s="132" t="s">
        <v>441</v>
      </c>
      <c r="N110" s="31"/>
      <c r="O110" s="31"/>
      <c r="P110" s="31"/>
      <c r="R110" s="86"/>
      <c r="S110" s="86"/>
      <c r="T110" s="86"/>
    </row>
    <row r="111" spans="1:20">
      <c r="A111" s="14">
        <v>40422</v>
      </c>
      <c r="B111" s="7">
        <v>1226.9557462893192</v>
      </c>
      <c r="C111" s="7">
        <v>474.8631036295867</v>
      </c>
      <c r="D111" s="7">
        <v>2090.9449331452342</v>
      </c>
      <c r="G111" s="132" t="s">
        <v>441</v>
      </c>
      <c r="N111" s="31"/>
      <c r="O111" s="31"/>
      <c r="P111" s="31"/>
      <c r="R111" s="86"/>
      <c r="S111" s="86"/>
      <c r="T111" s="86"/>
    </row>
    <row r="112" spans="1:20">
      <c r="A112" s="14">
        <v>40452</v>
      </c>
      <c r="B112" s="7">
        <v>1175.3351358136595</v>
      </c>
      <c r="C112" s="7">
        <v>503.35926928205942</v>
      </c>
      <c r="D112" s="7">
        <v>2047.854682207942</v>
      </c>
      <c r="G112" s="132" t="s">
        <v>441</v>
      </c>
      <c r="N112" s="31"/>
      <c r="O112" s="31"/>
      <c r="P112" s="31"/>
      <c r="R112" s="86"/>
      <c r="S112" s="86"/>
      <c r="T112" s="86"/>
    </row>
    <row r="113" spans="1:20">
      <c r="A113" s="14">
        <v>40483</v>
      </c>
      <c r="B113" s="7">
        <v>1287.3627763367244</v>
      </c>
      <c r="C113" s="7">
        <v>517.42908447561683</v>
      </c>
      <c r="D113" s="7">
        <v>1975.9048698090728</v>
      </c>
      <c r="G113" s="132" t="s">
        <v>441</v>
      </c>
      <c r="N113" s="31"/>
      <c r="O113" s="31"/>
      <c r="P113" s="31"/>
      <c r="R113" s="86"/>
      <c r="S113" s="86"/>
      <c r="T113" s="86"/>
    </row>
    <row r="114" spans="1:20">
      <c r="A114" s="14">
        <v>40513</v>
      </c>
      <c r="B114" s="7">
        <v>1238.9968043288336</v>
      </c>
      <c r="C114" s="7">
        <v>502.33855559594929</v>
      </c>
      <c r="D114" s="7">
        <v>1946.3316448079929</v>
      </c>
      <c r="G114" s="132" t="s">
        <v>441</v>
      </c>
      <c r="N114" s="31"/>
      <c r="O114" s="31"/>
      <c r="P114" s="31"/>
      <c r="R114" s="86"/>
      <c r="S114" s="86"/>
      <c r="T114" s="86"/>
    </row>
    <row r="115" spans="1:20">
      <c r="A115" s="14">
        <v>40544</v>
      </c>
      <c r="B115" s="7">
        <v>1226.6962219310419</v>
      </c>
      <c r="C115" s="7">
        <v>468.89843668955382</v>
      </c>
      <c r="D115" s="7">
        <v>1999.5137295593508</v>
      </c>
      <c r="G115" s="132" t="s">
        <v>441</v>
      </c>
      <c r="N115" s="31"/>
      <c r="O115" s="31"/>
      <c r="P115" s="31"/>
      <c r="R115" s="86"/>
      <c r="S115" s="86"/>
      <c r="T115" s="86"/>
    </row>
    <row r="116" spans="1:20">
      <c r="A116" s="14">
        <v>40575</v>
      </c>
      <c r="B116" s="7">
        <v>1200.2226314804188</v>
      </c>
      <c r="C116" s="7">
        <v>421.03302077516946</v>
      </c>
      <c r="D116" s="7">
        <v>1996.466806542242</v>
      </c>
      <c r="G116" s="132" t="s">
        <v>441</v>
      </c>
      <c r="N116" s="31"/>
      <c r="O116" s="31"/>
      <c r="P116" s="31"/>
      <c r="R116" s="86"/>
      <c r="S116" s="86"/>
      <c r="T116" s="86"/>
    </row>
    <row r="117" spans="1:20">
      <c r="A117" s="14">
        <v>40603</v>
      </c>
      <c r="B117" s="7">
        <v>1240.8550566484391</v>
      </c>
      <c r="C117" s="7">
        <v>400.13473092964495</v>
      </c>
      <c r="D117" s="7">
        <v>1979.4252434668933</v>
      </c>
      <c r="G117" s="132" t="s">
        <v>441</v>
      </c>
      <c r="N117" s="31"/>
      <c r="O117" s="31"/>
      <c r="P117" s="31"/>
      <c r="R117" s="86"/>
      <c r="S117" s="86"/>
      <c r="T117" s="86"/>
    </row>
    <row r="118" spans="1:20">
      <c r="A118" s="14">
        <v>40634</v>
      </c>
      <c r="B118" s="7">
        <v>1249.9206336498989</v>
      </c>
      <c r="C118" s="7">
        <v>405.91736305114034</v>
      </c>
      <c r="D118" s="7">
        <v>1837.1945686535703</v>
      </c>
      <c r="G118" s="132" t="s">
        <v>441</v>
      </c>
      <c r="N118" s="31"/>
      <c r="O118" s="31"/>
      <c r="P118" s="31"/>
      <c r="R118" s="86"/>
      <c r="S118" s="86"/>
      <c r="T118" s="86"/>
    </row>
    <row r="119" spans="1:20">
      <c r="A119" s="14">
        <v>40664</v>
      </c>
      <c r="B119" s="7">
        <v>1236.598076702091</v>
      </c>
      <c r="C119" s="7">
        <v>425.26907894277355</v>
      </c>
      <c r="D119" s="7">
        <v>1879.2891565518364</v>
      </c>
      <c r="G119" s="132" t="s">
        <v>441</v>
      </c>
      <c r="N119" s="31"/>
      <c r="O119" s="31"/>
      <c r="P119" s="31"/>
      <c r="R119" s="86"/>
      <c r="S119" s="86"/>
      <c r="T119" s="86"/>
    </row>
    <row r="120" spans="1:20">
      <c r="A120" s="14">
        <v>40695</v>
      </c>
      <c r="B120" s="7">
        <v>1209.1370291448491</v>
      </c>
      <c r="C120" s="7">
        <v>437.31840655701222</v>
      </c>
      <c r="D120" s="7">
        <v>1903.5984929910485</v>
      </c>
      <c r="G120" s="132" t="s">
        <v>441</v>
      </c>
      <c r="N120" s="31"/>
      <c r="O120" s="31"/>
      <c r="P120" s="31"/>
      <c r="R120" s="86"/>
      <c r="S120" s="86"/>
      <c r="T120" s="86"/>
    </row>
    <row r="121" spans="1:20">
      <c r="A121" s="14">
        <v>40725</v>
      </c>
      <c r="B121" s="7">
        <v>1349.7254098561723</v>
      </c>
      <c r="C121" s="7">
        <v>464.40011234809401</v>
      </c>
      <c r="D121" s="7">
        <v>1832.5628551407244</v>
      </c>
      <c r="G121" s="132" t="s">
        <v>441</v>
      </c>
      <c r="N121" s="31"/>
      <c r="O121" s="31"/>
      <c r="P121" s="31"/>
      <c r="R121" s="86"/>
      <c r="S121" s="86"/>
      <c r="T121" s="86"/>
    </row>
    <row r="122" spans="1:20">
      <c r="A122" s="14">
        <v>40756</v>
      </c>
      <c r="B122" s="7">
        <v>1320.3569332922918</v>
      </c>
      <c r="C122" s="7">
        <v>449.83659219741179</v>
      </c>
      <c r="D122" s="7">
        <v>1849.8490902271092</v>
      </c>
      <c r="G122" s="132" t="s">
        <v>441</v>
      </c>
      <c r="N122" s="31"/>
      <c r="O122" s="31"/>
      <c r="P122" s="31"/>
      <c r="R122" s="86"/>
      <c r="S122" s="86"/>
      <c r="T122" s="86"/>
    </row>
    <row r="123" spans="1:20">
      <c r="A123" s="14">
        <v>40787</v>
      </c>
      <c r="B123" s="7">
        <v>1351.2733916140949</v>
      </c>
      <c r="C123" s="7">
        <v>432.60009133807807</v>
      </c>
      <c r="D123" s="7">
        <v>1705.6245347247509</v>
      </c>
      <c r="G123" s="132" t="s">
        <v>441</v>
      </c>
      <c r="N123" s="31"/>
      <c r="O123" s="31"/>
      <c r="P123" s="31"/>
      <c r="R123" s="86"/>
      <c r="S123" s="86"/>
      <c r="T123" s="86"/>
    </row>
    <row r="124" spans="1:20">
      <c r="A124" s="14">
        <v>40817</v>
      </c>
      <c r="B124" s="7">
        <v>1362.2031753511585</v>
      </c>
      <c r="C124" s="7">
        <v>452.73623978228107</v>
      </c>
      <c r="D124" s="7">
        <v>1668.0531214502141</v>
      </c>
      <c r="G124" s="132" t="s">
        <v>441</v>
      </c>
      <c r="N124" s="31"/>
      <c r="O124" s="31"/>
      <c r="P124" s="31"/>
      <c r="R124" s="86"/>
      <c r="S124" s="86"/>
      <c r="T124" s="86"/>
    </row>
    <row r="125" spans="1:20">
      <c r="A125" s="14">
        <v>40848</v>
      </c>
      <c r="B125" s="7">
        <v>1247.4459370919308</v>
      </c>
      <c r="C125" s="7">
        <v>510.81628088423633</v>
      </c>
      <c r="D125" s="7">
        <v>1665.9920955619018</v>
      </c>
      <c r="G125" s="132" t="s">
        <v>441</v>
      </c>
      <c r="N125" s="31"/>
      <c r="O125" s="31"/>
      <c r="P125" s="31"/>
      <c r="R125" s="86"/>
      <c r="S125" s="86"/>
      <c r="T125" s="86"/>
    </row>
    <row r="126" spans="1:20">
      <c r="A126" s="14">
        <v>40878</v>
      </c>
      <c r="B126" s="7">
        <v>1422.6474048444882</v>
      </c>
      <c r="C126" s="7">
        <v>520.28878201356338</v>
      </c>
      <c r="D126" s="7">
        <v>1650.7629396729294</v>
      </c>
      <c r="G126" s="132" t="s">
        <v>441</v>
      </c>
      <c r="N126" s="31"/>
      <c r="O126" s="31"/>
      <c r="P126" s="31"/>
      <c r="R126" s="86"/>
      <c r="S126" s="86"/>
      <c r="T126" s="86"/>
    </row>
    <row r="127" spans="1:20">
      <c r="A127" s="14">
        <v>40909</v>
      </c>
      <c r="B127" s="7">
        <v>1445.761586729878</v>
      </c>
      <c r="C127" s="7">
        <v>554.98858991675297</v>
      </c>
      <c r="D127" s="7">
        <v>1592.063472437746</v>
      </c>
      <c r="G127" s="132" t="s">
        <v>441</v>
      </c>
      <c r="N127" s="31"/>
      <c r="O127" s="31"/>
      <c r="P127" s="31"/>
      <c r="R127" s="86"/>
      <c r="S127" s="86"/>
      <c r="T127" s="86"/>
    </row>
    <row r="128" spans="1:20">
      <c r="A128" s="14">
        <v>40940</v>
      </c>
      <c r="B128" s="7">
        <v>1465.3995358069219</v>
      </c>
      <c r="C128" s="7">
        <v>637.29496473893801</v>
      </c>
      <c r="D128" s="7">
        <v>1653.5096438576854</v>
      </c>
      <c r="G128" s="132" t="s">
        <v>441</v>
      </c>
      <c r="N128" s="31"/>
      <c r="O128" s="31"/>
      <c r="P128" s="31"/>
      <c r="R128" s="86"/>
      <c r="S128" s="86"/>
      <c r="T128" s="86"/>
    </row>
    <row r="129" spans="1:20">
      <c r="A129" s="14">
        <v>40969</v>
      </c>
      <c r="B129" s="7">
        <v>1371.04386210556</v>
      </c>
      <c r="C129" s="7">
        <v>652.01369385498231</v>
      </c>
      <c r="D129" s="7">
        <v>1662.8487307811924</v>
      </c>
      <c r="G129" s="132" t="s">
        <v>441</v>
      </c>
      <c r="N129" s="31"/>
      <c r="O129" s="31"/>
      <c r="P129" s="31"/>
      <c r="R129" s="86"/>
      <c r="S129" s="86"/>
      <c r="T129" s="86"/>
    </row>
    <row r="130" spans="1:20">
      <c r="A130" s="14">
        <v>41000</v>
      </c>
      <c r="B130" s="7">
        <v>1382.2473632131992</v>
      </c>
      <c r="C130" s="7">
        <v>666.70239485668344</v>
      </c>
      <c r="D130" s="7">
        <v>1643.8205144359649</v>
      </c>
      <c r="G130" s="132" t="s">
        <v>441</v>
      </c>
      <c r="N130" s="31"/>
      <c r="O130" s="31"/>
      <c r="P130" s="31"/>
      <c r="R130" s="86"/>
      <c r="S130" s="86"/>
      <c r="T130" s="86"/>
    </row>
    <row r="131" spans="1:20">
      <c r="A131" s="14">
        <v>41030</v>
      </c>
      <c r="B131" s="7">
        <v>1378.8252393877415</v>
      </c>
      <c r="C131" s="7">
        <v>674.49931383123123</v>
      </c>
      <c r="D131" s="7">
        <v>1585.5015072022761</v>
      </c>
      <c r="G131" s="132" t="s">
        <v>441</v>
      </c>
      <c r="N131" s="31"/>
      <c r="O131" s="31"/>
      <c r="P131" s="31"/>
      <c r="R131" s="86"/>
      <c r="S131" s="86"/>
      <c r="T131" s="86"/>
    </row>
    <row r="132" spans="1:20">
      <c r="A132" s="14">
        <v>41061</v>
      </c>
      <c r="B132" s="7">
        <v>1382.9010906803014</v>
      </c>
      <c r="C132" s="7">
        <v>736.40266633693011</v>
      </c>
      <c r="D132" s="7">
        <v>1562.3884638563527</v>
      </c>
      <c r="G132" s="132" t="s">
        <v>441</v>
      </c>
      <c r="N132" s="31"/>
      <c r="O132" s="31"/>
      <c r="P132" s="31"/>
      <c r="R132" s="86"/>
      <c r="S132" s="86"/>
      <c r="T132" s="86"/>
    </row>
    <row r="133" spans="1:20">
      <c r="A133" s="14">
        <v>41091</v>
      </c>
      <c r="B133" s="7">
        <v>1313.8329764363764</v>
      </c>
      <c r="C133" s="7">
        <v>782.85483241420479</v>
      </c>
      <c r="D133" s="7">
        <v>1562.6139756376242</v>
      </c>
      <c r="G133" s="132" t="s">
        <v>441</v>
      </c>
      <c r="N133" s="31"/>
      <c r="O133" s="31"/>
      <c r="P133" s="31"/>
      <c r="R133" s="86"/>
      <c r="S133" s="86"/>
      <c r="T133" s="86"/>
    </row>
    <row r="134" spans="1:20">
      <c r="A134" s="14">
        <v>41122</v>
      </c>
      <c r="B134" s="7">
        <v>1302.9013752044432</v>
      </c>
      <c r="C134" s="7">
        <v>822.29502296978728</v>
      </c>
      <c r="D134" s="7">
        <v>1569.9592349268376</v>
      </c>
      <c r="G134" s="132" t="s">
        <v>441</v>
      </c>
      <c r="N134" s="31"/>
      <c r="O134" s="31"/>
      <c r="P134" s="31"/>
      <c r="R134" s="86"/>
      <c r="S134" s="86"/>
      <c r="T134" s="86"/>
    </row>
    <row r="135" spans="1:20">
      <c r="A135" s="14">
        <v>41153</v>
      </c>
      <c r="B135" s="7">
        <v>1352.1782970270228</v>
      </c>
      <c r="C135" s="7">
        <v>871.74509607563596</v>
      </c>
      <c r="D135" s="7">
        <v>1508.0818147839575</v>
      </c>
      <c r="G135" s="132" t="s">
        <v>441</v>
      </c>
      <c r="N135" s="31"/>
      <c r="O135" s="31"/>
      <c r="P135" s="31"/>
      <c r="R135" s="86"/>
      <c r="S135" s="86"/>
      <c r="T135" s="86"/>
    </row>
    <row r="136" spans="1:20">
      <c r="A136" s="14">
        <v>41183</v>
      </c>
      <c r="B136" s="7">
        <v>1387.7773986222305</v>
      </c>
      <c r="C136" s="7">
        <v>942.27860545190742</v>
      </c>
      <c r="D136" s="7">
        <v>1537.7085668523428</v>
      </c>
      <c r="G136" s="132" t="s">
        <v>441</v>
      </c>
      <c r="N136" s="31"/>
      <c r="O136" s="31"/>
      <c r="P136" s="31"/>
      <c r="R136" s="86"/>
      <c r="S136" s="86"/>
      <c r="T136" s="86"/>
    </row>
    <row r="137" spans="1:20">
      <c r="A137" s="14">
        <v>41214</v>
      </c>
      <c r="B137" s="7">
        <v>1369.2721449311268</v>
      </c>
      <c r="C137" s="7">
        <v>997.16083000444462</v>
      </c>
      <c r="D137" s="7">
        <v>1489.4752068914529</v>
      </c>
      <c r="G137" s="132" t="s">
        <v>441</v>
      </c>
      <c r="N137" s="31"/>
      <c r="O137" s="31"/>
      <c r="P137" s="31"/>
      <c r="R137" s="86"/>
      <c r="S137" s="86"/>
      <c r="T137" s="86"/>
    </row>
    <row r="138" spans="1:20">
      <c r="A138" s="14">
        <v>41244</v>
      </c>
      <c r="B138" s="7">
        <v>1248.8900033547011</v>
      </c>
      <c r="C138" s="7">
        <v>1027.2421083215256</v>
      </c>
      <c r="D138" s="7">
        <v>1488.958857535783</v>
      </c>
      <c r="G138" s="132" t="s">
        <v>441</v>
      </c>
      <c r="N138" s="31"/>
      <c r="O138" s="31"/>
      <c r="P138" s="31"/>
      <c r="R138" s="86"/>
      <c r="S138" s="86"/>
      <c r="T138" s="86"/>
    </row>
    <row r="139" spans="1:20">
      <c r="A139" s="14">
        <v>41275</v>
      </c>
      <c r="B139" s="7">
        <v>1245.7466874802083</v>
      </c>
      <c r="C139" s="7">
        <v>1016.306282832045</v>
      </c>
      <c r="D139" s="7">
        <v>1488.568983098628</v>
      </c>
      <c r="G139" s="132" t="s">
        <v>441</v>
      </c>
      <c r="N139" s="31"/>
      <c r="O139" s="31"/>
      <c r="P139" s="31"/>
      <c r="R139" s="86"/>
      <c r="S139" s="86"/>
      <c r="T139" s="86"/>
    </row>
    <row r="140" spans="1:20">
      <c r="A140" s="14">
        <v>41306</v>
      </c>
      <c r="B140" s="7">
        <v>1184.3620578641508</v>
      </c>
      <c r="C140" s="7">
        <v>990.13563615571741</v>
      </c>
      <c r="D140" s="7">
        <v>1462.0420296963371</v>
      </c>
      <c r="G140" s="132" t="s">
        <v>441</v>
      </c>
      <c r="N140" s="31"/>
      <c r="O140" s="31"/>
      <c r="P140" s="31"/>
      <c r="R140" s="86"/>
      <c r="S140" s="86"/>
      <c r="T140" s="86"/>
    </row>
    <row r="141" spans="1:20">
      <c r="A141" s="14">
        <v>41334</v>
      </c>
      <c r="B141" s="7">
        <v>1328.2451433663427</v>
      </c>
      <c r="C141" s="7">
        <v>987.15081782437676</v>
      </c>
      <c r="D141" s="7">
        <v>1433.1377644133554</v>
      </c>
      <c r="G141" s="132" t="s">
        <v>441</v>
      </c>
      <c r="N141" s="31"/>
      <c r="O141" s="31"/>
      <c r="P141" s="31"/>
      <c r="R141" s="86"/>
      <c r="S141" s="86"/>
      <c r="T141" s="86"/>
    </row>
    <row r="142" spans="1:20">
      <c r="A142" s="14">
        <v>41365</v>
      </c>
      <c r="B142" s="7">
        <v>1347.8381736167746</v>
      </c>
      <c r="C142" s="7">
        <v>1022.1562572278576</v>
      </c>
      <c r="D142" s="7">
        <v>1450.9829775327923</v>
      </c>
      <c r="G142" s="132" t="s">
        <v>441</v>
      </c>
      <c r="N142" s="31"/>
      <c r="O142" s="31"/>
      <c r="P142" s="31"/>
      <c r="R142" s="86"/>
      <c r="S142" s="86"/>
      <c r="T142" s="86"/>
    </row>
    <row r="143" spans="1:20">
      <c r="A143" s="14">
        <v>41395</v>
      </c>
      <c r="B143" s="7">
        <v>1379.7056856932991</v>
      </c>
      <c r="C143" s="7">
        <v>1075.2068426423655</v>
      </c>
      <c r="D143" s="7">
        <v>1465.3989523142457</v>
      </c>
      <c r="G143" s="132" t="s">
        <v>441</v>
      </c>
      <c r="N143" s="31"/>
      <c r="O143" s="31"/>
      <c r="P143" s="31"/>
      <c r="R143" s="86"/>
      <c r="S143" s="86"/>
      <c r="T143" s="86"/>
    </row>
    <row r="144" spans="1:20">
      <c r="A144" s="14">
        <v>41426</v>
      </c>
      <c r="B144" s="7">
        <v>1415.9531736446334</v>
      </c>
      <c r="C144" s="7">
        <v>1052.2506733459338</v>
      </c>
      <c r="D144" s="7">
        <v>1503.0344573321331</v>
      </c>
      <c r="G144" s="132" t="s">
        <v>441</v>
      </c>
      <c r="N144" s="31"/>
      <c r="O144" s="31"/>
      <c r="P144" s="31"/>
      <c r="R144" s="86"/>
      <c r="S144" s="86"/>
      <c r="T144" s="86"/>
    </row>
    <row r="145" spans="1:20">
      <c r="A145" s="14">
        <v>41456</v>
      </c>
      <c r="B145" s="7">
        <v>1393.3506247884416</v>
      </c>
      <c r="C145" s="7">
        <v>1092.9788910947716</v>
      </c>
      <c r="D145" s="7">
        <v>1515.4869566185266</v>
      </c>
      <c r="G145" s="132" t="s">
        <v>441</v>
      </c>
      <c r="H145" s="31"/>
      <c r="I145" s="31"/>
      <c r="N145" s="31"/>
      <c r="O145" s="31"/>
      <c r="P145" s="31"/>
      <c r="R145" s="86"/>
      <c r="S145" s="86"/>
      <c r="T145" s="86"/>
    </row>
    <row r="146" spans="1:20">
      <c r="A146" s="14">
        <v>41487</v>
      </c>
      <c r="B146" s="7">
        <v>1423.5617411466715</v>
      </c>
      <c r="C146" s="7">
        <v>1148.7147395468003</v>
      </c>
      <c r="D146" s="7">
        <v>1469.0029266493202</v>
      </c>
      <c r="G146" s="132" t="s">
        <v>441</v>
      </c>
      <c r="H146" s="31"/>
      <c r="I146" s="31"/>
      <c r="N146" s="31"/>
      <c r="O146" s="31"/>
      <c r="P146" s="31"/>
      <c r="R146" s="86"/>
      <c r="S146" s="86"/>
      <c r="T146" s="86"/>
    </row>
    <row r="147" spans="1:20">
      <c r="A147" s="14">
        <v>41518</v>
      </c>
      <c r="B147" s="7">
        <v>1418.2772094606105</v>
      </c>
      <c r="C147" s="7">
        <v>1167.1795446002013</v>
      </c>
      <c r="D147" s="7">
        <v>1525.0705721670965</v>
      </c>
      <c r="G147" s="132" t="s">
        <v>441</v>
      </c>
      <c r="H147" s="31"/>
      <c r="I147" s="31"/>
      <c r="N147" s="31"/>
      <c r="O147" s="31"/>
      <c r="P147" s="31"/>
      <c r="R147" s="86"/>
      <c r="S147" s="86"/>
      <c r="T147" s="86"/>
    </row>
    <row r="148" spans="1:20">
      <c r="A148" s="14">
        <v>41548</v>
      </c>
      <c r="B148" s="7">
        <v>1461.8940281370487</v>
      </c>
      <c r="C148" s="7">
        <v>1171.2562040392108</v>
      </c>
      <c r="D148" s="7">
        <v>1559.1901900844637</v>
      </c>
      <c r="G148" s="132" t="s">
        <v>441</v>
      </c>
      <c r="H148" s="31"/>
      <c r="I148" s="31"/>
      <c r="N148" s="31"/>
      <c r="O148" s="31"/>
      <c r="P148" s="31"/>
      <c r="R148" s="86"/>
      <c r="S148" s="86"/>
      <c r="T148" s="86"/>
    </row>
    <row r="149" spans="1:20">
      <c r="A149" s="14">
        <v>41579</v>
      </c>
      <c r="B149" s="7">
        <v>1362.9289937251478</v>
      </c>
      <c r="C149" s="7">
        <v>1069.381965219849</v>
      </c>
      <c r="D149" s="7">
        <v>1593.3901552042437</v>
      </c>
      <c r="G149" s="132" t="s">
        <v>441</v>
      </c>
      <c r="H149" s="31"/>
      <c r="I149" s="31"/>
      <c r="N149" s="31"/>
      <c r="O149" s="31"/>
      <c r="P149" s="31"/>
      <c r="R149" s="86"/>
      <c r="S149" s="86"/>
      <c r="T149" s="86"/>
    </row>
    <row r="150" spans="1:20">
      <c r="A150" s="14">
        <v>41609</v>
      </c>
      <c r="B150" s="7">
        <v>1303.9747284407615</v>
      </c>
      <c r="C150" s="7">
        <v>1190.3438531897875</v>
      </c>
      <c r="D150" s="7">
        <v>1577.7714370029337</v>
      </c>
      <c r="G150" s="132" t="s">
        <v>441</v>
      </c>
      <c r="N150" s="31"/>
      <c r="O150" s="31"/>
      <c r="P150" s="31"/>
      <c r="R150" s="86"/>
      <c r="S150" s="86"/>
      <c r="T150" s="86"/>
    </row>
    <row r="151" spans="1:20">
      <c r="A151" s="14">
        <v>41640</v>
      </c>
      <c r="B151" s="7">
        <v>1305.0355898070345</v>
      </c>
      <c r="C151" s="7">
        <v>1214.7661357515772</v>
      </c>
      <c r="D151" s="7">
        <v>1606.619485540984</v>
      </c>
      <c r="G151" s="132" t="s">
        <v>441</v>
      </c>
      <c r="N151" s="31"/>
      <c r="O151" s="31"/>
      <c r="P151" s="31"/>
      <c r="R151" s="86"/>
      <c r="S151" s="86"/>
      <c r="T151" s="86"/>
    </row>
    <row r="152" spans="1:20">
      <c r="A152" s="14">
        <v>41671</v>
      </c>
      <c r="B152" s="7">
        <v>1379.2742184597059</v>
      </c>
      <c r="C152" s="7">
        <v>1231.4809764545025</v>
      </c>
      <c r="D152" s="7">
        <v>1605.481346230619</v>
      </c>
      <c r="G152" s="132" t="s">
        <v>441</v>
      </c>
      <c r="N152" s="31"/>
      <c r="O152" s="31"/>
      <c r="P152" s="31"/>
      <c r="R152" s="86"/>
      <c r="S152" s="86"/>
      <c r="T152" s="86"/>
    </row>
    <row r="153" spans="1:20">
      <c r="A153" s="14">
        <v>41699</v>
      </c>
      <c r="B153" s="7">
        <v>1312.2508355078169</v>
      </c>
      <c r="C153" s="7">
        <v>1333.8854643352672</v>
      </c>
      <c r="D153" s="7">
        <v>1581.768213675577</v>
      </c>
      <c r="G153" s="132" t="s">
        <v>441</v>
      </c>
      <c r="N153" s="31"/>
      <c r="O153" s="31"/>
      <c r="P153" s="31"/>
      <c r="R153" s="86"/>
      <c r="S153" s="86"/>
      <c r="T153" s="86"/>
    </row>
    <row r="154" spans="1:20">
      <c r="A154" s="14">
        <v>41730</v>
      </c>
      <c r="B154" s="7">
        <v>1320.8518217327874</v>
      </c>
      <c r="C154" s="7">
        <v>1415.8969669478429</v>
      </c>
      <c r="D154" s="7">
        <v>1631.5381526340802</v>
      </c>
      <c r="G154" s="132" t="s">
        <v>441</v>
      </c>
      <c r="N154" s="31"/>
      <c r="O154" s="31"/>
      <c r="P154" s="31"/>
      <c r="R154" s="86"/>
      <c r="S154" s="86"/>
      <c r="T154" s="86"/>
    </row>
    <row r="155" spans="1:20">
      <c r="A155" s="14">
        <v>41760</v>
      </c>
      <c r="B155" s="46">
        <v>1295.7302803329505</v>
      </c>
      <c r="C155" s="46">
        <v>1402.240966029115</v>
      </c>
      <c r="D155" s="46">
        <v>1577.535787966598</v>
      </c>
      <c r="G155" s="132" t="s">
        <v>441</v>
      </c>
      <c r="R155" s="86"/>
      <c r="S155" s="86"/>
      <c r="T155" s="86"/>
    </row>
    <row r="156" spans="1:20">
      <c r="A156" s="14">
        <v>41791</v>
      </c>
      <c r="B156" s="46">
        <v>1392.3405239995791</v>
      </c>
      <c r="C156" s="46">
        <v>1542.6362505498366</v>
      </c>
      <c r="D156" s="46">
        <v>1569.1279698294131</v>
      </c>
      <c r="G156" s="132" t="s">
        <v>441</v>
      </c>
    </row>
    <row r="157" spans="1:20">
      <c r="A157" s="14">
        <v>41821</v>
      </c>
      <c r="B157" s="46">
        <v>1339.7058378189129</v>
      </c>
      <c r="C157" s="46">
        <v>1652.4638021485</v>
      </c>
      <c r="D157" s="46">
        <v>1599.5739509262094</v>
      </c>
      <c r="G157" s="132" t="s">
        <v>441</v>
      </c>
    </row>
    <row r="158" spans="1:20">
      <c r="A158" s="14">
        <v>41852</v>
      </c>
      <c r="B158" s="46">
        <v>1404.9404294033959</v>
      </c>
      <c r="C158" s="46">
        <v>1672.9086740210059</v>
      </c>
      <c r="D158" s="46">
        <v>1623.476685559518</v>
      </c>
      <c r="G158" s="132" t="s">
        <v>441</v>
      </c>
    </row>
    <row r="159" spans="1:20">
      <c r="A159" s="14">
        <v>41883</v>
      </c>
      <c r="B159" s="46">
        <v>1492.0553324291211</v>
      </c>
      <c r="C159" s="46">
        <v>1692.5236527672728</v>
      </c>
      <c r="D159" s="46">
        <v>1653.9735292140463</v>
      </c>
      <c r="G159" s="132" t="s">
        <v>441</v>
      </c>
    </row>
    <row r="160" spans="1:20">
      <c r="A160" s="14">
        <v>41913</v>
      </c>
      <c r="B160" s="46">
        <v>1492.1759652551561</v>
      </c>
      <c r="C160" s="46">
        <v>1671.8285895303188</v>
      </c>
      <c r="D160" s="46">
        <v>1660.3514305265335</v>
      </c>
      <c r="G160" s="132" t="s">
        <v>441</v>
      </c>
    </row>
    <row r="161" spans="1:7">
      <c r="A161" s="14">
        <v>41944</v>
      </c>
      <c r="B161" s="46">
        <v>1546.8382926184333</v>
      </c>
      <c r="C161" s="46">
        <v>1730.3658649127065</v>
      </c>
      <c r="D161" s="46">
        <v>1689.7695324443755</v>
      </c>
      <c r="G161" s="132" t="s">
        <v>441</v>
      </c>
    </row>
    <row r="162" spans="1:7">
      <c r="A162" s="14">
        <v>41974</v>
      </c>
      <c r="B162" s="46">
        <v>1555.2961681723789</v>
      </c>
      <c r="C162" s="46">
        <v>1710.6772796005844</v>
      </c>
      <c r="D162" s="46">
        <v>1748.075684436287</v>
      </c>
      <c r="F162" s="93"/>
      <c r="G162" s="132" t="s">
        <v>441</v>
      </c>
    </row>
    <row r="163" spans="1:7">
      <c r="A163" s="14">
        <v>42005</v>
      </c>
      <c r="B163" s="46">
        <v>1530.5567105790547</v>
      </c>
      <c r="C163" s="46">
        <v>1780.5272283000929</v>
      </c>
      <c r="D163" s="46">
        <v>1747.6451391038222</v>
      </c>
      <c r="F163" s="93"/>
      <c r="G163" s="132" t="s">
        <v>441</v>
      </c>
    </row>
    <row r="164" spans="1:7">
      <c r="A164" s="14">
        <v>42036</v>
      </c>
      <c r="B164" s="46">
        <v>1598.9417151923417</v>
      </c>
      <c r="C164" s="46">
        <v>1867.5166353753768</v>
      </c>
      <c r="D164" s="46">
        <v>1694.9813149782317</v>
      </c>
      <c r="G164" s="132" t="s">
        <v>441</v>
      </c>
    </row>
    <row r="165" spans="1:7">
      <c r="A165" s="14">
        <v>42064</v>
      </c>
      <c r="B165" s="46">
        <v>1505.319651344575</v>
      </c>
      <c r="C165" s="46">
        <v>1922.4659800127899</v>
      </c>
      <c r="D165" s="46">
        <v>1722.586151643492</v>
      </c>
      <c r="G165" s="132" t="s">
        <v>441</v>
      </c>
    </row>
    <row r="166" spans="1:7">
      <c r="A166" s="14">
        <v>42095</v>
      </c>
      <c r="B166" s="46">
        <v>1480.996763577316</v>
      </c>
      <c r="C166" s="46">
        <v>1907.9166423361119</v>
      </c>
      <c r="D166" s="46">
        <v>1751.2692626658536</v>
      </c>
      <c r="E166" s="113" t="s">
        <v>396</v>
      </c>
      <c r="G166" s="132" t="s">
        <v>441</v>
      </c>
    </row>
    <row r="167" spans="1:7">
      <c r="A167" s="14">
        <v>42125</v>
      </c>
      <c r="B167" s="46">
        <v>1539.1664492796785</v>
      </c>
      <c r="C167" s="46">
        <v>1957.9259674712578</v>
      </c>
      <c r="D167" s="46">
        <v>1778.2070068032938</v>
      </c>
      <c r="E167" s="125">
        <v>42187</v>
      </c>
      <c r="G167" s="132" t="s">
        <v>441</v>
      </c>
    </row>
    <row r="168" spans="1:7">
      <c r="A168" s="14">
        <v>42156</v>
      </c>
      <c r="B168" s="46">
        <v>1446.007506123254</v>
      </c>
      <c r="C168" s="46">
        <v>1877.1945099504396</v>
      </c>
      <c r="D168" s="46">
        <v>1839.8461523807946</v>
      </c>
      <c r="E168" s="125">
        <v>42220</v>
      </c>
      <c r="G168" s="132" t="s">
        <v>441</v>
      </c>
    </row>
    <row r="169" spans="1:7">
      <c r="A169" s="14">
        <v>42186</v>
      </c>
      <c r="B169" s="46">
        <v>1534.4871588470471</v>
      </c>
      <c r="C169" s="46">
        <v>1789.658806734526</v>
      </c>
      <c r="D169" s="46">
        <v>1808.4659624781646</v>
      </c>
      <c r="E169" s="125">
        <v>42249</v>
      </c>
      <c r="F169" t="s">
        <v>414</v>
      </c>
      <c r="G169" s="132" t="s">
        <v>441</v>
      </c>
    </row>
    <row r="170" spans="1:7">
      <c r="A170" s="14">
        <v>42217</v>
      </c>
      <c r="B170" s="46">
        <v>1417.3874778902118</v>
      </c>
      <c r="C170" s="46">
        <v>2126.3155491814268</v>
      </c>
      <c r="D170" s="46">
        <v>1842.0778907708282</v>
      </c>
      <c r="E170" s="125">
        <v>42279</v>
      </c>
      <c r="G170" s="132" t="s">
        <v>441</v>
      </c>
    </row>
    <row r="171" spans="1:7">
      <c r="A171" s="14">
        <v>42248</v>
      </c>
      <c r="B171" s="46">
        <v>1347.8534824071298</v>
      </c>
      <c r="C171" s="46">
        <v>2199.6316741739838</v>
      </c>
      <c r="D171" s="46">
        <v>1992.3507698419767</v>
      </c>
      <c r="E171" s="125">
        <v>42311</v>
      </c>
      <c r="G171" s="132" t="s">
        <v>441</v>
      </c>
    </row>
    <row r="172" spans="1:7">
      <c r="A172" s="14">
        <v>42278</v>
      </c>
      <c r="B172" s="46">
        <v>1374.7505541231576</v>
      </c>
      <c r="C172" s="46">
        <v>2166.0213468205457</v>
      </c>
      <c r="D172" s="46">
        <v>1970.6422762654304</v>
      </c>
      <c r="E172" s="125">
        <v>42340</v>
      </c>
      <c r="F172" s="113" t="s">
        <v>426</v>
      </c>
      <c r="G172" s="132" t="s">
        <v>441</v>
      </c>
    </row>
    <row r="173" spans="1:7">
      <c r="A173" s="14">
        <v>42309</v>
      </c>
      <c r="B173" s="46">
        <v>1502.267785427362</v>
      </c>
      <c r="C173" s="46">
        <v>2176.3096848504542</v>
      </c>
      <c r="D173" s="46">
        <v>1911.3130822209473</v>
      </c>
      <c r="E173" s="125">
        <v>42398</v>
      </c>
      <c r="G173" s="132" t="s">
        <v>441</v>
      </c>
    </row>
    <row r="174" spans="1:7">
      <c r="A174" s="14">
        <v>42339</v>
      </c>
      <c r="B174" s="46">
        <v>1652.3798339056389</v>
      </c>
      <c r="C174" s="46">
        <v>2127.8070275816808</v>
      </c>
      <c r="D174" s="46">
        <v>1931.9111306327313</v>
      </c>
      <c r="E174" s="125">
        <v>42398</v>
      </c>
      <c r="G174" s="132" t="s">
        <v>441</v>
      </c>
    </row>
    <row r="175" spans="1:7">
      <c r="A175" s="14">
        <v>42370</v>
      </c>
      <c r="B175" s="46">
        <v>1714.8024576366411</v>
      </c>
      <c r="C175" s="46">
        <v>2053.4400648018336</v>
      </c>
      <c r="D175" s="46">
        <v>1919.0162536405555</v>
      </c>
      <c r="E175" s="125">
        <v>42430</v>
      </c>
      <c r="F175" s="113" t="s">
        <v>431</v>
      </c>
      <c r="G175" s="132" t="s">
        <v>441</v>
      </c>
    </row>
    <row r="176" spans="1:7">
      <c r="A176" s="14">
        <v>42401</v>
      </c>
      <c r="B176" s="46">
        <v>1618.51441649763</v>
      </c>
      <c r="C176" s="46">
        <v>1976.0366054322708</v>
      </c>
      <c r="D176" s="46">
        <v>1921.372674324987</v>
      </c>
      <c r="E176" s="125">
        <v>42464</v>
      </c>
      <c r="G176" s="132" t="s">
        <v>441</v>
      </c>
    </row>
    <row r="177" spans="1:11">
      <c r="A177" s="14">
        <v>42430</v>
      </c>
      <c r="B177" s="46">
        <v>1723.3043231873951</v>
      </c>
      <c r="C177" s="46">
        <v>1862.042312465079</v>
      </c>
      <c r="D177" s="46">
        <v>1938.0292845199797</v>
      </c>
      <c r="E177" s="125">
        <v>42493</v>
      </c>
      <c r="F177" s="113"/>
      <c r="G177" s="132" t="s">
        <v>441</v>
      </c>
    </row>
    <row r="178" spans="1:11">
      <c r="A178" s="14">
        <v>42461</v>
      </c>
      <c r="B178" s="46">
        <v>1754.8684634240001</v>
      </c>
      <c r="C178" s="46">
        <v>1857.1178889051714</v>
      </c>
      <c r="D178" s="46">
        <v>1897.6040180762766</v>
      </c>
      <c r="E178" s="125">
        <v>42530</v>
      </c>
      <c r="F178" s="36" t="s">
        <v>438</v>
      </c>
      <c r="G178" s="132" t="s">
        <v>441</v>
      </c>
    </row>
    <row r="179" spans="1:11">
      <c r="A179" s="14">
        <v>42491</v>
      </c>
      <c r="B179" s="46">
        <v>1765.3267780544768</v>
      </c>
      <c r="C179" s="46">
        <v>1849.0242292509654</v>
      </c>
      <c r="D179" s="46">
        <v>1901.6007062838562</v>
      </c>
      <c r="E179" s="125">
        <v>42555</v>
      </c>
      <c r="G179" s="132" t="s">
        <v>441</v>
      </c>
    </row>
    <row r="180" spans="1:11">
      <c r="A180" s="14">
        <v>42522</v>
      </c>
      <c r="B180" s="46">
        <v>1947.746509275938</v>
      </c>
      <c r="C180" s="46">
        <v>2050.5537765451631</v>
      </c>
      <c r="D180" s="46">
        <v>1896.691887989939</v>
      </c>
      <c r="E180" s="125">
        <v>42580</v>
      </c>
      <c r="F180" s="113" t="s">
        <v>452</v>
      </c>
      <c r="G180" s="132" t="s">
        <v>441</v>
      </c>
    </row>
    <row r="181" spans="1:11">
      <c r="A181" s="14">
        <v>42552</v>
      </c>
      <c r="B181" s="46">
        <v>2057.4700456478472</v>
      </c>
      <c r="C181" s="46">
        <v>2029.3870213742532</v>
      </c>
      <c r="D181" s="46">
        <v>2012.6277346062047</v>
      </c>
      <c r="E181" s="125">
        <v>42614</v>
      </c>
      <c r="F181" s="36" t="s">
        <v>463</v>
      </c>
      <c r="G181" s="132" t="s">
        <v>441</v>
      </c>
    </row>
    <row r="182" spans="1:11">
      <c r="A182" s="14">
        <v>42583</v>
      </c>
      <c r="B182" s="46">
        <v>2156.6417977543351</v>
      </c>
      <c r="C182" s="46">
        <v>1683.7219828743173</v>
      </c>
      <c r="D182" s="46">
        <v>2058.3738749627787</v>
      </c>
      <c r="E182" s="125">
        <v>42647</v>
      </c>
      <c r="G182" s="132" t="s">
        <v>441</v>
      </c>
    </row>
    <row r="183" spans="1:11">
      <c r="A183" s="14">
        <v>42614</v>
      </c>
      <c r="B183" s="46">
        <v>2192.4144005182043</v>
      </c>
      <c r="C183" s="46">
        <v>1577.5445856143413</v>
      </c>
      <c r="D183" s="46">
        <v>1923.0138945047715</v>
      </c>
      <c r="E183" s="125">
        <v>42676</v>
      </c>
      <c r="F183" s="125"/>
      <c r="G183" s="132" t="s">
        <v>441</v>
      </c>
    </row>
    <row r="184" spans="1:11">
      <c r="A184" s="14">
        <v>42644</v>
      </c>
      <c r="B184" s="46">
        <v>2171.5096648123649</v>
      </c>
      <c r="C184" s="46">
        <v>1644.9420815447379</v>
      </c>
      <c r="D184" s="46">
        <v>1950.9777951012954</v>
      </c>
      <c r="E184" s="125">
        <v>42724</v>
      </c>
      <c r="F184" s="36" t="s">
        <v>561</v>
      </c>
      <c r="G184" s="132" t="s">
        <v>441</v>
      </c>
      <c r="H184" s="113"/>
      <c r="I184" s="115"/>
      <c r="J184" s="115"/>
      <c r="K184" s="115" t="s">
        <v>477</v>
      </c>
    </row>
    <row r="185" spans="1:11">
      <c r="A185" s="14">
        <v>42675</v>
      </c>
      <c r="B185" s="46">
        <v>2051.0744239381297</v>
      </c>
      <c r="C185" s="46">
        <v>1628.4242730502506</v>
      </c>
      <c r="D185" s="46">
        <v>1991.7909004775343</v>
      </c>
      <c r="E185" s="125">
        <v>42768</v>
      </c>
      <c r="G185" s="132" t="s">
        <v>441</v>
      </c>
    </row>
    <row r="186" spans="1:11">
      <c r="A186" s="14">
        <v>42705</v>
      </c>
      <c r="B186" s="46">
        <v>2025.722434203331</v>
      </c>
      <c r="C186" s="46">
        <v>1613.0902842967923</v>
      </c>
      <c r="D186" s="46">
        <v>2092.2757423322651</v>
      </c>
      <c r="E186" s="125">
        <v>42786</v>
      </c>
      <c r="F186" s="36" t="s">
        <v>567</v>
      </c>
      <c r="G186" s="132" t="s">
        <v>441</v>
      </c>
    </row>
    <row r="187" spans="1:11">
      <c r="A187" s="14">
        <v>42736</v>
      </c>
      <c r="B187" s="46">
        <v>2006.9456467547618</v>
      </c>
      <c r="C187" s="46">
        <v>1610.7606849024571</v>
      </c>
      <c r="D187" s="46">
        <v>2095.1297484234274</v>
      </c>
      <c r="E187" s="125">
        <v>42802</v>
      </c>
      <c r="G187" s="132" t="s">
        <v>441</v>
      </c>
    </row>
    <row r="188" spans="1:11">
      <c r="A188" s="14">
        <v>42767</v>
      </c>
      <c r="B188" s="46">
        <v>2004.944307174746</v>
      </c>
      <c r="C188" s="46">
        <v>1586.9318961798522</v>
      </c>
      <c r="D188" s="46">
        <v>2166.3222661136865</v>
      </c>
      <c r="E188" s="125">
        <v>42828</v>
      </c>
      <c r="G188" s="132" t="s">
        <v>441</v>
      </c>
    </row>
    <row r="189" spans="1:11">
      <c r="A189" s="14">
        <v>42795</v>
      </c>
      <c r="B189" s="46">
        <v>2254.7073521577922</v>
      </c>
      <c r="C189" s="46">
        <v>1678.0573943222143</v>
      </c>
      <c r="D189" s="46">
        <v>2272.0587392977855</v>
      </c>
      <c r="E189" s="125">
        <v>42853</v>
      </c>
      <c r="F189" s="36" t="s">
        <v>580</v>
      </c>
      <c r="G189" s="132" t="s">
        <v>441</v>
      </c>
    </row>
    <row r="190" spans="1:11">
      <c r="A190" s="14">
        <v>42826</v>
      </c>
      <c r="B190" s="46">
        <v>2296.475266647944</v>
      </c>
      <c r="C190" s="46">
        <v>1623.6936627056698</v>
      </c>
      <c r="D190" s="46">
        <v>2230.9505033290502</v>
      </c>
      <c r="E190" s="125">
        <v>42885</v>
      </c>
      <c r="F190" s="36" t="s">
        <v>606</v>
      </c>
      <c r="G190" s="132" t="s">
        <v>441</v>
      </c>
    </row>
    <row r="191" spans="1:11">
      <c r="A191" s="14">
        <v>42856</v>
      </c>
      <c r="B191" s="46">
        <v>2376.7960903387825</v>
      </c>
      <c r="C191" s="46">
        <v>1585.3975729279678</v>
      </c>
      <c r="D191" s="46">
        <v>2267.7338386951233</v>
      </c>
      <c r="E191" s="125">
        <v>42919</v>
      </c>
      <c r="G191" s="132" t="s">
        <v>441</v>
      </c>
    </row>
    <row r="192" spans="1:11">
      <c r="A192" s="14">
        <v>42887</v>
      </c>
      <c r="B192" s="46">
        <v>2141.355930300881</v>
      </c>
      <c r="C192" s="46">
        <v>1415.614249130196</v>
      </c>
      <c r="D192" s="46">
        <v>2256.8883734442497</v>
      </c>
      <c r="E192" s="125">
        <v>42947</v>
      </c>
      <c r="G192" s="132" t="s">
        <v>441</v>
      </c>
    </row>
    <row r="193" spans="1:7">
      <c r="A193" s="14">
        <v>42917</v>
      </c>
      <c r="B193" s="46">
        <v>2046.5986812276694</v>
      </c>
      <c r="C193" s="46">
        <v>1441.4669257830483</v>
      </c>
      <c r="D193" s="46">
        <v>2225.4171723074951</v>
      </c>
      <c r="E193" s="125">
        <v>42977</v>
      </c>
      <c r="F193" s="36" t="s">
        <v>463</v>
      </c>
      <c r="G193" s="132" t="s">
        <v>441</v>
      </c>
    </row>
    <row r="194" spans="1:7">
      <c r="A194" s="14">
        <v>42948</v>
      </c>
      <c r="B194" s="46">
        <v>2177.762437091073</v>
      </c>
      <c r="C194" s="46">
        <v>1448.8779574761581</v>
      </c>
      <c r="D194" s="46">
        <v>2238.3112387740725</v>
      </c>
      <c r="E194" s="125">
        <v>43010</v>
      </c>
      <c r="G194" s="132" t="s">
        <v>441</v>
      </c>
    </row>
    <row r="195" spans="1:7">
      <c r="A195" s="14">
        <v>42979</v>
      </c>
      <c r="B195" s="46">
        <v>2261.6197803643859</v>
      </c>
      <c r="C195" s="46">
        <v>1471.4874080496759</v>
      </c>
      <c r="D195" s="46">
        <v>2208.139741853975</v>
      </c>
      <c r="E195" s="125">
        <v>43040</v>
      </c>
      <c r="G195" s="132" t="s">
        <v>441</v>
      </c>
    </row>
    <row r="196" spans="1:7">
      <c r="A196" s="14">
        <v>43009</v>
      </c>
      <c r="B196" s="46">
        <v>2402.3680256125094</v>
      </c>
      <c r="C196" s="46">
        <v>1395.7320843811326</v>
      </c>
      <c r="D196" s="46">
        <v>2207.6387012440186</v>
      </c>
      <c r="E196" s="125">
        <v>43070</v>
      </c>
      <c r="F196" s="36" t="s">
        <v>617</v>
      </c>
      <c r="G196" s="132" t="s">
        <v>441</v>
      </c>
    </row>
    <row r="197" spans="1:7">
      <c r="A197" s="14">
        <v>43040</v>
      </c>
      <c r="B197" s="46">
        <v>2489.8378573942446</v>
      </c>
      <c r="C197" s="46">
        <v>1402.0754961928769</v>
      </c>
      <c r="D197" s="46">
        <v>2204.2725157674622</v>
      </c>
      <c r="E197" s="125">
        <v>43108</v>
      </c>
      <c r="F197" s="113"/>
      <c r="G197" s="132" t="s">
        <v>441</v>
      </c>
    </row>
    <row r="198" spans="1:7">
      <c r="A198" s="14">
        <v>43070</v>
      </c>
      <c r="B198" s="46">
        <v>2385.6948347223788</v>
      </c>
      <c r="C198" s="46">
        <v>1363.0601249151282</v>
      </c>
      <c r="D198" s="46">
        <v>2059.1128005919832</v>
      </c>
      <c r="E198" s="125">
        <v>43133</v>
      </c>
      <c r="G198" s="132" t="s">
        <v>441</v>
      </c>
    </row>
    <row r="199" spans="1:7">
      <c r="A199" s="14">
        <v>43101</v>
      </c>
      <c r="B199" s="46">
        <v>2449.3301997677859</v>
      </c>
      <c r="C199" s="46">
        <v>1426.8702582151464</v>
      </c>
      <c r="D199" s="46">
        <v>2088.5075781196674</v>
      </c>
      <c r="E199" s="125">
        <v>43161</v>
      </c>
      <c r="F199" s="36" t="s">
        <v>624</v>
      </c>
      <c r="G199" s="132" t="s">
        <v>441</v>
      </c>
    </row>
    <row r="200" spans="1:7">
      <c r="A200" s="14">
        <v>43132</v>
      </c>
      <c r="B200" s="46">
        <v>2489.1016366354793</v>
      </c>
      <c r="C200" s="46">
        <v>1513.6272687275707</v>
      </c>
      <c r="D200" s="46">
        <v>2036.9744716875175</v>
      </c>
      <c r="E200" s="125">
        <v>43188</v>
      </c>
      <c r="F200" s="113"/>
      <c r="G200" s="132" t="s">
        <v>441</v>
      </c>
    </row>
    <row r="201" spans="1:7">
      <c r="A201" s="14">
        <v>43160</v>
      </c>
      <c r="B201" s="46">
        <v>2371.3422580681731</v>
      </c>
      <c r="C201" s="46">
        <v>1434.5962323892045</v>
      </c>
      <c r="D201" s="46">
        <v>2006.1417321899171</v>
      </c>
      <c r="E201" s="125">
        <v>43221</v>
      </c>
      <c r="F201" s="113"/>
      <c r="G201" s="132" t="s">
        <v>441</v>
      </c>
    </row>
    <row r="202" spans="1:7">
      <c r="A202" s="14">
        <v>43191</v>
      </c>
      <c r="B202" s="46">
        <v>2400.872653915641</v>
      </c>
      <c r="C202" s="46">
        <v>1453.2404928500878</v>
      </c>
      <c r="D202" s="46">
        <v>2087.1645695094066</v>
      </c>
      <c r="E202" s="125">
        <v>43256</v>
      </c>
      <c r="F202" s="36" t="s">
        <v>631</v>
      </c>
      <c r="G202" s="132" t="s">
        <v>441</v>
      </c>
    </row>
    <row r="203" spans="1:7">
      <c r="A203" s="14">
        <v>43221</v>
      </c>
      <c r="B203" s="46">
        <v>2351.9992525895891</v>
      </c>
      <c r="C203" s="46">
        <v>1492.827349023662</v>
      </c>
      <c r="D203" s="46">
        <v>2124.0173768880281</v>
      </c>
      <c r="E203" s="125">
        <v>43284</v>
      </c>
      <c r="G203" s="132" t="s">
        <v>441</v>
      </c>
    </row>
    <row r="204" spans="1:7">
      <c r="A204" s="14">
        <v>43252</v>
      </c>
      <c r="B204" s="46">
        <v>2537.91274016121</v>
      </c>
      <c r="C204" s="46">
        <v>1396.5531617572956</v>
      </c>
      <c r="D204" s="46">
        <v>2128.0246326834813</v>
      </c>
      <c r="E204" s="125">
        <v>43312</v>
      </c>
      <c r="G204" s="132" t="s">
        <v>441</v>
      </c>
    </row>
    <row r="205" spans="1:7">
      <c r="A205" s="14">
        <v>43282</v>
      </c>
      <c r="B205" s="46">
        <v>2580.8933991973568</v>
      </c>
      <c r="C205" s="46">
        <v>1279.5269564283603</v>
      </c>
      <c r="D205" s="46">
        <v>2112.8246002241226</v>
      </c>
      <c r="E205" s="125">
        <v>43342</v>
      </c>
      <c r="F205" s="36" t="s">
        <v>638</v>
      </c>
      <c r="G205" s="132" t="s">
        <v>441</v>
      </c>
    </row>
    <row r="206" spans="1:7">
      <c r="A206" s="14">
        <v>43313</v>
      </c>
      <c r="B206" s="46">
        <v>2512.1974307707933</v>
      </c>
      <c r="C206" s="46">
        <v>1210.185137883786</v>
      </c>
      <c r="D206" s="46">
        <v>2081.9691609183842</v>
      </c>
      <c r="E206" s="125">
        <v>43375</v>
      </c>
      <c r="G206" s="132" t="s">
        <v>441</v>
      </c>
    </row>
    <row r="207" spans="1:7">
      <c r="A207" s="14">
        <v>43344</v>
      </c>
      <c r="B207" s="46">
        <v>2492.1960315513425</v>
      </c>
      <c r="C207" s="46">
        <v>1211.6638482663259</v>
      </c>
      <c r="D207" s="46">
        <v>2069.1631760405116</v>
      </c>
      <c r="E207" s="125">
        <v>43404</v>
      </c>
      <c r="G207" s="132" t="s">
        <v>441</v>
      </c>
    </row>
    <row r="208" spans="1:7">
      <c r="A208" s="14">
        <v>43374</v>
      </c>
      <c r="B208" s="46">
        <v>2372.6038482563472</v>
      </c>
      <c r="C208" s="46">
        <v>1312.0524209032035</v>
      </c>
      <c r="D208" s="46">
        <v>2075.4612011206109</v>
      </c>
      <c r="E208" s="125">
        <v>43439</v>
      </c>
      <c r="F208" s="36" t="s">
        <v>649</v>
      </c>
      <c r="G208" s="132" t="s">
        <v>441</v>
      </c>
    </row>
    <row r="209" spans="1:12">
      <c r="A209" s="14">
        <v>43405</v>
      </c>
      <c r="B209" s="46">
        <v>2468.2140225773446</v>
      </c>
      <c r="C209" s="46">
        <v>1485.3809560471543</v>
      </c>
      <c r="D209" s="46">
        <v>2096.2707889067647</v>
      </c>
      <c r="E209" s="125">
        <v>43490</v>
      </c>
      <c r="F209" s="132" t="s">
        <v>646</v>
      </c>
      <c r="G209" s="132" t="s">
        <v>441</v>
      </c>
      <c r="H209" s="113"/>
      <c r="I209" s="113"/>
    </row>
    <row r="210" spans="1:12">
      <c r="A210" s="14">
        <v>43435</v>
      </c>
      <c r="B210" s="46">
        <v>2567.3979619492466</v>
      </c>
      <c r="C210" s="46">
        <v>1562.9227101224562</v>
      </c>
      <c r="D210" s="46">
        <v>2058.8313803340052</v>
      </c>
      <c r="E210" s="125">
        <v>43500</v>
      </c>
      <c r="F210" s="113" t="s">
        <v>452</v>
      </c>
      <c r="G210" s="132" t="s">
        <v>441</v>
      </c>
      <c r="H210" s="113"/>
      <c r="I210" s="113"/>
    </row>
    <row r="211" spans="1:12">
      <c r="A211" s="14">
        <v>43466</v>
      </c>
      <c r="B211" s="46">
        <v>2645.825053714133</v>
      </c>
      <c r="C211" s="46">
        <v>1476.5854574467705</v>
      </c>
      <c r="D211" s="46">
        <v>2086.1202319024051</v>
      </c>
      <c r="E211" s="125">
        <v>43525</v>
      </c>
      <c r="F211" s="36" t="s">
        <v>657</v>
      </c>
      <c r="G211" s="132" t="s">
        <v>441</v>
      </c>
      <c r="H211" s="113"/>
      <c r="I211" s="113"/>
    </row>
    <row r="212" spans="1:12">
      <c r="A212" s="14">
        <v>43497</v>
      </c>
      <c r="B212" s="46">
        <v>2762.7903149754775</v>
      </c>
      <c r="C212" s="46">
        <v>1363.0718800870932</v>
      </c>
      <c r="D212" s="46">
        <v>2127.1439835428341</v>
      </c>
      <c r="E212" s="125">
        <v>43556</v>
      </c>
      <c r="F212" s="132" t="s">
        <v>646</v>
      </c>
      <c r="G212" s="132" t="s">
        <v>441</v>
      </c>
    </row>
    <row r="213" spans="1:12">
      <c r="A213" s="14">
        <v>43525</v>
      </c>
      <c r="B213" s="46">
        <v>2673.3483606457626</v>
      </c>
      <c r="C213" s="46">
        <v>1333.5215446747522</v>
      </c>
      <c r="D213" s="46">
        <v>2172.2079223561977</v>
      </c>
      <c r="E213" s="125">
        <v>43587</v>
      </c>
      <c r="F213" s="113" t="s">
        <v>452</v>
      </c>
      <c r="G213" s="132" t="s">
        <v>441</v>
      </c>
    </row>
    <row r="214" spans="1:12">
      <c r="A214" s="14">
        <v>43556</v>
      </c>
      <c r="B214" s="46">
        <v>2712.2083106388218</v>
      </c>
      <c r="C214" s="46">
        <v>1553.8219696636468</v>
      </c>
      <c r="D214" s="46">
        <v>2188.8120635683358</v>
      </c>
      <c r="E214" s="125">
        <v>43620</v>
      </c>
      <c r="F214" s="36" t="s">
        <v>663</v>
      </c>
      <c r="G214" s="132" t="s">
        <v>441</v>
      </c>
      <c r="H214" s="36"/>
      <c r="I214" s="36"/>
      <c r="J214" s="36"/>
      <c r="K214" s="36"/>
      <c r="L214" s="36"/>
    </row>
    <row r="215" spans="1:12">
      <c r="A215" s="14">
        <v>43586</v>
      </c>
      <c r="B215" s="46">
        <v>2727.3521626277657</v>
      </c>
      <c r="C215" s="46">
        <v>1482.0782344611439</v>
      </c>
      <c r="D215" s="46">
        <v>2136.7635975901321</v>
      </c>
      <c r="E215" s="125">
        <v>43654</v>
      </c>
      <c r="F215" s="132" t="s">
        <v>646</v>
      </c>
      <c r="G215" s="132" t="s">
        <v>441</v>
      </c>
    </row>
    <row r="216" spans="1:12">
      <c r="A216" s="14">
        <v>43617</v>
      </c>
      <c r="B216" s="46">
        <v>2623.2997232539701</v>
      </c>
      <c r="C216" s="46">
        <v>1517.0929213979671</v>
      </c>
      <c r="D216" s="46">
        <v>2144.305178775478</v>
      </c>
      <c r="E216" s="125">
        <v>43676</v>
      </c>
      <c r="F216" s="113" t="s">
        <v>452</v>
      </c>
      <c r="G216" s="132" t="s">
        <v>441</v>
      </c>
    </row>
    <row r="217" spans="1:12">
      <c r="A217" s="14">
        <v>43647</v>
      </c>
      <c r="B217" s="46">
        <v>2643.0181722547491</v>
      </c>
      <c r="C217" s="46">
        <v>1649.2169802052056</v>
      </c>
      <c r="D217" s="46">
        <v>2083.2927791363459</v>
      </c>
      <c r="E217" s="125">
        <v>43707</v>
      </c>
      <c r="F217" s="36" t="s">
        <v>685</v>
      </c>
    </row>
    <row r="218" spans="1:12">
      <c r="A218" s="14">
        <v>43678</v>
      </c>
      <c r="B218" s="46">
        <v>2577.1417393189436</v>
      </c>
      <c r="C218" s="46">
        <v>1631.2987745951923</v>
      </c>
      <c r="D218" s="46">
        <v>2102.9868817757288</v>
      </c>
      <c r="E218" s="125">
        <v>43738</v>
      </c>
      <c r="F218" s="132" t="s">
        <v>646</v>
      </c>
    </row>
    <row r="219" spans="1:12">
      <c r="A219" s="14">
        <v>43709</v>
      </c>
      <c r="B219" s="46">
        <v>2524.5424728668609</v>
      </c>
      <c r="C219" s="46">
        <v>1601.762713382383</v>
      </c>
      <c r="D219" s="46">
        <v>2221.8814697476405</v>
      </c>
      <c r="E219" s="125">
        <v>43769</v>
      </c>
      <c r="F219" s="113" t="s">
        <v>452</v>
      </c>
    </row>
    <row r="220" spans="1:12">
      <c r="A220" s="14">
        <v>43739</v>
      </c>
      <c r="B220" s="46">
        <v>2538.00721542571</v>
      </c>
      <c r="C220" s="46">
        <v>1504.6695709764701</v>
      </c>
      <c r="D220" s="46">
        <v>2222.8426739424021</v>
      </c>
      <c r="E220" s="125">
        <v>43803</v>
      </c>
      <c r="F220" s="36" t="s">
        <v>696</v>
      </c>
    </row>
    <row r="221" spans="1:12">
      <c r="A221" s="14">
        <v>43770</v>
      </c>
      <c r="B221" s="46">
        <v>2430.4950224493864</v>
      </c>
      <c r="C221" s="46">
        <v>1321.0323849221684</v>
      </c>
      <c r="D221" s="46">
        <v>2297.1919256141782</v>
      </c>
      <c r="E221" s="125">
        <v>43846</v>
      </c>
      <c r="F221" s="132" t="s">
        <v>646</v>
      </c>
    </row>
    <row r="222" spans="1:12">
      <c r="A222" s="14">
        <v>43800</v>
      </c>
      <c r="B222" s="46">
        <v>2455.3772793243652</v>
      </c>
      <c r="C222" s="46">
        <v>1286.0533885578052</v>
      </c>
      <c r="D222" s="46">
        <v>2329.0253217705613</v>
      </c>
      <c r="E222" s="125">
        <v>43868</v>
      </c>
      <c r="F222" s="36" t="s">
        <v>702</v>
      </c>
    </row>
    <row r="223" spans="1:12">
      <c r="A223" s="14">
        <v>43831</v>
      </c>
      <c r="B223" s="46">
        <v>2352.7189909405424</v>
      </c>
      <c r="C223" s="46">
        <v>1273.5477208165598</v>
      </c>
      <c r="D223" s="46">
        <v>2407.4607415104219</v>
      </c>
      <c r="E223" s="125">
        <v>43894</v>
      </c>
      <c r="F223" s="132" t="s">
        <v>646</v>
      </c>
    </row>
    <row r="224" spans="1:12">
      <c r="A224" s="14">
        <v>43862</v>
      </c>
      <c r="B224" s="46">
        <v>2228.5306280339555</v>
      </c>
      <c r="C224" s="46">
        <v>1268.2385300299527</v>
      </c>
      <c r="D224" s="46">
        <v>2419.6218841603268</v>
      </c>
      <c r="E224" s="125">
        <v>43921</v>
      </c>
      <c r="F224" s="132" t="s">
        <v>441</v>
      </c>
    </row>
    <row r="225" spans="1:6">
      <c r="A225" s="14">
        <v>43891</v>
      </c>
      <c r="B225" s="46">
        <v>2130.1837097261059</v>
      </c>
      <c r="C225" s="46">
        <v>1223.9245488126255</v>
      </c>
      <c r="D225" s="46">
        <v>2327.8681549197058</v>
      </c>
      <c r="E225" s="125">
        <v>43984</v>
      </c>
      <c r="F225" s="36" t="s">
        <v>710</v>
      </c>
    </row>
    <row r="226" spans="1:6">
      <c r="A226" s="14">
        <v>43922</v>
      </c>
      <c r="B226" s="46">
        <v>2007.9564473188109</v>
      </c>
      <c r="C226" s="46">
        <v>938.48537940709093</v>
      </c>
      <c r="D226" s="46">
        <v>2240.8732527887091</v>
      </c>
      <c r="E226" s="125">
        <v>43984</v>
      </c>
      <c r="F226" s="132" t="s">
        <v>711</v>
      </c>
    </row>
    <row r="227" spans="1:6">
      <c r="A227" s="14">
        <v>43952</v>
      </c>
      <c r="B227" s="46">
        <v>1903.0264269139727</v>
      </c>
      <c r="C227" s="46">
        <v>915.69540407588431</v>
      </c>
      <c r="D227" s="46">
        <v>2314.2164477826846</v>
      </c>
      <c r="E227" s="125">
        <v>44014</v>
      </c>
      <c r="F227" s="132" t="s">
        <v>441</v>
      </c>
    </row>
    <row r="228" spans="1:6">
      <c r="A228" s="14">
        <v>43983</v>
      </c>
      <c r="B228" s="46">
        <v>1924.8446643291659</v>
      </c>
      <c r="C228" s="46">
        <v>875.94434233153902</v>
      </c>
      <c r="D228" s="46">
        <v>2598.0992897704878</v>
      </c>
      <c r="E228" s="125">
        <v>44042</v>
      </c>
      <c r="F228" s="113" t="s">
        <v>452</v>
      </c>
    </row>
    <row r="229" spans="1:6">
      <c r="A229" s="14">
        <v>44013</v>
      </c>
      <c r="B229" s="46">
        <v>1823.8693680227952</v>
      </c>
      <c r="C229" s="46">
        <v>740.41984169020088</v>
      </c>
      <c r="D229" s="46">
        <v>2768.7283777920065</v>
      </c>
      <c r="E229" s="125">
        <v>44075</v>
      </c>
      <c r="F229" s="36" t="s">
        <v>739</v>
      </c>
    </row>
    <row r="230" spans="1:6">
      <c r="A230" s="14">
        <v>44044</v>
      </c>
      <c r="B230" s="46">
        <v>1923.5467286761962</v>
      </c>
      <c r="C230" s="46">
        <v>730.07295154581334</v>
      </c>
      <c r="D230" s="46">
        <v>2822.5085241710995</v>
      </c>
      <c r="E230" s="125">
        <v>44104</v>
      </c>
      <c r="F230" s="132" t="s">
        <v>441</v>
      </c>
    </row>
    <row r="231" spans="1:6">
      <c r="A231" s="14">
        <v>44075</v>
      </c>
      <c r="B231" s="46">
        <v>2036.8920319522369</v>
      </c>
      <c r="C231" s="46">
        <v>673.62315649423545</v>
      </c>
      <c r="D231" s="46">
        <v>2876.2151168175842</v>
      </c>
      <c r="E231" s="125">
        <v>44137</v>
      </c>
      <c r="F231" s="113" t="s">
        <v>452</v>
      </c>
    </row>
    <row r="232" spans="1:6">
      <c r="A232" s="14">
        <v>44105</v>
      </c>
      <c r="B232" s="46">
        <v>1974.7995400079044</v>
      </c>
      <c r="C232" s="46">
        <v>686.70594414168056</v>
      </c>
      <c r="D232" s="46">
        <v>2855.0511885694123</v>
      </c>
      <c r="E232" s="125">
        <v>44168</v>
      </c>
      <c r="F232" s="36" t="s">
        <v>754</v>
      </c>
    </row>
    <row r="233" spans="1:6">
      <c r="A233" s="14">
        <v>44136</v>
      </c>
      <c r="B233" s="46">
        <v>2111.4993476767895</v>
      </c>
      <c r="C233" s="46">
        <v>645.28266780176989</v>
      </c>
      <c r="D233" s="46">
        <v>2829.6909331937773</v>
      </c>
      <c r="E233" s="125">
        <v>44216</v>
      </c>
      <c r="F233" s="132" t="s">
        <v>441</v>
      </c>
    </row>
    <row r="234" spans="1:6">
      <c r="A234" s="14">
        <v>44166</v>
      </c>
      <c r="B234" s="46">
        <v>2114.8549241495398</v>
      </c>
      <c r="C234" s="46">
        <v>654.23854199826417</v>
      </c>
      <c r="D234" s="46">
        <v>2915.743789000855</v>
      </c>
      <c r="E234" s="125">
        <v>44256</v>
      </c>
      <c r="F234" s="36" t="s">
        <v>766</v>
      </c>
    </row>
    <row r="235" spans="1:6">
      <c r="A235" s="14">
        <v>44197</v>
      </c>
      <c r="B235" s="46">
        <v>2105.6911643714061</v>
      </c>
      <c r="C235" s="46">
        <v>639.02100106896671</v>
      </c>
      <c r="D235" s="46">
        <v>2881.3530734208357</v>
      </c>
      <c r="E235" s="125">
        <v>44285</v>
      </c>
      <c r="F235" s="193"/>
    </row>
    <row r="236" spans="1:6">
      <c r="A236" s="14">
        <v>44228</v>
      </c>
      <c r="B236" s="46">
        <v>2092.5386293612792</v>
      </c>
      <c r="C236" s="46">
        <v>683.54747534798435</v>
      </c>
      <c r="D236" s="46">
        <v>2988.1292007120419</v>
      </c>
      <c r="E236" s="125">
        <v>44285</v>
      </c>
    </row>
    <row r="237" spans="1:6">
      <c r="A237" s="14">
        <v>44256</v>
      </c>
      <c r="B237" s="46">
        <v>2135.4391497330007</v>
      </c>
      <c r="C237" s="46">
        <v>748.66439271151376</v>
      </c>
      <c r="D237" s="46">
        <v>3150.8109974976383</v>
      </c>
      <c r="E237" s="125">
        <v>44322</v>
      </c>
      <c r="F237" s="36" t="s">
        <v>774</v>
      </c>
    </row>
    <row r="238" spans="1:6">
      <c r="A238" s="14">
        <v>44287</v>
      </c>
      <c r="B238" s="46">
        <v>2184.5164782849129</v>
      </c>
      <c r="C238" s="46">
        <v>809.67122828855395</v>
      </c>
      <c r="D238" s="46">
        <v>3232.1995166966963</v>
      </c>
      <c r="E238" s="125">
        <v>44348</v>
      </c>
    </row>
    <row r="239" spans="1:6">
      <c r="A239" s="14">
        <v>44317</v>
      </c>
      <c r="B239" s="46">
        <v>2419.3949162857584</v>
      </c>
      <c r="C239" s="46">
        <v>795.42295760172669</v>
      </c>
      <c r="D239" s="46">
        <v>3252.5669075280807</v>
      </c>
      <c r="E239" s="125">
        <v>44378</v>
      </c>
    </row>
    <row r="240" spans="1:6">
      <c r="A240" s="14">
        <v>44348</v>
      </c>
      <c r="B240" s="46">
        <v>2419.4279899891803</v>
      </c>
      <c r="C240" s="46">
        <v>768.00432224050985</v>
      </c>
      <c r="D240" s="46">
        <v>3054.4680756231373</v>
      </c>
      <c r="E240" s="125">
        <v>44410</v>
      </c>
    </row>
    <row r="241" spans="1:6">
      <c r="A241" s="14">
        <v>44378</v>
      </c>
      <c r="B241" s="46">
        <v>2534.6606407382296</v>
      </c>
      <c r="C241" s="46">
        <v>781.05094286028179</v>
      </c>
      <c r="D241" s="46">
        <v>2973.0332837866354</v>
      </c>
      <c r="E241" s="125">
        <v>44440</v>
      </c>
      <c r="F241" s="36" t="s">
        <v>789</v>
      </c>
    </row>
    <row r="242" spans="1:6">
      <c r="A242" s="14"/>
      <c r="B242" s="46"/>
      <c r="C242" s="46"/>
      <c r="D242" s="46"/>
      <c r="E242" s="125">
        <v>44469</v>
      </c>
    </row>
    <row r="243" spans="1:6">
      <c r="A243" s="14"/>
      <c r="B243" s="46"/>
      <c r="C243" s="46"/>
      <c r="D243" s="46"/>
      <c r="E243" s="125"/>
    </row>
    <row r="244" spans="1:6">
      <c r="A244" s="14"/>
      <c r="B244" s="46"/>
      <c r="C244" s="46"/>
      <c r="D244" s="46"/>
      <c r="E244" s="125"/>
    </row>
    <row r="245" spans="1:6">
      <c r="A245" s="14"/>
      <c r="B245" s="46"/>
      <c r="C245" s="46"/>
      <c r="D245" s="46"/>
      <c r="E245" s="125"/>
    </row>
    <row r="246" spans="1:6">
      <c r="A246" s="14"/>
      <c r="B246" s="46"/>
      <c r="C246" s="46"/>
      <c r="D246" s="46"/>
      <c r="E246" s="125"/>
    </row>
    <row r="247" spans="1:6">
      <c r="A247" s="14"/>
      <c r="B247" s="46"/>
      <c r="C247" s="46"/>
      <c r="D247" s="46"/>
      <c r="E247" s="125"/>
    </row>
    <row r="248" spans="1:6">
      <c r="A248" s="14"/>
      <c r="B248" s="46"/>
      <c r="C248" s="46"/>
      <c r="D248" s="46"/>
      <c r="E248" s="125"/>
    </row>
    <row r="249" spans="1:6">
      <c r="A249" s="14"/>
      <c r="B249" s="46"/>
      <c r="C249" s="46"/>
      <c r="D249" s="46"/>
      <c r="E249" s="125"/>
    </row>
    <row r="250" spans="1:6">
      <c r="E250" s="125"/>
    </row>
    <row r="251" spans="1:6">
      <c r="E251" s="125"/>
    </row>
    <row r="252" spans="1:6">
      <c r="E252" s="125"/>
    </row>
    <row r="253" spans="1:6">
      <c r="E253" s="125"/>
    </row>
    <row r="254" spans="1:6">
      <c r="E254" s="125"/>
    </row>
    <row r="255" spans="1:6">
      <c r="E255" s="125"/>
    </row>
    <row r="256" spans="1:6">
      <c r="E256" s="125"/>
    </row>
    <row r="257" spans="5:5">
      <c r="E257" s="125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4"/>
  <dimension ref="A1:L133"/>
  <sheetViews>
    <sheetView workbookViewId="0">
      <pane xSplit="1" ySplit="2" topLeftCell="B114" activePane="bottomRight" state="frozen"/>
      <selection pane="topRight" activeCell="B1" sqref="B1"/>
      <selection pane="bottomLeft" activeCell="A3" sqref="A3"/>
      <selection pane="bottomRight" activeCell="C130" sqref="C130"/>
    </sheetView>
  </sheetViews>
  <sheetFormatPr defaultRowHeight="14.5"/>
  <cols>
    <col min="1" max="1" width="15.54296875" customWidth="1"/>
    <col min="2" max="2" width="30" customWidth="1"/>
    <col min="3" max="3" width="10.7265625" bestFit="1" customWidth="1"/>
    <col min="9" max="9" width="15.26953125" bestFit="1" customWidth="1"/>
    <col min="10" max="10" width="12.54296875" bestFit="1" customWidth="1"/>
    <col min="11" max="11" width="15.26953125" bestFit="1" customWidth="1"/>
    <col min="12" max="12" width="14.26953125" customWidth="1"/>
  </cols>
  <sheetData>
    <row r="1" spans="1:12">
      <c r="A1" s="131" t="s">
        <v>208</v>
      </c>
      <c r="B1" s="131"/>
    </row>
    <row r="2" spans="1:12">
      <c r="A2" s="45"/>
      <c r="B2" s="38" t="s">
        <v>209</v>
      </c>
      <c r="L2" s="25"/>
    </row>
    <row r="3" spans="1:12">
      <c r="A3" s="35" t="s">
        <v>210</v>
      </c>
      <c r="B3" s="46">
        <v>904.97737600000005</v>
      </c>
      <c r="F3" s="27"/>
      <c r="G3" s="46"/>
      <c r="H3" s="46"/>
    </row>
    <row r="4" spans="1:12">
      <c r="A4" s="35" t="s">
        <v>211</v>
      </c>
      <c r="B4" s="46">
        <v>908.59728500000006</v>
      </c>
      <c r="F4" s="27"/>
      <c r="G4" s="46"/>
      <c r="H4" s="46"/>
    </row>
    <row r="5" spans="1:12">
      <c r="A5" s="35" t="s">
        <v>212</v>
      </c>
      <c r="B5" s="46">
        <v>918.55203600000004</v>
      </c>
      <c r="F5" s="27"/>
      <c r="G5" s="46"/>
      <c r="H5" s="46"/>
    </row>
    <row r="6" spans="1:12">
      <c r="A6" s="35" t="s">
        <v>213</v>
      </c>
      <c r="B6" s="46">
        <v>913.12217199999998</v>
      </c>
      <c r="F6" s="27"/>
      <c r="G6" s="46"/>
      <c r="H6" s="46"/>
    </row>
    <row r="7" spans="1:12">
      <c r="A7" s="35" t="s">
        <v>214</v>
      </c>
      <c r="B7" s="46">
        <v>923.98190099999999</v>
      </c>
      <c r="F7" s="27"/>
      <c r="G7" s="46"/>
      <c r="H7" s="46"/>
    </row>
    <row r="8" spans="1:12">
      <c r="A8" s="35" t="s">
        <v>215</v>
      </c>
      <c r="B8" s="46">
        <v>923.98190099999999</v>
      </c>
      <c r="F8" s="27"/>
      <c r="G8" s="46"/>
      <c r="H8" s="46"/>
    </row>
    <row r="9" spans="1:12">
      <c r="A9" s="35" t="s">
        <v>216</v>
      </c>
      <c r="B9" s="46">
        <v>927.60181</v>
      </c>
      <c r="F9" s="27"/>
      <c r="G9" s="46"/>
      <c r="H9" s="46"/>
    </row>
    <row r="10" spans="1:12">
      <c r="A10" s="35" t="s">
        <v>217</v>
      </c>
      <c r="B10" s="46">
        <v>928.50678700000003</v>
      </c>
      <c r="F10" s="27"/>
      <c r="G10" s="46"/>
      <c r="H10" s="46"/>
    </row>
    <row r="11" spans="1:12">
      <c r="A11" s="35" t="s">
        <v>218</v>
      </c>
      <c r="B11" s="46">
        <v>927.60181</v>
      </c>
      <c r="F11" s="27"/>
      <c r="G11" s="46"/>
      <c r="H11" s="46"/>
    </row>
    <row r="12" spans="1:12">
      <c r="A12" s="35" t="s">
        <v>219</v>
      </c>
      <c r="B12" s="46">
        <v>922.17194600000005</v>
      </c>
      <c r="F12" s="27"/>
      <c r="G12" s="46"/>
      <c r="H12" s="46"/>
    </row>
    <row r="13" spans="1:12">
      <c r="A13" s="35" t="s">
        <v>220</v>
      </c>
      <c r="B13" s="46">
        <v>914.02714900000001</v>
      </c>
      <c r="F13" s="27"/>
      <c r="G13" s="46"/>
      <c r="H13" s="46"/>
    </row>
    <row r="14" spans="1:12">
      <c r="A14" s="35" t="s">
        <v>221</v>
      </c>
      <c r="B14" s="46">
        <v>914.93212700000004</v>
      </c>
      <c r="F14" s="27"/>
      <c r="G14" s="46"/>
      <c r="H14" s="46"/>
    </row>
    <row r="15" spans="1:12">
      <c r="A15" s="35" t="s">
        <v>222</v>
      </c>
      <c r="B15" s="46">
        <v>914.93212700000004</v>
      </c>
      <c r="F15" s="27"/>
      <c r="G15" s="46"/>
      <c r="H15" s="46"/>
    </row>
    <row r="16" spans="1:12">
      <c r="A16" s="35" t="s">
        <v>223</v>
      </c>
      <c r="B16" s="46">
        <v>912.21719499999995</v>
      </c>
      <c r="F16" s="27"/>
      <c r="G16" s="46"/>
      <c r="H16" s="46"/>
    </row>
    <row r="17" spans="1:8">
      <c r="A17" s="35" t="s">
        <v>224</v>
      </c>
      <c r="B17" s="46">
        <v>916.74208099999998</v>
      </c>
      <c r="F17" s="27"/>
      <c r="G17" s="46"/>
      <c r="H17" s="46"/>
    </row>
    <row r="18" spans="1:8">
      <c r="A18" s="35" t="s">
        <v>225</v>
      </c>
      <c r="B18" s="46">
        <v>928.50678700000003</v>
      </c>
      <c r="F18" s="27"/>
      <c r="G18" s="46"/>
      <c r="H18" s="46"/>
    </row>
    <row r="19" spans="1:8">
      <c r="A19" s="35" t="s">
        <v>226</v>
      </c>
      <c r="B19" s="46">
        <v>942.08144800000002</v>
      </c>
      <c r="F19" s="27"/>
      <c r="G19" s="46"/>
      <c r="H19" s="46"/>
    </row>
    <row r="20" spans="1:8">
      <c r="A20" s="35" t="s">
        <v>227</v>
      </c>
      <c r="B20" s="46">
        <v>942.08144800000002</v>
      </c>
      <c r="F20" s="27"/>
      <c r="G20" s="46"/>
      <c r="H20" s="46"/>
    </row>
    <row r="21" spans="1:8">
      <c r="A21" s="35" t="s">
        <v>228</v>
      </c>
      <c r="B21" s="46">
        <v>945.70135800000003</v>
      </c>
      <c r="F21" s="27"/>
      <c r="G21" s="46"/>
      <c r="H21" s="46"/>
    </row>
    <row r="22" spans="1:8">
      <c r="A22" s="35" t="s">
        <v>229</v>
      </c>
      <c r="B22" s="46">
        <v>946.60633499999994</v>
      </c>
      <c r="F22" s="27"/>
      <c r="G22" s="46"/>
      <c r="H22" s="46"/>
    </row>
    <row r="23" spans="1:8">
      <c r="A23" s="35" t="s">
        <v>230</v>
      </c>
      <c r="B23" s="46">
        <v>961.99095</v>
      </c>
      <c r="F23" s="27"/>
      <c r="G23" s="46"/>
      <c r="H23" s="46"/>
    </row>
    <row r="24" spans="1:8">
      <c r="A24" s="35" t="s">
        <v>231</v>
      </c>
      <c r="B24" s="46">
        <v>975.56561099999999</v>
      </c>
      <c r="F24" s="27"/>
      <c r="G24" s="46"/>
      <c r="H24" s="46"/>
    </row>
    <row r="25" spans="1:8">
      <c r="A25" s="35" t="s">
        <v>232</v>
      </c>
      <c r="B25" s="46">
        <v>977.37556600000005</v>
      </c>
      <c r="F25" s="27"/>
      <c r="G25" s="46"/>
      <c r="H25" s="46"/>
    </row>
    <row r="26" spans="1:8">
      <c r="A26" s="35" t="s">
        <v>233</v>
      </c>
      <c r="B26" s="46">
        <v>985.52036199999998</v>
      </c>
      <c r="F26" s="27"/>
      <c r="G26" s="46"/>
      <c r="H26" s="46"/>
    </row>
    <row r="27" spans="1:8">
      <c r="A27" s="35" t="s">
        <v>234</v>
      </c>
      <c r="B27" s="46">
        <v>992.76018099999999</v>
      </c>
      <c r="F27" s="27"/>
      <c r="G27" s="46"/>
      <c r="H27" s="46"/>
    </row>
    <row r="28" spans="1:8">
      <c r="A28" s="35" t="s">
        <v>235</v>
      </c>
      <c r="B28" s="46">
        <v>996.38009099999999</v>
      </c>
      <c r="F28" s="27"/>
      <c r="G28" s="46"/>
      <c r="H28" s="46"/>
    </row>
    <row r="29" spans="1:8">
      <c r="A29" s="35" t="s">
        <v>236</v>
      </c>
      <c r="B29" s="46">
        <v>995.47511299999996</v>
      </c>
      <c r="F29" s="27"/>
      <c r="G29" s="46"/>
      <c r="H29" s="46"/>
    </row>
    <row r="30" spans="1:8">
      <c r="A30" s="35" t="s">
        <v>237</v>
      </c>
      <c r="B30" s="46">
        <v>996.38009099999999</v>
      </c>
      <c r="F30" s="27"/>
      <c r="G30" s="46"/>
      <c r="H30" s="46"/>
    </row>
    <row r="31" spans="1:8">
      <c r="A31" s="35" t="s">
        <v>238</v>
      </c>
      <c r="B31" s="46">
        <v>999.09502299999997</v>
      </c>
      <c r="F31" s="27"/>
      <c r="G31" s="46"/>
      <c r="H31" s="46"/>
    </row>
    <row r="32" spans="1:8">
      <c r="A32" s="35" t="s">
        <v>239</v>
      </c>
      <c r="B32" s="46">
        <v>1001.8099549999999</v>
      </c>
      <c r="F32" s="27"/>
      <c r="G32" s="46"/>
      <c r="H32" s="46"/>
    </row>
    <row r="33" spans="1:8">
      <c r="A33" s="35" t="s">
        <v>240</v>
      </c>
      <c r="B33" s="46">
        <v>998.19004500000005</v>
      </c>
      <c r="F33" s="27"/>
      <c r="G33" s="46"/>
      <c r="H33" s="46"/>
    </row>
    <row r="34" spans="1:8">
      <c r="A34" s="35" t="s">
        <v>241</v>
      </c>
      <c r="B34" s="46">
        <v>994.57013600000005</v>
      </c>
      <c r="F34" s="27"/>
      <c r="G34" s="46"/>
      <c r="H34" s="46"/>
    </row>
    <row r="35" spans="1:8">
      <c r="A35" s="35" t="s">
        <v>242</v>
      </c>
      <c r="B35" s="46">
        <v>999.09502299999997</v>
      </c>
      <c r="F35" s="27"/>
      <c r="G35" s="46"/>
      <c r="H35" s="46"/>
    </row>
    <row r="36" spans="1:8">
      <c r="A36" s="35" t="s">
        <v>243</v>
      </c>
      <c r="B36" s="46">
        <v>999.09502299999997</v>
      </c>
      <c r="F36" s="27"/>
      <c r="G36" s="46"/>
      <c r="H36" s="46"/>
    </row>
    <row r="37" spans="1:8">
      <c r="A37" s="35" t="s">
        <v>244</v>
      </c>
      <c r="B37" s="46">
        <v>994.57013600000005</v>
      </c>
      <c r="F37" s="27"/>
      <c r="G37" s="46"/>
      <c r="H37" s="46"/>
    </row>
    <row r="38" spans="1:8">
      <c r="A38" s="35" t="s">
        <v>245</v>
      </c>
      <c r="B38" s="46">
        <v>994.57013600000005</v>
      </c>
      <c r="F38" s="27"/>
      <c r="G38" s="46"/>
      <c r="H38" s="46"/>
    </row>
    <row r="39" spans="1:8">
      <c r="A39" s="35" t="s">
        <v>246</v>
      </c>
      <c r="B39" s="46">
        <v>995.47511299999996</v>
      </c>
      <c r="F39" s="27"/>
      <c r="G39" s="46"/>
      <c r="H39" s="46"/>
    </row>
    <row r="40" spans="1:8">
      <c r="A40" s="35" t="s">
        <v>247</v>
      </c>
      <c r="B40" s="46">
        <v>994.57013600000005</v>
      </c>
      <c r="F40" s="27"/>
      <c r="G40" s="46"/>
      <c r="H40" s="46"/>
    </row>
    <row r="41" spans="1:8">
      <c r="A41" s="35" t="s">
        <v>248</v>
      </c>
      <c r="B41" s="46">
        <v>998.19004500000005</v>
      </c>
      <c r="F41" s="27"/>
      <c r="G41" s="46"/>
      <c r="H41" s="46"/>
    </row>
    <row r="42" spans="1:8">
      <c r="A42" s="35" t="s">
        <v>249</v>
      </c>
      <c r="B42" s="46">
        <v>1000</v>
      </c>
      <c r="F42" s="27"/>
      <c r="G42" s="46"/>
      <c r="H42" s="46"/>
    </row>
    <row r="43" spans="1:8">
      <c r="A43" s="35" t="s">
        <v>250</v>
      </c>
      <c r="B43" s="46">
        <v>1001</v>
      </c>
      <c r="F43" s="27"/>
      <c r="G43" s="46"/>
      <c r="H43" s="46"/>
    </row>
    <row r="44" spans="1:8">
      <c r="A44" s="35" t="s">
        <v>251</v>
      </c>
      <c r="B44" s="46">
        <v>1004</v>
      </c>
      <c r="F44" s="27"/>
      <c r="G44" s="46"/>
      <c r="H44" s="46"/>
    </row>
    <row r="45" spans="1:8">
      <c r="A45" s="35" t="s">
        <v>252</v>
      </c>
      <c r="B45" s="46">
        <v>1003</v>
      </c>
      <c r="F45" s="27"/>
      <c r="G45" s="46"/>
      <c r="H45" s="46"/>
    </row>
    <row r="46" spans="1:8">
      <c r="A46" s="35" t="s">
        <v>253</v>
      </c>
      <c r="B46" s="46">
        <v>1004</v>
      </c>
      <c r="F46" s="27"/>
      <c r="G46" s="46"/>
      <c r="H46" s="46"/>
    </row>
    <row r="47" spans="1:8">
      <c r="A47" s="35" t="s">
        <v>254</v>
      </c>
      <c r="B47" s="46">
        <v>1010</v>
      </c>
      <c r="F47" s="27"/>
      <c r="G47" s="46"/>
      <c r="H47" s="46"/>
    </row>
    <row r="48" spans="1:8">
      <c r="A48" s="35" t="s">
        <v>255</v>
      </c>
      <c r="B48" s="46">
        <v>1013</v>
      </c>
      <c r="F48" s="27"/>
      <c r="G48" s="46"/>
      <c r="H48" s="46"/>
    </row>
    <row r="49" spans="1:8">
      <c r="A49" s="35" t="s">
        <v>256</v>
      </c>
      <c r="B49" s="46">
        <v>1020</v>
      </c>
      <c r="F49" s="27"/>
      <c r="G49" s="46"/>
      <c r="H49" s="46"/>
    </row>
    <row r="50" spans="1:8">
      <c r="A50" s="35" t="s">
        <v>257</v>
      </c>
      <c r="B50" s="46">
        <v>1023</v>
      </c>
      <c r="F50" s="27"/>
      <c r="G50" s="46"/>
      <c r="H50" s="46"/>
    </row>
    <row r="51" spans="1:8">
      <c r="A51" s="35" t="s">
        <v>258</v>
      </c>
      <c r="B51" s="46">
        <v>1031</v>
      </c>
      <c r="F51" s="27"/>
      <c r="G51" s="46"/>
      <c r="H51" s="46"/>
    </row>
    <row r="52" spans="1:8">
      <c r="A52" s="35" t="s">
        <v>259</v>
      </c>
      <c r="B52" s="46">
        <v>1036</v>
      </c>
      <c r="F52" s="27"/>
      <c r="G52" s="46"/>
      <c r="H52" s="46"/>
    </row>
    <row r="53" spans="1:8">
      <c r="A53" s="35" t="s">
        <v>260</v>
      </c>
      <c r="B53" s="46">
        <v>1041</v>
      </c>
      <c r="F53" s="27"/>
      <c r="G53" s="46"/>
      <c r="H53" s="46"/>
    </row>
    <row r="54" spans="1:8">
      <c r="A54" s="35" t="s">
        <v>261</v>
      </c>
      <c r="B54" s="46">
        <v>1044</v>
      </c>
      <c r="F54" s="27"/>
      <c r="G54" s="46"/>
      <c r="H54" s="46"/>
    </row>
    <row r="55" spans="1:8">
      <c r="A55" s="35" t="s">
        <v>262</v>
      </c>
      <c r="B55" s="46">
        <v>1047</v>
      </c>
      <c r="F55" s="27"/>
      <c r="G55" s="46"/>
      <c r="H55" s="46"/>
    </row>
    <row r="56" spans="1:8">
      <c r="A56" s="35" t="s">
        <v>263</v>
      </c>
      <c r="B56" s="46">
        <v>1060</v>
      </c>
      <c r="F56" s="27"/>
      <c r="G56" s="46"/>
      <c r="H56" s="46"/>
    </row>
    <row r="57" spans="1:8">
      <c r="A57" s="35" t="s">
        <v>264</v>
      </c>
      <c r="B57" s="46">
        <v>1079</v>
      </c>
      <c r="F57" s="27"/>
      <c r="G57" s="46"/>
      <c r="H57" s="46"/>
    </row>
    <row r="58" spans="1:8">
      <c r="A58" s="35" t="s">
        <v>265</v>
      </c>
      <c r="B58" s="46">
        <v>1084</v>
      </c>
      <c r="F58" s="27"/>
      <c r="G58" s="46"/>
      <c r="H58" s="46"/>
    </row>
    <row r="59" spans="1:8">
      <c r="A59" s="35" t="s">
        <v>266</v>
      </c>
      <c r="B59" s="46">
        <v>1101</v>
      </c>
      <c r="F59" s="27"/>
      <c r="G59" s="46"/>
      <c r="H59" s="46"/>
    </row>
    <row r="60" spans="1:8">
      <c r="A60" s="35" t="s">
        <v>267</v>
      </c>
      <c r="B60" s="46">
        <v>1126</v>
      </c>
      <c r="F60" s="27"/>
      <c r="G60" s="46"/>
      <c r="H60" s="46"/>
    </row>
    <row r="61" spans="1:8">
      <c r="A61" s="35" t="s">
        <v>268</v>
      </c>
      <c r="B61" s="46">
        <v>1172</v>
      </c>
      <c r="F61" s="27"/>
      <c r="G61" s="46"/>
      <c r="H61" s="46"/>
    </row>
    <row r="62" spans="1:8">
      <c r="A62" s="35" t="s">
        <v>269</v>
      </c>
      <c r="B62" s="46">
        <v>1190</v>
      </c>
      <c r="F62" s="27"/>
      <c r="G62" s="46"/>
      <c r="H62" s="46"/>
    </row>
    <row r="63" spans="1:8">
      <c r="A63" s="35" t="s">
        <v>270</v>
      </c>
      <c r="B63" s="46">
        <v>1211</v>
      </c>
      <c r="F63" s="27"/>
      <c r="G63" s="46"/>
      <c r="H63" s="46"/>
    </row>
    <row r="64" spans="1:8">
      <c r="A64" s="35" t="s">
        <v>271</v>
      </c>
      <c r="B64" s="46">
        <v>1214</v>
      </c>
      <c r="F64" s="27"/>
      <c r="G64" s="46"/>
      <c r="H64" s="46"/>
    </row>
    <row r="65" spans="1:8">
      <c r="A65" s="35" t="s">
        <v>272</v>
      </c>
      <c r="B65" s="46">
        <v>1228</v>
      </c>
      <c r="F65" s="27"/>
      <c r="G65" s="46"/>
      <c r="H65" s="46"/>
    </row>
    <row r="66" spans="1:8">
      <c r="A66" s="35" t="s">
        <v>273</v>
      </c>
      <c r="B66" s="46">
        <v>1243</v>
      </c>
      <c r="F66" s="27"/>
      <c r="G66" s="46"/>
      <c r="H66" s="46"/>
    </row>
    <row r="67" spans="1:8">
      <c r="A67" s="35" t="s">
        <v>274</v>
      </c>
      <c r="B67" s="46">
        <v>1248</v>
      </c>
      <c r="F67" s="27"/>
      <c r="G67" s="46"/>
      <c r="H67" s="46"/>
    </row>
    <row r="68" spans="1:8">
      <c r="A68" s="35" t="s">
        <v>275</v>
      </c>
      <c r="B68" s="46">
        <v>1269</v>
      </c>
      <c r="F68" s="27"/>
      <c r="G68" s="46"/>
      <c r="H68" s="46"/>
    </row>
    <row r="69" spans="1:8">
      <c r="A69" s="35" t="s">
        <v>276</v>
      </c>
      <c r="B69" s="46">
        <v>1294</v>
      </c>
      <c r="F69" s="27"/>
      <c r="G69" s="46"/>
      <c r="H69" s="46"/>
    </row>
    <row r="70" spans="1:8">
      <c r="A70" s="35" t="s">
        <v>277</v>
      </c>
      <c r="B70" s="46">
        <v>1318</v>
      </c>
      <c r="F70" s="27"/>
      <c r="G70" s="46"/>
      <c r="H70" s="46"/>
    </row>
    <row r="71" spans="1:8">
      <c r="A71" s="35" t="s">
        <v>278</v>
      </c>
      <c r="B71" s="46">
        <v>1330</v>
      </c>
      <c r="F71" s="27"/>
      <c r="G71" s="46"/>
      <c r="H71" s="46"/>
    </row>
    <row r="72" spans="1:8">
      <c r="A72" s="35" t="s">
        <v>279</v>
      </c>
      <c r="B72" s="46">
        <v>1332</v>
      </c>
      <c r="F72" s="27"/>
      <c r="G72" s="46"/>
      <c r="H72" s="46"/>
    </row>
    <row r="73" spans="1:8">
      <c r="A73" s="35" t="s">
        <v>280</v>
      </c>
      <c r="B73" s="46">
        <v>1334</v>
      </c>
      <c r="F73" s="27"/>
      <c r="G73" s="46"/>
      <c r="H73" s="46"/>
    </row>
    <row r="74" spans="1:8">
      <c r="A74" s="35" t="s">
        <v>281</v>
      </c>
      <c r="B74" s="46">
        <v>1340</v>
      </c>
      <c r="F74" s="27"/>
      <c r="G74" s="46"/>
      <c r="H74" s="46"/>
    </row>
    <row r="75" spans="1:8">
      <c r="A75" s="35" t="s">
        <v>282</v>
      </c>
      <c r="B75" s="46">
        <v>1351</v>
      </c>
      <c r="F75" s="27"/>
      <c r="G75" s="46"/>
      <c r="H75" s="46"/>
    </row>
    <row r="76" spans="1:8">
      <c r="A76" s="35" t="s">
        <v>283</v>
      </c>
      <c r="B76" s="46">
        <v>1363</v>
      </c>
      <c r="F76" s="27"/>
      <c r="G76" s="46"/>
      <c r="H76" s="46"/>
    </row>
    <row r="77" spans="1:8">
      <c r="A77" s="35" t="s">
        <v>284</v>
      </c>
      <c r="B77" s="46">
        <v>1372</v>
      </c>
      <c r="F77" s="27"/>
      <c r="G77" s="46"/>
      <c r="H77" s="46"/>
    </row>
    <row r="78" spans="1:8">
      <c r="A78" s="35" t="s">
        <v>285</v>
      </c>
      <c r="B78" s="46">
        <v>1394</v>
      </c>
      <c r="F78" s="27"/>
      <c r="G78" s="46"/>
      <c r="H78" s="46"/>
    </row>
    <row r="79" spans="1:8">
      <c r="A79" s="35" t="s">
        <v>286</v>
      </c>
      <c r="B79" s="46">
        <v>1393</v>
      </c>
      <c r="F79" s="27"/>
      <c r="G79" s="46"/>
      <c r="H79" s="46"/>
    </row>
    <row r="80" spans="1:8">
      <c r="A80" s="35" t="s">
        <v>287</v>
      </c>
      <c r="B80" s="46">
        <v>1387</v>
      </c>
      <c r="F80" s="27"/>
      <c r="G80" s="46"/>
      <c r="H80" s="46"/>
    </row>
    <row r="81" spans="1:8">
      <c r="A81" s="35" t="s">
        <v>288</v>
      </c>
      <c r="B81" s="46">
        <v>1371</v>
      </c>
      <c r="F81" s="27"/>
      <c r="G81" s="46"/>
      <c r="H81" s="46"/>
    </row>
    <row r="82" spans="1:8">
      <c r="A82" s="35" t="s">
        <v>289</v>
      </c>
      <c r="B82" s="46">
        <v>1351</v>
      </c>
      <c r="F82" s="27"/>
      <c r="G82" s="46"/>
      <c r="H82" s="46"/>
    </row>
    <row r="83" spans="1:8">
      <c r="A83" s="35" t="s">
        <v>290</v>
      </c>
      <c r="B83" s="46">
        <v>1338</v>
      </c>
      <c r="F83" s="27"/>
      <c r="G83" s="46"/>
      <c r="H83" s="46"/>
    </row>
    <row r="84" spans="1:8">
      <c r="A84" s="35" t="s">
        <v>291</v>
      </c>
      <c r="B84" s="46">
        <v>1336</v>
      </c>
      <c r="F84" s="27"/>
      <c r="G84" s="46"/>
      <c r="H84" s="46"/>
    </row>
    <row r="85" spans="1:8">
      <c r="A85" s="35" t="s">
        <v>292</v>
      </c>
      <c r="B85" s="46">
        <v>1337</v>
      </c>
      <c r="F85" s="27"/>
      <c r="G85" s="46"/>
      <c r="H85" s="46"/>
    </row>
    <row r="86" spans="1:8">
      <c r="A86" s="35" t="s">
        <v>293</v>
      </c>
      <c r="B86" s="46">
        <v>1337</v>
      </c>
      <c r="F86" s="27"/>
      <c r="G86" s="46"/>
      <c r="H86" s="46"/>
    </row>
    <row r="87" spans="1:8">
      <c r="A87" s="35" t="s">
        <v>294</v>
      </c>
      <c r="B87" s="46">
        <v>1333</v>
      </c>
      <c r="F87" s="27"/>
      <c r="G87" s="46"/>
      <c r="H87" s="46"/>
    </row>
    <row r="88" spans="1:8">
      <c r="A88" s="35" t="s">
        <v>295</v>
      </c>
      <c r="B88" s="46">
        <v>1334</v>
      </c>
      <c r="F88" s="27"/>
      <c r="G88" s="46"/>
      <c r="H88" s="46"/>
    </row>
    <row r="89" spans="1:8">
      <c r="A89" s="35" t="s">
        <v>296</v>
      </c>
      <c r="B89" s="46">
        <v>1342</v>
      </c>
      <c r="F89" s="27"/>
      <c r="G89" s="46"/>
      <c r="H89" s="46"/>
    </row>
    <row r="90" spans="1:8">
      <c r="A90" s="35" t="s">
        <v>297</v>
      </c>
      <c r="B90" s="46">
        <v>1347</v>
      </c>
      <c r="F90" s="27"/>
      <c r="G90" s="46"/>
      <c r="H90" s="46"/>
    </row>
    <row r="91" spans="1:8">
      <c r="A91" s="35" t="s">
        <v>298</v>
      </c>
      <c r="B91" s="46">
        <v>1349</v>
      </c>
      <c r="F91" s="27"/>
      <c r="G91" s="46"/>
      <c r="H91" s="46"/>
    </row>
    <row r="92" spans="1:8">
      <c r="A92" s="35" t="s">
        <v>299</v>
      </c>
      <c r="B92" s="46">
        <v>1351</v>
      </c>
      <c r="F92" s="27"/>
      <c r="G92" s="46"/>
      <c r="H92" s="46"/>
    </row>
    <row r="93" spans="1:8">
      <c r="A93" s="35" t="s">
        <v>300</v>
      </c>
      <c r="B93" s="46">
        <v>1352</v>
      </c>
      <c r="F93" s="27"/>
      <c r="G93" s="46"/>
      <c r="H93" s="46"/>
    </row>
    <row r="94" spans="1:8">
      <c r="A94" s="35" t="s">
        <v>301</v>
      </c>
      <c r="B94" s="46">
        <v>1354</v>
      </c>
      <c r="F94" s="27"/>
      <c r="G94" s="46"/>
      <c r="H94" s="46"/>
    </row>
    <row r="95" spans="1:8">
      <c r="A95" s="35" t="s">
        <v>302</v>
      </c>
      <c r="B95" s="46">
        <v>1359</v>
      </c>
      <c r="F95" s="27"/>
      <c r="G95" s="46"/>
      <c r="H95" s="46"/>
    </row>
    <row r="96" spans="1:8">
      <c r="A96" s="35" t="s">
        <v>303</v>
      </c>
      <c r="B96" s="46">
        <v>1365</v>
      </c>
      <c r="F96" s="27"/>
      <c r="G96" s="46"/>
      <c r="H96" s="46"/>
    </row>
    <row r="97" spans="1:8">
      <c r="A97" s="35" t="s">
        <v>304</v>
      </c>
      <c r="B97" s="46">
        <v>1372</v>
      </c>
      <c r="F97" s="27"/>
      <c r="G97" s="46"/>
      <c r="H97" s="46"/>
    </row>
    <row r="98" spans="1:8">
      <c r="A98" s="35" t="s">
        <v>329</v>
      </c>
      <c r="B98" s="103">
        <v>1384</v>
      </c>
      <c r="F98" s="27"/>
      <c r="G98" s="46"/>
      <c r="H98" s="46"/>
    </row>
    <row r="99" spans="1:8">
      <c r="A99" s="35" t="s">
        <v>365</v>
      </c>
      <c r="B99" s="103">
        <v>1404</v>
      </c>
      <c r="F99" s="27"/>
      <c r="G99" s="46"/>
      <c r="H99" s="46"/>
    </row>
    <row r="100" spans="1:8">
      <c r="A100" s="35" t="s">
        <v>366</v>
      </c>
      <c r="B100" s="103">
        <v>1415</v>
      </c>
      <c r="F100" s="27"/>
      <c r="G100" s="46"/>
      <c r="H100" s="46"/>
    </row>
    <row r="101" spans="1:8">
      <c r="A101" s="35" t="s">
        <v>368</v>
      </c>
      <c r="B101" s="103">
        <v>1432</v>
      </c>
      <c r="F101" s="27"/>
      <c r="G101" s="46"/>
      <c r="H101" s="46"/>
    </row>
    <row r="102" spans="1:8">
      <c r="A102" s="35" t="s">
        <v>385</v>
      </c>
      <c r="B102" s="103">
        <v>1444</v>
      </c>
      <c r="F102" s="27"/>
      <c r="G102" s="46"/>
      <c r="H102" s="46"/>
    </row>
    <row r="103" spans="1:8">
      <c r="A103" s="35" t="s">
        <v>393</v>
      </c>
      <c r="B103" s="103">
        <v>1460</v>
      </c>
      <c r="F103" s="27"/>
      <c r="G103" s="46"/>
      <c r="H103" s="46"/>
    </row>
    <row r="104" spans="1:8">
      <c r="A104" s="35" t="s">
        <v>402</v>
      </c>
      <c r="B104" s="103">
        <v>1474</v>
      </c>
      <c r="C104" s="125">
        <v>42143</v>
      </c>
      <c r="F104" s="27"/>
      <c r="G104" s="46"/>
      <c r="H104" s="46"/>
    </row>
    <row r="105" spans="1:8">
      <c r="A105" s="35" t="s">
        <v>419</v>
      </c>
      <c r="B105" s="103">
        <v>1484</v>
      </c>
      <c r="C105" s="125">
        <v>42249</v>
      </c>
      <c r="F105" s="27"/>
      <c r="G105" s="46"/>
      <c r="H105" s="46"/>
    </row>
    <row r="106" spans="1:8">
      <c r="A106" s="35" t="s">
        <v>427</v>
      </c>
      <c r="B106" s="103">
        <v>1498</v>
      </c>
      <c r="C106" s="125">
        <v>42340</v>
      </c>
      <c r="F106" s="27"/>
      <c r="G106" s="46"/>
      <c r="H106" s="46"/>
    </row>
    <row r="107" spans="1:8">
      <c r="A107" s="35" t="s">
        <v>432</v>
      </c>
      <c r="B107" s="103">
        <v>1507</v>
      </c>
      <c r="C107" s="125">
        <v>42430</v>
      </c>
      <c r="F107" s="27"/>
      <c r="G107" s="46"/>
      <c r="H107" s="46"/>
    </row>
    <row r="108" spans="1:8">
      <c r="A108" s="35" t="s">
        <v>439</v>
      </c>
      <c r="B108" s="103">
        <v>1519</v>
      </c>
      <c r="C108" s="125">
        <v>42530</v>
      </c>
      <c r="F108" s="27"/>
      <c r="G108" s="46"/>
      <c r="H108" s="46"/>
    </row>
    <row r="109" spans="1:8">
      <c r="A109" s="35" t="s">
        <v>464</v>
      </c>
      <c r="B109" s="103">
        <v>1533</v>
      </c>
      <c r="C109" s="125">
        <v>42614</v>
      </c>
      <c r="F109" s="27"/>
      <c r="G109" s="46"/>
      <c r="H109" s="46"/>
    </row>
    <row r="110" spans="1:8">
      <c r="A110" s="35" t="s">
        <v>562</v>
      </c>
      <c r="B110" s="103">
        <v>1553</v>
      </c>
      <c r="C110" s="125">
        <v>42724</v>
      </c>
      <c r="D110" s="115" t="s">
        <v>477</v>
      </c>
      <c r="F110" s="27"/>
      <c r="G110" s="46"/>
      <c r="H110" s="46"/>
    </row>
    <row r="111" spans="1:8">
      <c r="A111" s="35" t="s">
        <v>569</v>
      </c>
      <c r="B111" s="103">
        <v>1591</v>
      </c>
      <c r="C111" s="125">
        <v>42786</v>
      </c>
      <c r="F111" s="27"/>
      <c r="G111" s="46"/>
      <c r="H111" s="46"/>
    </row>
    <row r="112" spans="1:8">
      <c r="A112" s="35" t="s">
        <v>589</v>
      </c>
      <c r="B112" s="103">
        <v>1601</v>
      </c>
      <c r="C112" s="125">
        <v>42885</v>
      </c>
      <c r="F112" s="27"/>
      <c r="G112" s="46"/>
      <c r="H112" s="46"/>
    </row>
    <row r="113" spans="1:12">
      <c r="A113" s="35" t="s">
        <v>607</v>
      </c>
      <c r="B113" s="103">
        <v>1618</v>
      </c>
      <c r="C113" s="125">
        <v>42965</v>
      </c>
      <c r="F113" s="27"/>
      <c r="G113" s="46"/>
      <c r="H113" s="46"/>
    </row>
    <row r="114" spans="1:12">
      <c r="A114" s="35" t="s">
        <v>618</v>
      </c>
      <c r="B114" s="103">
        <v>1635</v>
      </c>
      <c r="C114" s="125">
        <v>43062</v>
      </c>
      <c r="F114" s="27"/>
      <c r="G114" s="46"/>
      <c r="H114" s="46"/>
    </row>
    <row r="115" spans="1:12">
      <c r="A115" s="35" t="s">
        <v>625</v>
      </c>
      <c r="B115" s="103">
        <v>1656</v>
      </c>
      <c r="C115" s="125">
        <v>43161</v>
      </c>
      <c r="D115" s="125"/>
      <c r="E115" s="125"/>
      <c r="F115" s="27"/>
      <c r="G115" s="46"/>
      <c r="H115" s="46"/>
    </row>
    <row r="116" spans="1:12">
      <c r="A116" s="35" t="s">
        <v>632</v>
      </c>
      <c r="B116" s="103">
        <v>1670</v>
      </c>
      <c r="C116" s="125">
        <v>43256</v>
      </c>
      <c r="D116" s="125"/>
      <c r="E116" s="125"/>
      <c r="F116" s="27"/>
      <c r="G116" s="46"/>
      <c r="H116" s="46"/>
    </row>
    <row r="117" spans="1:12">
      <c r="A117" s="35" t="s">
        <v>639</v>
      </c>
      <c r="B117" s="103">
        <v>1689</v>
      </c>
      <c r="C117" s="125">
        <v>43342</v>
      </c>
      <c r="D117" s="125"/>
      <c r="E117" s="125"/>
      <c r="F117" s="27"/>
      <c r="G117" s="46"/>
      <c r="H117" s="46"/>
    </row>
    <row r="118" spans="1:12">
      <c r="A118" s="35" t="s">
        <v>650</v>
      </c>
      <c r="B118" s="103">
        <v>1711</v>
      </c>
      <c r="C118" s="125">
        <v>43439</v>
      </c>
      <c r="D118" s="132" t="s">
        <v>651</v>
      </c>
      <c r="E118" s="125"/>
      <c r="F118" s="27"/>
      <c r="G118" s="46"/>
      <c r="H118" s="46"/>
    </row>
    <row r="119" spans="1:12">
      <c r="A119" s="35" t="s">
        <v>658</v>
      </c>
      <c r="B119" s="103">
        <v>1731</v>
      </c>
      <c r="C119" s="125">
        <v>43518</v>
      </c>
      <c r="D119" s="132" t="s">
        <v>651</v>
      </c>
      <c r="E119" s="125"/>
      <c r="F119" s="27"/>
      <c r="G119" s="46"/>
      <c r="H119" s="46"/>
    </row>
    <row r="120" spans="1:12">
      <c r="A120" s="35" t="s">
        <v>664</v>
      </c>
      <c r="B120" s="103">
        <v>1747</v>
      </c>
      <c r="C120" s="125">
        <v>43620</v>
      </c>
      <c r="D120" s="132" t="s">
        <v>651</v>
      </c>
      <c r="E120" s="125"/>
      <c r="F120" s="27"/>
      <c r="G120" s="46"/>
      <c r="H120" s="46"/>
    </row>
    <row r="121" spans="1:12">
      <c r="A121" s="35" t="s">
        <v>684</v>
      </c>
      <c r="B121" s="103">
        <v>1762</v>
      </c>
      <c r="C121" s="125">
        <v>43696</v>
      </c>
      <c r="D121" s="132" t="s">
        <v>651</v>
      </c>
      <c r="E121" s="125"/>
      <c r="F121" s="27"/>
      <c r="G121" s="46"/>
      <c r="H121" s="46"/>
      <c r="I121" s="6"/>
      <c r="J121" s="6"/>
      <c r="K121" s="6"/>
      <c r="L121" s="47"/>
    </row>
    <row r="122" spans="1:12">
      <c r="A122" s="35" t="s">
        <v>695</v>
      </c>
      <c r="B122" s="103">
        <v>1799</v>
      </c>
      <c r="C122" s="125">
        <v>43803</v>
      </c>
      <c r="D122" s="132" t="s">
        <v>651</v>
      </c>
      <c r="E122" s="125"/>
      <c r="F122" s="27"/>
      <c r="G122" s="46"/>
      <c r="H122" s="46"/>
      <c r="I122" s="6"/>
      <c r="J122" s="6"/>
      <c r="K122" s="6"/>
      <c r="L122" s="47"/>
    </row>
    <row r="123" spans="1:12">
      <c r="A123" s="35" t="s">
        <v>703</v>
      </c>
      <c r="B123" s="103">
        <v>1825</v>
      </c>
      <c r="C123" s="125">
        <v>43885</v>
      </c>
      <c r="D123" s="132" t="s">
        <v>651</v>
      </c>
      <c r="E123" s="125"/>
      <c r="F123" s="27"/>
      <c r="G123" s="46"/>
      <c r="H123" s="46"/>
      <c r="I123" s="6"/>
      <c r="J123" s="6"/>
      <c r="K123" s="6"/>
      <c r="L123" s="47"/>
    </row>
    <row r="124" spans="1:12">
      <c r="A124" s="35" t="s">
        <v>712</v>
      </c>
      <c r="B124" s="103">
        <v>1838</v>
      </c>
      <c r="C124" s="125">
        <v>43976</v>
      </c>
      <c r="D124" s="132" t="s">
        <v>651</v>
      </c>
      <c r="E124" s="125"/>
      <c r="F124" s="27"/>
      <c r="G124" s="46"/>
      <c r="H124" s="46"/>
      <c r="I124" s="6"/>
      <c r="J124" s="6"/>
      <c r="K124" s="6"/>
      <c r="L124" s="47"/>
    </row>
    <row r="125" spans="1:12">
      <c r="A125" s="35" t="s">
        <v>741</v>
      </c>
      <c r="B125" s="103">
        <v>1841</v>
      </c>
      <c r="C125" s="125">
        <v>44075</v>
      </c>
      <c r="D125" s="132"/>
      <c r="E125" s="125"/>
      <c r="F125" s="27"/>
      <c r="G125" s="46"/>
      <c r="H125" s="46"/>
      <c r="I125" s="6"/>
      <c r="J125" s="6"/>
      <c r="K125" s="6"/>
      <c r="L125" s="47"/>
    </row>
    <row r="126" spans="1:12">
      <c r="A126" s="35" t="s">
        <v>755</v>
      </c>
      <c r="B126" s="103">
        <v>1843</v>
      </c>
      <c r="C126" s="125">
        <v>44168</v>
      </c>
      <c r="D126" s="132"/>
      <c r="E126" s="125"/>
      <c r="F126" s="27"/>
      <c r="G126" s="46"/>
      <c r="I126" s="6"/>
      <c r="J126" s="6"/>
      <c r="K126" s="6"/>
      <c r="L126" s="47"/>
    </row>
    <row r="127" spans="1:12">
      <c r="A127" s="35" t="s">
        <v>765</v>
      </c>
      <c r="B127" s="103">
        <v>1860</v>
      </c>
      <c r="C127" s="125">
        <v>44256</v>
      </c>
      <c r="D127" s="125"/>
      <c r="E127" s="125"/>
      <c r="F127" s="27"/>
      <c r="G127" s="46"/>
      <c r="I127" s="6"/>
      <c r="J127" s="6"/>
      <c r="K127" s="6"/>
      <c r="L127" s="47"/>
    </row>
    <row r="128" spans="1:12">
      <c r="A128" s="35" t="s">
        <v>775</v>
      </c>
      <c r="B128" s="103">
        <v>1867</v>
      </c>
      <c r="C128" s="125">
        <v>44348</v>
      </c>
      <c r="D128" s="125"/>
      <c r="E128" s="125"/>
      <c r="F128" s="27"/>
      <c r="G128" s="46"/>
      <c r="I128" s="6"/>
      <c r="J128" s="6"/>
      <c r="K128" s="6"/>
      <c r="L128" s="47"/>
    </row>
    <row r="129" spans="1:12">
      <c r="A129" s="35" t="s">
        <v>790</v>
      </c>
      <c r="B129" s="103">
        <v>1925</v>
      </c>
      <c r="C129" s="125">
        <v>44440</v>
      </c>
      <c r="D129" s="125"/>
      <c r="E129" s="125"/>
      <c r="J129" s="6"/>
    </row>
    <row r="130" spans="1:12">
      <c r="A130" s="35"/>
      <c r="B130" s="103"/>
      <c r="C130" s="125">
        <v>44519</v>
      </c>
      <c r="D130" s="125"/>
      <c r="E130" s="125"/>
      <c r="F130" s="125"/>
      <c r="H130" s="125"/>
      <c r="J130" s="125"/>
      <c r="K130" s="113"/>
      <c r="L130" s="125"/>
    </row>
    <row r="131" spans="1:12">
      <c r="A131" s="35"/>
      <c r="B131" s="103"/>
      <c r="C131" s="125"/>
      <c r="D131" s="125"/>
      <c r="E131" s="125"/>
    </row>
    <row r="132" spans="1:12">
      <c r="A132" s="35"/>
      <c r="B132" s="103"/>
      <c r="C132" s="125"/>
      <c r="D132" s="125"/>
      <c r="E132" s="125"/>
    </row>
    <row r="133" spans="1:12">
      <c r="C133" s="1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tabColor rgb="FF7030A0"/>
  </sheetPr>
  <dimension ref="A1:AD90"/>
  <sheetViews>
    <sheetView zoomScaleNormal="100" workbookViewId="0">
      <pane xSplit="1" ySplit="4" topLeftCell="B77" activePane="bottomRight" state="frozen"/>
      <selection pane="topRight" activeCell="B1" sqref="B1"/>
      <selection pane="bottomLeft" activeCell="A5" sqref="A5"/>
      <selection pane="bottomRight" activeCell="D16" sqref="D16"/>
    </sheetView>
  </sheetViews>
  <sheetFormatPr defaultRowHeight="14.5"/>
  <cols>
    <col min="4" max="5" width="11.54296875" customWidth="1"/>
  </cols>
  <sheetData>
    <row r="1" spans="1:30">
      <c r="A1" s="26" t="s">
        <v>308</v>
      </c>
      <c r="B1" s="26"/>
      <c r="C1" s="26"/>
      <c r="G1" s="132" t="s">
        <v>405</v>
      </c>
    </row>
    <row r="2" spans="1:30">
      <c r="A2" s="5" t="s">
        <v>5</v>
      </c>
      <c r="B2" s="5"/>
      <c r="C2" s="5"/>
    </row>
    <row r="3" spans="1:30">
      <c r="A3" s="25"/>
      <c r="B3" s="25"/>
      <c r="C3" s="25"/>
      <c r="E3" s="113" t="s">
        <v>401</v>
      </c>
      <c r="X3" t="s">
        <v>759</v>
      </c>
      <c r="AA3" t="s">
        <v>760</v>
      </c>
    </row>
    <row r="4" spans="1:30">
      <c r="A4" s="15"/>
      <c r="B4" s="26" t="s">
        <v>1</v>
      </c>
      <c r="C4" s="26" t="s">
        <v>307</v>
      </c>
      <c r="E4" s="113" t="s">
        <v>405</v>
      </c>
      <c r="W4" s="15"/>
      <c r="X4" s="26" t="s">
        <v>758</v>
      </c>
      <c r="Z4" s="15"/>
      <c r="AA4" s="26" t="s">
        <v>1</v>
      </c>
    </row>
    <row r="5" spans="1:30">
      <c r="A5" s="27">
        <v>36951</v>
      </c>
      <c r="B5" s="193">
        <v>574.9</v>
      </c>
      <c r="D5" s="113"/>
      <c r="W5" s="27">
        <v>36951</v>
      </c>
      <c r="X5" s="66">
        <v>572.5</v>
      </c>
      <c r="Z5" s="27">
        <v>36951</v>
      </c>
      <c r="AA5" s="66">
        <v>574.9</v>
      </c>
      <c r="AC5" s="66">
        <f>+AA5-X5</f>
        <v>2.3999999999999773</v>
      </c>
      <c r="AD5" s="73">
        <f>+AC5/AA5</f>
        <v>4.1746390676639022E-3</v>
      </c>
    </row>
    <row r="6" spans="1:30">
      <c r="A6" s="27">
        <v>37043</v>
      </c>
      <c r="B6" s="193">
        <v>576.29999999999995</v>
      </c>
      <c r="D6" s="113"/>
      <c r="W6" s="27">
        <v>37043</v>
      </c>
      <c r="X6" s="66">
        <v>573.79999999999995</v>
      </c>
      <c r="Z6" s="27">
        <v>37043</v>
      </c>
      <c r="AA6" s="66">
        <v>576.29999999999995</v>
      </c>
      <c r="AC6" s="66">
        <f t="shared" ref="AC6:AC69" si="0">+AA6-X6</f>
        <v>2.5</v>
      </c>
      <c r="AD6" s="73">
        <f t="shared" ref="AD6:AD69" si="1">+AC6/AA6</f>
        <v>4.3380183931979871E-3</v>
      </c>
    </row>
    <row r="7" spans="1:30">
      <c r="A7" s="27">
        <v>37135</v>
      </c>
      <c r="B7" s="193">
        <v>581.4</v>
      </c>
      <c r="D7" s="113"/>
      <c r="W7" s="27">
        <v>37135</v>
      </c>
      <c r="X7" s="66">
        <v>578.20000000000005</v>
      </c>
      <c r="Z7" s="27">
        <v>37135</v>
      </c>
      <c r="AA7" s="66">
        <v>581.4</v>
      </c>
      <c r="AC7" s="66">
        <f t="shared" si="0"/>
        <v>3.1999999999999318</v>
      </c>
      <c r="AD7" s="73">
        <f t="shared" si="1"/>
        <v>5.5039559683521359E-3</v>
      </c>
    </row>
    <row r="8" spans="1:30">
      <c r="A8" s="27">
        <v>37226</v>
      </c>
      <c r="B8" s="193">
        <v>595.5</v>
      </c>
      <c r="D8" s="113"/>
      <c r="W8" s="27">
        <v>37226</v>
      </c>
      <c r="X8" s="66">
        <v>592.4</v>
      </c>
      <c r="Z8" s="27">
        <v>37226</v>
      </c>
      <c r="AA8" s="66">
        <v>595.5</v>
      </c>
      <c r="AC8" s="66">
        <f t="shared" si="0"/>
        <v>3.1000000000000227</v>
      </c>
      <c r="AD8" s="73">
        <f t="shared" si="1"/>
        <v>5.2057094878253949E-3</v>
      </c>
    </row>
    <row r="9" spans="1:30">
      <c r="A9" s="27">
        <v>37316</v>
      </c>
      <c r="B9" s="193">
        <v>602.5</v>
      </c>
      <c r="C9" s="29">
        <f>B9/B5-1</f>
        <v>4.8008349278135354E-2</v>
      </c>
      <c r="D9" s="113"/>
      <c r="W9" s="27">
        <v>37316</v>
      </c>
      <c r="X9" s="66">
        <v>598.4</v>
      </c>
      <c r="Z9" s="27">
        <v>37316</v>
      </c>
      <c r="AA9" s="66">
        <v>602.5</v>
      </c>
      <c r="AC9" s="66">
        <f t="shared" si="0"/>
        <v>4.1000000000000227</v>
      </c>
      <c r="AD9" s="73">
        <f t="shared" si="1"/>
        <v>6.8049792531120713E-3</v>
      </c>
    </row>
    <row r="10" spans="1:30">
      <c r="A10" s="27">
        <v>37408</v>
      </c>
      <c r="B10" s="193">
        <v>604.70000000000005</v>
      </c>
      <c r="C10" s="73">
        <f t="shared" ref="C10:C62" si="2">B10/B6-1</f>
        <v>4.9279888946729189E-2</v>
      </c>
      <c r="D10" s="113"/>
      <c r="W10" s="27">
        <v>37408</v>
      </c>
      <c r="X10" s="66">
        <v>600.29999999999995</v>
      </c>
      <c r="Z10" s="27">
        <v>37408</v>
      </c>
      <c r="AA10" s="66">
        <v>604.70000000000005</v>
      </c>
      <c r="AC10" s="66">
        <f t="shared" si="0"/>
        <v>4.4000000000000909</v>
      </c>
      <c r="AD10" s="73">
        <f t="shared" si="1"/>
        <v>7.2763353729123374E-3</v>
      </c>
    </row>
    <row r="11" spans="1:30">
      <c r="A11" s="27">
        <v>37500</v>
      </c>
      <c r="B11" s="193">
        <v>598.29999999999995</v>
      </c>
      <c r="C11" s="73">
        <f t="shared" si="2"/>
        <v>2.9067767457860327E-2</v>
      </c>
      <c r="D11" s="113"/>
      <c r="W11" s="27">
        <v>37500</v>
      </c>
      <c r="X11" s="66">
        <v>594.29999999999995</v>
      </c>
      <c r="Z11" s="27">
        <v>37500</v>
      </c>
      <c r="AA11" s="66">
        <v>598.29999999999995</v>
      </c>
      <c r="AC11" s="66">
        <f t="shared" si="0"/>
        <v>4</v>
      </c>
      <c r="AD11" s="73">
        <f t="shared" si="1"/>
        <v>6.6856092261407324E-3</v>
      </c>
    </row>
    <row r="12" spans="1:30">
      <c r="A12" s="27">
        <v>37591</v>
      </c>
      <c r="B12" s="193">
        <v>617.20000000000005</v>
      </c>
      <c r="C12" s="73">
        <f t="shared" si="2"/>
        <v>3.6439966414777647E-2</v>
      </c>
      <c r="D12" s="113"/>
      <c r="W12" s="27">
        <v>37591</v>
      </c>
      <c r="X12" s="66">
        <v>613.29999999999995</v>
      </c>
      <c r="Z12" s="27">
        <v>37591</v>
      </c>
      <c r="AA12" s="66">
        <v>617.20000000000005</v>
      </c>
      <c r="AC12" s="66">
        <f t="shared" si="0"/>
        <v>3.9000000000000909</v>
      </c>
      <c r="AD12" s="73">
        <f t="shared" si="1"/>
        <v>6.3188593648737697E-3</v>
      </c>
    </row>
    <row r="13" spans="1:30">
      <c r="A13" s="27">
        <v>37681</v>
      </c>
      <c r="B13" s="193">
        <v>610.6</v>
      </c>
      <c r="C13" s="73">
        <f t="shared" si="2"/>
        <v>1.3443983402489756E-2</v>
      </c>
      <c r="D13" s="113"/>
      <c r="W13" s="27">
        <v>37681</v>
      </c>
      <c r="X13" s="66">
        <v>607.20000000000005</v>
      </c>
      <c r="Z13" s="27">
        <v>37681</v>
      </c>
      <c r="AA13" s="66">
        <v>610.6</v>
      </c>
      <c r="AC13" s="66">
        <f t="shared" si="0"/>
        <v>3.3999999999999773</v>
      </c>
      <c r="AD13" s="73">
        <f t="shared" si="1"/>
        <v>5.5682934818211223E-3</v>
      </c>
    </row>
    <row r="14" spans="1:30">
      <c r="A14" s="27">
        <v>37773</v>
      </c>
      <c r="B14" s="193">
        <v>617.6</v>
      </c>
      <c r="C14" s="73">
        <f t="shared" si="2"/>
        <v>2.1332892343310705E-2</v>
      </c>
      <c r="D14" s="113"/>
      <c r="W14" s="27">
        <v>37773</v>
      </c>
      <c r="X14" s="66">
        <v>614</v>
      </c>
      <c r="Z14" s="27">
        <v>37773</v>
      </c>
      <c r="AA14" s="66">
        <v>617.6</v>
      </c>
      <c r="AC14" s="66">
        <f t="shared" si="0"/>
        <v>3.6000000000000227</v>
      </c>
      <c r="AD14" s="73">
        <f t="shared" si="1"/>
        <v>5.8290155440414871E-3</v>
      </c>
    </row>
    <row r="15" spans="1:30">
      <c r="A15" s="27">
        <v>37865</v>
      </c>
      <c r="B15" s="193">
        <v>638.9</v>
      </c>
      <c r="C15" s="73">
        <f t="shared" si="2"/>
        <v>6.7858933645328579E-2</v>
      </c>
      <c r="D15" s="113"/>
      <c r="W15" s="27">
        <v>37865</v>
      </c>
      <c r="X15" s="66">
        <v>636</v>
      </c>
      <c r="Z15" s="27">
        <v>37865</v>
      </c>
      <c r="AA15" s="66">
        <v>638.9</v>
      </c>
      <c r="AC15" s="66">
        <f t="shared" si="0"/>
        <v>2.8999999999999773</v>
      </c>
      <c r="AD15" s="73">
        <f t="shared" si="1"/>
        <v>4.5390514947565774E-3</v>
      </c>
    </row>
    <row r="16" spans="1:30">
      <c r="A16" s="27">
        <v>37956</v>
      </c>
      <c r="B16" s="193">
        <v>644.4</v>
      </c>
      <c r="C16" s="73">
        <f t="shared" si="2"/>
        <v>4.4069993519118444E-2</v>
      </c>
      <c r="D16" s="113"/>
      <c r="W16" s="27">
        <v>37956</v>
      </c>
      <c r="X16" s="66">
        <v>642.70000000000005</v>
      </c>
      <c r="Z16" s="27">
        <v>37956</v>
      </c>
      <c r="AA16" s="66">
        <v>644.4</v>
      </c>
      <c r="AC16" s="66">
        <f t="shared" si="0"/>
        <v>1.6999999999999318</v>
      </c>
      <c r="AD16" s="73">
        <f t="shared" si="1"/>
        <v>2.6381129733083985E-3</v>
      </c>
    </row>
    <row r="17" spans="1:30">
      <c r="A17" s="27">
        <v>38047</v>
      </c>
      <c r="B17" s="193">
        <v>647.4</v>
      </c>
      <c r="C17" s="73">
        <f t="shared" si="2"/>
        <v>6.0268588273828971E-2</v>
      </c>
      <c r="D17" s="113"/>
      <c r="W17" s="27">
        <v>38047</v>
      </c>
      <c r="X17" s="66">
        <v>641.79999999999995</v>
      </c>
      <c r="Z17" s="27">
        <v>38047</v>
      </c>
      <c r="AA17" s="66">
        <v>647.4</v>
      </c>
      <c r="AC17" s="66">
        <f t="shared" si="0"/>
        <v>5.6000000000000227</v>
      </c>
      <c r="AD17" s="73">
        <f t="shared" si="1"/>
        <v>8.6499845535990463E-3</v>
      </c>
    </row>
    <row r="18" spans="1:30">
      <c r="A18" s="27">
        <v>38139</v>
      </c>
      <c r="B18" s="193">
        <v>650.4</v>
      </c>
      <c r="C18" s="73">
        <f t="shared" si="2"/>
        <v>5.3108808290155407E-2</v>
      </c>
      <c r="D18" s="113"/>
      <c r="W18" s="27">
        <v>38139</v>
      </c>
      <c r="X18" s="66">
        <v>644.79999999999995</v>
      </c>
      <c r="Z18" s="27">
        <v>38139</v>
      </c>
      <c r="AA18" s="66">
        <v>650.4</v>
      </c>
      <c r="AC18" s="66">
        <f t="shared" si="0"/>
        <v>5.6000000000000227</v>
      </c>
      <c r="AD18" s="73">
        <f t="shared" si="1"/>
        <v>8.6100861008610446E-3</v>
      </c>
    </row>
    <row r="19" spans="1:30">
      <c r="A19" s="27">
        <v>38231</v>
      </c>
      <c r="B19" s="193">
        <v>662.1</v>
      </c>
      <c r="C19" s="73">
        <f t="shared" si="2"/>
        <v>3.6312411958052904E-2</v>
      </c>
      <c r="D19" s="113"/>
      <c r="W19" s="27">
        <v>38231</v>
      </c>
      <c r="X19" s="66">
        <v>655</v>
      </c>
      <c r="Z19" s="27">
        <v>38231</v>
      </c>
      <c r="AA19" s="66">
        <v>662.1</v>
      </c>
      <c r="AC19" s="66">
        <f t="shared" si="0"/>
        <v>7.1000000000000227</v>
      </c>
      <c r="AD19" s="73">
        <f t="shared" si="1"/>
        <v>1.0723455671348773E-2</v>
      </c>
    </row>
    <row r="20" spans="1:30">
      <c r="A20" s="27">
        <v>38322</v>
      </c>
      <c r="B20" s="193">
        <v>677.2</v>
      </c>
      <c r="C20" s="73">
        <f t="shared" si="2"/>
        <v>5.0900062073246488E-2</v>
      </c>
      <c r="D20" s="113"/>
      <c r="W20" s="27">
        <v>38322</v>
      </c>
      <c r="X20" s="66">
        <v>671.7</v>
      </c>
      <c r="Z20" s="27">
        <v>38322</v>
      </c>
      <c r="AA20" s="66">
        <v>677.2</v>
      </c>
      <c r="AC20" s="66">
        <f t="shared" si="0"/>
        <v>5.5</v>
      </c>
      <c r="AD20" s="73">
        <f t="shared" si="1"/>
        <v>8.1216774955699938E-3</v>
      </c>
    </row>
    <row r="21" spans="1:30">
      <c r="A21" s="27">
        <v>38412</v>
      </c>
      <c r="B21" s="193">
        <v>659.6</v>
      </c>
      <c r="C21" s="73">
        <f t="shared" si="2"/>
        <v>1.8844609206055019E-2</v>
      </c>
      <c r="D21" s="113"/>
      <c r="W21" s="27">
        <v>38412</v>
      </c>
      <c r="X21" s="66">
        <v>653.5</v>
      </c>
      <c r="Z21" s="27">
        <v>38412</v>
      </c>
      <c r="AA21" s="66">
        <v>659.6</v>
      </c>
      <c r="AC21" s="66">
        <f t="shared" si="0"/>
        <v>6.1000000000000227</v>
      </c>
      <c r="AD21" s="73">
        <f t="shared" si="1"/>
        <v>9.2480291085506715E-3</v>
      </c>
    </row>
    <row r="22" spans="1:30">
      <c r="A22" s="27">
        <v>38504</v>
      </c>
      <c r="B22" s="193">
        <v>662.3</v>
      </c>
      <c r="C22" s="73">
        <f t="shared" si="2"/>
        <v>1.829643296432959E-2</v>
      </c>
      <c r="D22" s="113"/>
      <c r="W22" s="27">
        <v>38504</v>
      </c>
      <c r="X22" s="66">
        <v>657.3</v>
      </c>
      <c r="Z22" s="27">
        <v>38504</v>
      </c>
      <c r="AA22" s="66">
        <v>662.3</v>
      </c>
      <c r="AC22" s="66">
        <f t="shared" si="0"/>
        <v>5</v>
      </c>
      <c r="AD22" s="73">
        <f t="shared" si="1"/>
        <v>7.5494488902310133E-3</v>
      </c>
    </row>
    <row r="23" spans="1:30">
      <c r="A23" s="27">
        <v>38596</v>
      </c>
      <c r="B23" s="193">
        <v>674.3</v>
      </c>
      <c r="C23" s="73">
        <f t="shared" si="2"/>
        <v>1.8426219604289251E-2</v>
      </c>
      <c r="D23" s="113"/>
      <c r="W23" s="27">
        <v>38596</v>
      </c>
      <c r="X23" s="66">
        <v>668.9</v>
      </c>
      <c r="Z23" s="27">
        <v>38596</v>
      </c>
      <c r="AA23" s="66">
        <v>674.3</v>
      </c>
      <c r="AC23" s="66">
        <f t="shared" si="0"/>
        <v>5.3999999999999773</v>
      </c>
      <c r="AD23" s="73">
        <f t="shared" si="1"/>
        <v>8.0083049087942716E-3</v>
      </c>
    </row>
    <row r="24" spans="1:30">
      <c r="A24" s="27">
        <v>38687</v>
      </c>
      <c r="B24" s="193">
        <v>683.7</v>
      </c>
      <c r="C24" s="73">
        <f t="shared" si="2"/>
        <v>9.5983461311281992E-3</v>
      </c>
      <c r="D24" s="113"/>
      <c r="G24" s="113"/>
      <c r="W24" s="27">
        <v>38687</v>
      </c>
      <c r="X24" s="66">
        <v>680.4</v>
      </c>
      <c r="Z24" s="27">
        <v>38687</v>
      </c>
      <c r="AA24" s="66">
        <v>683.7</v>
      </c>
      <c r="AC24" s="66">
        <f t="shared" si="0"/>
        <v>3.3000000000000682</v>
      </c>
      <c r="AD24" s="73">
        <f t="shared" si="1"/>
        <v>4.8266783677052335E-3</v>
      </c>
    </row>
    <row r="25" spans="1:30">
      <c r="A25" s="27">
        <v>38777</v>
      </c>
      <c r="B25" s="193">
        <v>687.8</v>
      </c>
      <c r="C25" s="73">
        <f t="shared" si="2"/>
        <v>4.2753183747725743E-2</v>
      </c>
      <c r="D25" s="113"/>
      <c r="G25" s="139" t="s">
        <v>630</v>
      </c>
      <c r="M25" t="s">
        <v>629</v>
      </c>
      <c r="W25" s="27">
        <v>38777</v>
      </c>
      <c r="X25" s="66">
        <v>687.2</v>
      </c>
      <c r="Z25" s="27">
        <v>38777</v>
      </c>
      <c r="AA25" s="66">
        <v>687.8</v>
      </c>
      <c r="AC25" s="66">
        <f t="shared" si="0"/>
        <v>0.59999999999990905</v>
      </c>
      <c r="AD25" s="73">
        <f t="shared" si="1"/>
        <v>8.7234661238718976E-4</v>
      </c>
    </row>
    <row r="26" spans="1:30">
      <c r="A26" s="27">
        <v>38869</v>
      </c>
      <c r="B26" s="193">
        <v>688.5</v>
      </c>
      <c r="C26" s="73">
        <f t="shared" si="2"/>
        <v>3.9559112184810674E-2</v>
      </c>
      <c r="D26" s="113"/>
      <c r="W26" s="27">
        <v>38869</v>
      </c>
      <c r="X26" s="66">
        <v>686.7</v>
      </c>
      <c r="Z26" s="27">
        <v>38869</v>
      </c>
      <c r="AA26" s="66">
        <v>688.5</v>
      </c>
      <c r="AC26" s="66">
        <f t="shared" si="0"/>
        <v>1.7999999999999545</v>
      </c>
      <c r="AD26" s="73">
        <f t="shared" si="1"/>
        <v>2.6143790849672542E-3</v>
      </c>
    </row>
    <row r="27" spans="1:30">
      <c r="A27" s="27">
        <v>38961</v>
      </c>
      <c r="B27" s="193">
        <v>683.7</v>
      </c>
      <c r="C27" s="73">
        <f t="shared" si="2"/>
        <v>1.3940382619012537E-2</v>
      </c>
      <c r="D27" s="113"/>
      <c r="G27" s="113"/>
      <c r="W27" s="27">
        <v>38961</v>
      </c>
      <c r="X27" s="66">
        <v>681.5</v>
      </c>
      <c r="Z27" s="27">
        <v>38961</v>
      </c>
      <c r="AA27" s="66">
        <v>683.7</v>
      </c>
      <c r="AC27" s="66">
        <f t="shared" si="0"/>
        <v>2.2000000000000455</v>
      </c>
      <c r="AD27" s="73">
        <f t="shared" si="1"/>
        <v>3.2177855784701554E-3</v>
      </c>
    </row>
    <row r="28" spans="1:30">
      <c r="A28" s="27">
        <v>39052</v>
      </c>
      <c r="B28" s="193">
        <v>688.5</v>
      </c>
      <c r="C28" s="73">
        <f t="shared" si="2"/>
        <v>7.0206230802982716E-3</v>
      </c>
      <c r="D28" s="113"/>
      <c r="G28" s="113" t="s">
        <v>451</v>
      </c>
      <c r="W28" s="27">
        <v>39052</v>
      </c>
      <c r="X28" s="66">
        <v>687.7</v>
      </c>
      <c r="Z28" s="27">
        <v>39052</v>
      </c>
      <c r="AA28" s="66">
        <v>688.5</v>
      </c>
      <c r="AC28" s="66">
        <f t="shared" si="0"/>
        <v>0.79999999999995453</v>
      </c>
      <c r="AD28" s="73">
        <f t="shared" si="1"/>
        <v>1.1619462599854096E-3</v>
      </c>
    </row>
    <row r="29" spans="1:30">
      <c r="A29" s="27">
        <v>39142</v>
      </c>
      <c r="B29" s="193">
        <v>697</v>
      </c>
      <c r="C29" s="73">
        <f t="shared" si="2"/>
        <v>1.3375981389939007E-2</v>
      </c>
      <c r="D29" s="113"/>
      <c r="G29" s="113" t="s">
        <v>451</v>
      </c>
      <c r="W29" s="27">
        <v>39142</v>
      </c>
      <c r="X29" s="66">
        <v>696.2</v>
      </c>
      <c r="Z29" s="27">
        <v>39142</v>
      </c>
      <c r="AA29" s="66">
        <v>697</v>
      </c>
      <c r="AC29" s="66">
        <f t="shared" si="0"/>
        <v>0.79999999999995453</v>
      </c>
      <c r="AD29" s="73">
        <f t="shared" si="1"/>
        <v>1.1477761836441241E-3</v>
      </c>
    </row>
    <row r="30" spans="1:30">
      <c r="A30" s="27">
        <v>39234</v>
      </c>
      <c r="B30" s="193">
        <v>700.2</v>
      </c>
      <c r="C30" s="73">
        <f t="shared" si="2"/>
        <v>1.6993464052287743E-2</v>
      </c>
      <c r="D30" s="113"/>
      <c r="G30" s="113" t="s">
        <v>451</v>
      </c>
      <c r="H30" s="113"/>
      <c r="W30" s="27">
        <v>39234</v>
      </c>
      <c r="X30" s="66">
        <v>697.8</v>
      </c>
      <c r="Z30" s="27">
        <v>39234</v>
      </c>
      <c r="AA30" s="66">
        <v>700.2</v>
      </c>
      <c r="AC30" s="66">
        <f t="shared" si="0"/>
        <v>2.4000000000000909</v>
      </c>
      <c r="AD30" s="73">
        <f t="shared" si="1"/>
        <v>3.4275921165382618E-3</v>
      </c>
    </row>
    <row r="31" spans="1:30">
      <c r="A31" s="27">
        <v>39326</v>
      </c>
      <c r="B31" s="193">
        <v>706.2</v>
      </c>
      <c r="C31" s="73">
        <f t="shared" si="2"/>
        <v>3.2909170688898648E-2</v>
      </c>
      <c r="D31" s="113"/>
      <c r="G31" s="113" t="s">
        <v>451</v>
      </c>
      <c r="H31" s="113"/>
      <c r="W31" s="27">
        <v>39326</v>
      </c>
      <c r="X31" s="66">
        <v>704.5</v>
      </c>
      <c r="Z31" s="27">
        <v>39326</v>
      </c>
      <c r="AA31" s="66">
        <v>706.2</v>
      </c>
      <c r="AC31" s="66">
        <f t="shared" si="0"/>
        <v>1.7000000000000455</v>
      </c>
      <c r="AD31" s="73">
        <f t="shared" si="1"/>
        <v>2.407250070801537E-3</v>
      </c>
    </row>
    <row r="32" spans="1:30">
      <c r="A32" s="27">
        <v>39417</v>
      </c>
      <c r="B32" s="193">
        <v>717.5</v>
      </c>
      <c r="C32" s="73">
        <f t="shared" si="2"/>
        <v>4.2120551924473393E-2</v>
      </c>
      <c r="D32" s="113"/>
      <c r="G32" s="113" t="s">
        <v>451</v>
      </c>
      <c r="H32" s="113"/>
      <c r="W32" s="27">
        <v>39417</v>
      </c>
      <c r="X32" s="66">
        <v>716</v>
      </c>
      <c r="Z32" s="27">
        <v>39417</v>
      </c>
      <c r="AA32" s="66">
        <v>717.5</v>
      </c>
      <c r="AC32" s="66">
        <f t="shared" si="0"/>
        <v>1.5</v>
      </c>
      <c r="AD32" s="73">
        <f t="shared" si="1"/>
        <v>2.0905923344947735E-3</v>
      </c>
    </row>
    <row r="33" spans="1:30">
      <c r="A33" s="27">
        <v>39508</v>
      </c>
      <c r="B33" s="193">
        <v>709</v>
      </c>
      <c r="C33" s="73">
        <f t="shared" si="2"/>
        <v>1.7216642754662947E-2</v>
      </c>
      <c r="D33" s="113"/>
      <c r="G33" s="113" t="s">
        <v>451</v>
      </c>
      <c r="H33" s="113"/>
      <c r="W33" s="27">
        <v>39508</v>
      </c>
      <c r="X33" s="66">
        <v>708.1</v>
      </c>
      <c r="Z33" s="27">
        <v>39508</v>
      </c>
      <c r="AA33" s="66">
        <v>709</v>
      </c>
      <c r="AC33" s="66">
        <f t="shared" si="0"/>
        <v>0.89999999999997726</v>
      </c>
      <c r="AD33" s="73">
        <f t="shared" si="1"/>
        <v>1.2693935119886845E-3</v>
      </c>
    </row>
    <row r="34" spans="1:30">
      <c r="A34" s="27">
        <v>39600</v>
      </c>
      <c r="B34" s="193">
        <v>715.3</v>
      </c>
      <c r="C34" s="73">
        <f t="shared" si="2"/>
        <v>2.1565267066552263E-2</v>
      </c>
      <c r="D34" s="113"/>
      <c r="G34" s="113" t="s">
        <v>451</v>
      </c>
      <c r="H34" s="113"/>
      <c r="W34" s="27">
        <v>39600</v>
      </c>
      <c r="X34" s="66">
        <v>713.1</v>
      </c>
      <c r="Z34" s="27">
        <v>39600</v>
      </c>
      <c r="AA34" s="66">
        <v>715.3</v>
      </c>
      <c r="AC34" s="66">
        <f t="shared" si="0"/>
        <v>2.1999999999999318</v>
      </c>
      <c r="AD34" s="73">
        <f t="shared" si="1"/>
        <v>3.0756326017054828E-3</v>
      </c>
    </row>
    <row r="35" spans="1:30">
      <c r="A35" s="27">
        <v>39692</v>
      </c>
      <c r="B35" s="193">
        <v>709.2</v>
      </c>
      <c r="C35" s="73">
        <f t="shared" si="2"/>
        <v>4.2480883602378228E-3</v>
      </c>
      <c r="D35" s="113"/>
      <c r="G35" s="113" t="s">
        <v>451</v>
      </c>
      <c r="H35" s="113"/>
      <c r="W35" s="27">
        <v>39692</v>
      </c>
      <c r="X35" s="66">
        <v>707.4</v>
      </c>
      <c r="Z35" s="27">
        <v>39692</v>
      </c>
      <c r="AA35" s="66">
        <v>709.2</v>
      </c>
      <c r="AC35" s="66">
        <f t="shared" si="0"/>
        <v>1.8000000000000682</v>
      </c>
      <c r="AD35" s="73">
        <f t="shared" si="1"/>
        <v>2.5380710659899438E-3</v>
      </c>
    </row>
    <row r="36" spans="1:30">
      <c r="A36" s="27">
        <v>39783</v>
      </c>
      <c r="B36" s="193">
        <v>732.4</v>
      </c>
      <c r="C36" s="73">
        <f t="shared" si="2"/>
        <v>2.0766550522647975E-2</v>
      </c>
      <c r="D36" s="113"/>
      <c r="G36" s="113" t="s">
        <v>451</v>
      </c>
      <c r="H36" s="113"/>
      <c r="W36" s="27">
        <v>39783</v>
      </c>
      <c r="X36" s="66">
        <v>730.4</v>
      </c>
      <c r="Z36" s="27">
        <v>39783</v>
      </c>
      <c r="AA36" s="66">
        <v>732.4</v>
      </c>
      <c r="AC36" s="66">
        <f t="shared" si="0"/>
        <v>2</v>
      </c>
      <c r="AD36" s="73">
        <f t="shared" si="1"/>
        <v>2.7307482250136538E-3</v>
      </c>
    </row>
    <row r="37" spans="1:30">
      <c r="A37" s="27">
        <v>39873</v>
      </c>
      <c r="B37" s="193">
        <v>702.8</v>
      </c>
      <c r="C37" s="73">
        <f t="shared" si="2"/>
        <v>-8.7447108603667667E-3</v>
      </c>
      <c r="D37" s="113"/>
      <c r="G37" s="113" t="s">
        <v>451</v>
      </c>
      <c r="H37" s="113"/>
      <c r="W37" s="27">
        <v>39873</v>
      </c>
      <c r="X37" s="66">
        <v>698.5</v>
      </c>
      <c r="Z37" s="27">
        <v>39873</v>
      </c>
      <c r="AA37" s="66">
        <v>702.8</v>
      </c>
      <c r="AC37" s="66">
        <f t="shared" si="0"/>
        <v>4.2999999999999545</v>
      </c>
      <c r="AD37" s="73">
        <f t="shared" si="1"/>
        <v>6.1183836084233844E-3</v>
      </c>
    </row>
    <row r="38" spans="1:30">
      <c r="A38" s="27">
        <v>39965</v>
      </c>
      <c r="B38" s="193">
        <v>701.3</v>
      </c>
      <c r="C38" s="73">
        <f t="shared" si="2"/>
        <v>-1.9572207465399116E-2</v>
      </c>
      <c r="D38" s="113"/>
      <c r="G38" s="113" t="s">
        <v>451</v>
      </c>
      <c r="H38" s="113"/>
      <c r="W38" s="27">
        <v>39965</v>
      </c>
      <c r="X38" s="66">
        <v>697.3</v>
      </c>
      <c r="Z38" s="27">
        <v>39965</v>
      </c>
      <c r="AA38" s="66">
        <v>701.3</v>
      </c>
      <c r="AC38" s="66">
        <f t="shared" si="0"/>
        <v>4</v>
      </c>
      <c r="AD38" s="73">
        <f t="shared" si="1"/>
        <v>5.7036931413089976E-3</v>
      </c>
    </row>
    <row r="39" spans="1:30">
      <c r="A39" s="27">
        <v>40057</v>
      </c>
      <c r="B39" s="193">
        <v>695.4</v>
      </c>
      <c r="C39" s="73">
        <f t="shared" si="2"/>
        <v>-1.9458544839255576E-2</v>
      </c>
      <c r="D39" s="113"/>
      <c r="G39" s="113" t="s">
        <v>451</v>
      </c>
      <c r="H39" s="113"/>
      <c r="W39" s="27">
        <v>40057</v>
      </c>
      <c r="X39" s="66">
        <v>691.4</v>
      </c>
      <c r="Z39" s="27">
        <v>40057</v>
      </c>
      <c r="AA39" s="66">
        <v>695.4</v>
      </c>
      <c r="AC39" s="66">
        <f t="shared" si="0"/>
        <v>4</v>
      </c>
      <c r="AD39" s="73">
        <f t="shared" si="1"/>
        <v>5.7520851308599371E-3</v>
      </c>
    </row>
    <row r="40" spans="1:30">
      <c r="A40" s="27">
        <v>40148</v>
      </c>
      <c r="B40" s="193">
        <v>702.2</v>
      </c>
      <c r="C40" s="73">
        <f t="shared" si="2"/>
        <v>-4.1234298197706076E-2</v>
      </c>
      <c r="D40" s="113"/>
      <c r="G40" s="113" t="s">
        <v>451</v>
      </c>
      <c r="H40" s="113"/>
      <c r="W40" s="27">
        <v>40148</v>
      </c>
      <c r="X40" s="66">
        <v>698.6</v>
      </c>
      <c r="Z40" s="27">
        <v>40148</v>
      </c>
      <c r="AA40" s="66">
        <v>702.2</v>
      </c>
      <c r="AC40" s="66">
        <f t="shared" si="0"/>
        <v>3.6000000000000227</v>
      </c>
      <c r="AD40" s="73">
        <f t="shared" si="1"/>
        <v>5.1267445172315899E-3</v>
      </c>
    </row>
    <row r="41" spans="1:30">
      <c r="A41" s="27">
        <v>40238</v>
      </c>
      <c r="B41" s="193">
        <v>693.9</v>
      </c>
      <c r="C41" s="73">
        <f t="shared" si="2"/>
        <v>-1.2663631189527624E-2</v>
      </c>
      <c r="D41" s="113"/>
      <c r="G41" s="113" t="s">
        <v>451</v>
      </c>
      <c r="W41" s="27">
        <v>40238</v>
      </c>
      <c r="X41" s="66">
        <v>693.9</v>
      </c>
      <c r="Z41" s="27">
        <v>40238</v>
      </c>
      <c r="AA41" s="66">
        <v>693.9</v>
      </c>
      <c r="AC41" s="66">
        <f t="shared" si="0"/>
        <v>0</v>
      </c>
      <c r="AD41" s="73">
        <f t="shared" si="1"/>
        <v>0</v>
      </c>
    </row>
    <row r="42" spans="1:30">
      <c r="A42" s="27">
        <v>40330</v>
      </c>
      <c r="B42" s="193">
        <v>689.2</v>
      </c>
      <c r="C42" s="73">
        <f t="shared" si="2"/>
        <v>-1.7253671752459621E-2</v>
      </c>
      <c r="D42" s="113"/>
      <c r="G42" s="113" t="s">
        <v>451</v>
      </c>
      <c r="W42" s="27">
        <v>40330</v>
      </c>
      <c r="X42" s="66">
        <v>689.2</v>
      </c>
      <c r="Z42" s="27">
        <v>40330</v>
      </c>
      <c r="AA42" s="66">
        <v>689.2</v>
      </c>
      <c r="AC42" s="66">
        <f t="shared" si="0"/>
        <v>0</v>
      </c>
      <c r="AD42" s="73">
        <f t="shared" si="1"/>
        <v>0</v>
      </c>
    </row>
    <row r="43" spans="1:30">
      <c r="A43" s="27">
        <v>40422</v>
      </c>
      <c r="B43" s="193">
        <v>698.4</v>
      </c>
      <c r="C43" s="73">
        <f t="shared" si="2"/>
        <v>4.3140638481449223E-3</v>
      </c>
      <c r="D43" s="113"/>
      <c r="G43" s="113" t="s">
        <v>451</v>
      </c>
      <c r="W43" s="27">
        <v>40422</v>
      </c>
      <c r="X43" s="66">
        <v>698.4</v>
      </c>
      <c r="Z43" s="27">
        <v>40422</v>
      </c>
      <c r="AA43" s="66">
        <v>698.4</v>
      </c>
      <c r="AC43" s="66">
        <f t="shared" si="0"/>
        <v>0</v>
      </c>
      <c r="AD43" s="73">
        <f t="shared" si="1"/>
        <v>0</v>
      </c>
    </row>
    <row r="44" spans="1:30">
      <c r="A44" s="27">
        <v>40513</v>
      </c>
      <c r="B44" s="193">
        <v>700.6</v>
      </c>
      <c r="C44" s="73">
        <f t="shared" si="2"/>
        <v>-2.2785531187695662E-3</v>
      </c>
      <c r="D44" s="113"/>
      <c r="G44" s="113" t="s">
        <v>451</v>
      </c>
      <c r="W44" s="27">
        <v>40513</v>
      </c>
      <c r="X44" s="66">
        <v>700.6</v>
      </c>
      <c r="Z44" s="27">
        <v>40513</v>
      </c>
      <c r="AA44" s="66">
        <v>700.6</v>
      </c>
      <c r="AC44" s="66">
        <f t="shared" si="0"/>
        <v>0</v>
      </c>
      <c r="AD44" s="73">
        <f t="shared" si="1"/>
        <v>0</v>
      </c>
    </row>
    <row r="45" spans="1:30">
      <c r="A45" s="27">
        <v>40603</v>
      </c>
      <c r="B45" s="193">
        <v>707.9</v>
      </c>
      <c r="C45" s="73">
        <f t="shared" si="2"/>
        <v>2.0175817841187493E-2</v>
      </c>
      <c r="D45" s="113"/>
      <c r="G45" s="113" t="s">
        <v>451</v>
      </c>
      <c r="W45" s="27">
        <v>40603</v>
      </c>
      <c r="X45" s="66">
        <v>707.9</v>
      </c>
      <c r="Z45" s="27">
        <v>40603</v>
      </c>
      <c r="AA45" s="66">
        <v>707.9</v>
      </c>
      <c r="AC45" s="66">
        <f t="shared" si="0"/>
        <v>0</v>
      </c>
      <c r="AD45" s="73">
        <f t="shared" si="1"/>
        <v>0</v>
      </c>
    </row>
    <row r="46" spans="1:30">
      <c r="A46" s="27">
        <v>40695</v>
      </c>
      <c r="B46" s="193">
        <v>709.7</v>
      </c>
      <c r="C46" s="73">
        <f t="shared" si="2"/>
        <v>2.9744631456761539E-2</v>
      </c>
      <c r="D46" s="113"/>
      <c r="G46" s="113" t="s">
        <v>451</v>
      </c>
      <c r="W46" s="27">
        <v>40695</v>
      </c>
      <c r="X46" s="66">
        <v>709.7</v>
      </c>
      <c r="Z46" s="27">
        <v>40695</v>
      </c>
      <c r="AA46" s="66">
        <v>709.7</v>
      </c>
      <c r="AC46" s="66">
        <f t="shared" si="0"/>
        <v>0</v>
      </c>
      <c r="AD46" s="73">
        <f t="shared" si="1"/>
        <v>0</v>
      </c>
    </row>
    <row r="47" spans="1:30">
      <c r="A47" s="27">
        <v>40787</v>
      </c>
      <c r="B47" s="193">
        <v>721.6</v>
      </c>
      <c r="C47" s="73">
        <f t="shared" si="2"/>
        <v>3.3218785796105488E-2</v>
      </c>
      <c r="D47" s="113"/>
      <c r="G47" s="113" t="s">
        <v>451</v>
      </c>
      <c r="W47" s="27">
        <v>40787</v>
      </c>
      <c r="X47" s="66">
        <v>721.6</v>
      </c>
      <c r="Z47" s="27">
        <v>40787</v>
      </c>
      <c r="AA47" s="66">
        <v>721.6</v>
      </c>
      <c r="AC47" s="66">
        <f t="shared" si="0"/>
        <v>0</v>
      </c>
      <c r="AD47" s="73">
        <f t="shared" si="1"/>
        <v>0</v>
      </c>
    </row>
    <row r="48" spans="1:30">
      <c r="A48" s="27">
        <v>40878</v>
      </c>
      <c r="B48" s="193">
        <v>730.3</v>
      </c>
      <c r="C48" s="73">
        <f t="shared" si="2"/>
        <v>4.2392235226948127E-2</v>
      </c>
      <c r="D48" s="113"/>
      <c r="E48" s="64"/>
      <c r="G48" s="113" t="s">
        <v>451</v>
      </c>
      <c r="W48" s="27">
        <v>40878</v>
      </c>
      <c r="X48" s="66">
        <v>730.3</v>
      </c>
      <c r="Z48" s="27">
        <v>40878</v>
      </c>
      <c r="AA48" s="66">
        <v>730.3</v>
      </c>
      <c r="AC48" s="66">
        <f t="shared" si="0"/>
        <v>0</v>
      </c>
      <c r="AD48" s="73">
        <f t="shared" si="1"/>
        <v>0</v>
      </c>
    </row>
    <row r="49" spans="1:30">
      <c r="A49" s="27">
        <v>40969</v>
      </c>
      <c r="B49" s="193">
        <v>727.5</v>
      </c>
      <c r="C49" s="73">
        <f t="shared" si="2"/>
        <v>2.7687526486791958E-2</v>
      </c>
      <c r="D49" s="113"/>
      <c r="E49" s="64"/>
      <c r="G49" s="113" t="s">
        <v>451</v>
      </c>
      <c r="W49" s="27">
        <v>40969</v>
      </c>
      <c r="X49" s="66">
        <v>727.5</v>
      </c>
      <c r="Z49" s="27">
        <v>40969</v>
      </c>
      <c r="AA49" s="66">
        <v>727.5</v>
      </c>
      <c r="AC49" s="66">
        <f t="shared" si="0"/>
        <v>0</v>
      </c>
      <c r="AD49" s="73">
        <f t="shared" si="1"/>
        <v>0</v>
      </c>
    </row>
    <row r="50" spans="1:30">
      <c r="A50" s="27">
        <v>41061</v>
      </c>
      <c r="B50" s="193">
        <v>725.8</v>
      </c>
      <c r="C50" s="73">
        <f t="shared" si="2"/>
        <v>2.268564182048749E-2</v>
      </c>
      <c r="D50" s="113"/>
      <c r="E50" s="64"/>
      <c r="G50" s="113" t="s">
        <v>451</v>
      </c>
      <c r="W50" s="27">
        <v>41061</v>
      </c>
      <c r="X50" s="66">
        <v>725.8</v>
      </c>
      <c r="Z50" s="27">
        <v>41061</v>
      </c>
      <c r="AA50" s="66">
        <v>725.8</v>
      </c>
      <c r="AC50" s="66">
        <f t="shared" si="0"/>
        <v>0</v>
      </c>
      <c r="AD50" s="73">
        <f t="shared" si="1"/>
        <v>0</v>
      </c>
    </row>
    <row r="51" spans="1:30">
      <c r="A51" s="27">
        <v>41153</v>
      </c>
      <c r="B51" s="193">
        <v>717.4</v>
      </c>
      <c r="C51" s="73">
        <f t="shared" si="2"/>
        <v>-5.8203991130820754E-3</v>
      </c>
      <c r="D51" s="113"/>
      <c r="E51" s="64"/>
      <c r="G51" s="113" t="s">
        <v>451</v>
      </c>
      <c r="W51" s="27">
        <v>41153</v>
      </c>
      <c r="X51" s="66">
        <v>717.4</v>
      </c>
      <c r="Z51" s="27">
        <v>41153</v>
      </c>
      <c r="AA51" s="66">
        <v>717.4</v>
      </c>
      <c r="AC51" s="66">
        <f t="shared" si="0"/>
        <v>0</v>
      </c>
      <c r="AD51" s="73">
        <f t="shared" si="1"/>
        <v>0</v>
      </c>
    </row>
    <row r="52" spans="1:30">
      <c r="A52" s="27">
        <v>41244</v>
      </c>
      <c r="B52" s="193">
        <v>726.3</v>
      </c>
      <c r="C52" s="73">
        <f t="shared" si="2"/>
        <v>-5.4772011502122186E-3</v>
      </c>
      <c r="D52" s="113"/>
      <c r="E52" s="64"/>
      <c r="G52" s="113" t="s">
        <v>451</v>
      </c>
      <c r="W52" s="27">
        <v>41244</v>
      </c>
      <c r="X52" s="66">
        <v>726.3</v>
      </c>
      <c r="Z52" s="27">
        <v>41244</v>
      </c>
      <c r="AA52" s="66">
        <v>726.3</v>
      </c>
      <c r="AC52" s="66">
        <f t="shared" si="0"/>
        <v>0</v>
      </c>
      <c r="AD52" s="73">
        <f t="shared" si="1"/>
        <v>0</v>
      </c>
    </row>
    <row r="53" spans="1:30">
      <c r="A53" s="27">
        <v>41334</v>
      </c>
      <c r="B53" s="193">
        <v>722.3</v>
      </c>
      <c r="C53" s="73">
        <f t="shared" si="2"/>
        <v>-7.1477663230241628E-3</v>
      </c>
      <c r="D53" s="113"/>
      <c r="E53" s="64"/>
      <c r="F53" s="113"/>
      <c r="G53" s="113" t="s">
        <v>451</v>
      </c>
      <c r="W53" s="27">
        <v>41334</v>
      </c>
      <c r="X53" s="66">
        <v>722.3</v>
      </c>
      <c r="Z53" s="27">
        <v>41334</v>
      </c>
      <c r="AA53" s="66">
        <v>722.3</v>
      </c>
      <c r="AC53" s="66">
        <f t="shared" si="0"/>
        <v>0</v>
      </c>
      <c r="AD53" s="73">
        <f t="shared" si="1"/>
        <v>0</v>
      </c>
    </row>
    <row r="54" spans="1:30">
      <c r="A54" s="27">
        <v>41426</v>
      </c>
      <c r="B54" s="193">
        <v>722.5</v>
      </c>
      <c r="C54" s="73">
        <f t="shared" si="2"/>
        <v>-4.5467070818406841E-3</v>
      </c>
      <c r="D54" s="113"/>
      <c r="E54" s="64"/>
      <c r="F54" s="113"/>
      <c r="G54" s="113" t="s">
        <v>451</v>
      </c>
      <c r="H54" s="113"/>
      <c r="W54" s="27">
        <v>41426</v>
      </c>
      <c r="X54" s="66">
        <v>722.5</v>
      </c>
      <c r="Z54" s="27">
        <v>41426</v>
      </c>
      <c r="AA54" s="66">
        <v>722.5</v>
      </c>
      <c r="AC54" s="66">
        <f t="shared" si="0"/>
        <v>0</v>
      </c>
      <c r="AD54" s="73">
        <f t="shared" si="1"/>
        <v>0</v>
      </c>
    </row>
    <row r="55" spans="1:30">
      <c r="A55" s="27">
        <v>41518</v>
      </c>
      <c r="B55" s="193">
        <v>739.2</v>
      </c>
      <c r="C55" s="73">
        <f t="shared" si="2"/>
        <v>3.0387510454418898E-2</v>
      </c>
      <c r="D55" s="113"/>
      <c r="E55" s="64"/>
      <c r="F55" s="113"/>
      <c r="G55" s="113" t="s">
        <v>451</v>
      </c>
      <c r="H55" s="113"/>
      <c r="W55" s="27">
        <v>41518</v>
      </c>
      <c r="X55" s="66">
        <v>739.2</v>
      </c>
      <c r="Z55" s="27">
        <v>41518</v>
      </c>
      <c r="AA55" s="66">
        <v>739.2</v>
      </c>
      <c r="AC55" s="66">
        <f t="shared" si="0"/>
        <v>0</v>
      </c>
      <c r="AD55" s="73">
        <f t="shared" si="1"/>
        <v>0</v>
      </c>
    </row>
    <row r="56" spans="1:30">
      <c r="A56" s="27">
        <v>41609</v>
      </c>
      <c r="B56" s="193">
        <v>759.5</v>
      </c>
      <c r="C56" s="73">
        <f t="shared" si="2"/>
        <v>4.5711138647941629E-2</v>
      </c>
      <c r="D56" s="113"/>
      <c r="E56" s="73"/>
      <c r="F56" s="113"/>
      <c r="G56" s="113" t="s">
        <v>451</v>
      </c>
      <c r="H56" s="113"/>
      <c r="W56" s="27">
        <v>41609</v>
      </c>
      <c r="X56" s="66">
        <v>759.5</v>
      </c>
      <c r="Z56" s="27">
        <v>41609</v>
      </c>
      <c r="AA56" s="66">
        <v>759.5</v>
      </c>
      <c r="AC56" s="66">
        <f t="shared" si="0"/>
        <v>0</v>
      </c>
      <c r="AD56" s="73">
        <f t="shared" si="1"/>
        <v>0</v>
      </c>
    </row>
    <row r="57" spans="1:30">
      <c r="A57" s="27">
        <v>41699</v>
      </c>
      <c r="B57" s="193">
        <v>758.6</v>
      </c>
      <c r="C57" s="73">
        <f t="shared" si="2"/>
        <v>5.0256126263325651E-2</v>
      </c>
      <c r="D57" s="113"/>
      <c r="E57" s="73"/>
      <c r="F57" s="113"/>
      <c r="G57" s="113" t="s">
        <v>451</v>
      </c>
      <c r="H57" s="113"/>
      <c r="W57" s="27">
        <v>41699</v>
      </c>
      <c r="X57" s="66">
        <v>758.6</v>
      </c>
      <c r="Z57" s="27">
        <v>41699</v>
      </c>
      <c r="AA57" s="66">
        <v>758.6</v>
      </c>
      <c r="AC57" s="66">
        <f t="shared" si="0"/>
        <v>0</v>
      </c>
      <c r="AD57" s="73">
        <f t="shared" si="1"/>
        <v>0</v>
      </c>
    </row>
    <row r="58" spans="1:30">
      <c r="A58" s="27">
        <v>41791</v>
      </c>
      <c r="B58" s="193">
        <v>758.9</v>
      </c>
      <c r="C58" s="73">
        <f t="shared" si="2"/>
        <v>5.0380622837370215E-2</v>
      </c>
      <c r="D58" s="113"/>
      <c r="E58" s="73"/>
      <c r="F58" s="113"/>
      <c r="G58" s="113" t="s">
        <v>451</v>
      </c>
      <c r="H58" s="113"/>
      <c r="W58" s="27">
        <v>41791</v>
      </c>
      <c r="X58" s="66">
        <v>758.9</v>
      </c>
      <c r="Z58" s="27">
        <v>41791</v>
      </c>
      <c r="AA58" s="66">
        <v>758.9</v>
      </c>
      <c r="AC58" s="66">
        <f t="shared" si="0"/>
        <v>0</v>
      </c>
      <c r="AD58" s="73">
        <f t="shared" si="1"/>
        <v>0</v>
      </c>
    </row>
    <row r="59" spans="1:30">
      <c r="A59" s="27">
        <v>41883</v>
      </c>
      <c r="B59" s="193">
        <v>766.8</v>
      </c>
      <c r="C59" s="73">
        <f t="shared" si="2"/>
        <v>3.7337662337662225E-2</v>
      </c>
      <c r="D59" s="113"/>
      <c r="E59" s="73"/>
      <c r="F59" s="113"/>
      <c r="G59" s="113" t="s">
        <v>451</v>
      </c>
      <c r="H59" s="113"/>
      <c r="W59" s="27">
        <v>41883</v>
      </c>
      <c r="X59" s="66">
        <v>766.8</v>
      </c>
      <c r="Z59" s="27">
        <v>41883</v>
      </c>
      <c r="AA59" s="66">
        <v>766.8</v>
      </c>
      <c r="AC59" s="66">
        <f t="shared" si="0"/>
        <v>0</v>
      </c>
      <c r="AD59" s="73">
        <f t="shared" si="1"/>
        <v>0</v>
      </c>
    </row>
    <row r="60" spans="1:30">
      <c r="A60" s="27">
        <v>41974</v>
      </c>
      <c r="B60" s="193">
        <v>789.5</v>
      </c>
      <c r="C60" s="73">
        <f t="shared" si="2"/>
        <v>3.9499670836076417E-2</v>
      </c>
      <c r="D60" s="113" t="s">
        <v>401</v>
      </c>
      <c r="E60" s="113"/>
      <c r="F60" s="113"/>
      <c r="G60" s="113" t="s">
        <v>451</v>
      </c>
      <c r="H60" s="113"/>
      <c r="W60" s="27">
        <v>41974</v>
      </c>
      <c r="X60" s="66">
        <v>789.5</v>
      </c>
      <c r="Z60" s="27">
        <v>41974</v>
      </c>
      <c r="AA60" s="66">
        <v>789.5</v>
      </c>
      <c r="AC60" s="66">
        <f t="shared" si="0"/>
        <v>0</v>
      </c>
      <c r="AD60" s="73">
        <f t="shared" si="1"/>
        <v>0</v>
      </c>
    </row>
    <row r="61" spans="1:30">
      <c r="A61" s="27">
        <v>42064</v>
      </c>
      <c r="B61" s="193">
        <v>790.9</v>
      </c>
      <c r="C61" s="73">
        <f t="shared" si="2"/>
        <v>4.2578433957289663E-2</v>
      </c>
      <c r="D61" s="125">
        <v>42157</v>
      </c>
      <c r="E61" s="125" t="s">
        <v>413</v>
      </c>
      <c r="F61" s="113"/>
      <c r="G61" s="113" t="s">
        <v>451</v>
      </c>
      <c r="H61" s="113"/>
      <c r="W61" s="27">
        <v>42064</v>
      </c>
      <c r="X61" s="66">
        <v>790.9</v>
      </c>
      <c r="Z61" s="27">
        <v>42064</v>
      </c>
      <c r="AA61" s="66">
        <v>790.9</v>
      </c>
      <c r="AC61" s="66">
        <f t="shared" si="0"/>
        <v>0</v>
      </c>
      <c r="AD61" s="73">
        <f t="shared" si="1"/>
        <v>0</v>
      </c>
    </row>
    <row r="62" spans="1:30">
      <c r="A62" s="27">
        <v>42156</v>
      </c>
      <c r="B62" s="193">
        <v>784</v>
      </c>
      <c r="C62" s="73">
        <f t="shared" si="2"/>
        <v>3.3074186322308741E-2</v>
      </c>
      <c r="D62" s="125">
        <v>42223</v>
      </c>
      <c r="E62" s="125"/>
      <c r="F62" s="113"/>
      <c r="G62" s="113" t="s">
        <v>451</v>
      </c>
      <c r="H62" s="113"/>
      <c r="W62" s="27">
        <v>42156</v>
      </c>
      <c r="X62" s="66">
        <v>784</v>
      </c>
      <c r="Z62" s="27">
        <v>42156</v>
      </c>
      <c r="AA62" s="66">
        <v>784</v>
      </c>
      <c r="AC62" s="66">
        <f t="shared" si="0"/>
        <v>0</v>
      </c>
      <c r="AD62" s="73">
        <f t="shared" si="1"/>
        <v>0</v>
      </c>
    </row>
    <row r="63" spans="1:30">
      <c r="A63" s="27">
        <v>42248</v>
      </c>
      <c r="B63" s="193">
        <v>775.6</v>
      </c>
      <c r="C63" s="73">
        <f t="shared" ref="C63:C66" si="3">B63/B59-1</f>
        <v>1.147626499739185E-2</v>
      </c>
      <c r="D63" s="125">
        <v>42326</v>
      </c>
      <c r="E63" s="125"/>
      <c r="F63" s="113"/>
      <c r="G63" s="113" t="s">
        <v>451</v>
      </c>
      <c r="H63" s="113"/>
      <c r="W63" s="27">
        <v>42248</v>
      </c>
      <c r="X63" s="66">
        <v>775.6</v>
      </c>
      <c r="Z63" s="27">
        <v>42248</v>
      </c>
      <c r="AA63" s="66">
        <v>775.6</v>
      </c>
      <c r="AC63" s="66">
        <f t="shared" si="0"/>
        <v>0</v>
      </c>
      <c r="AD63" s="73">
        <f t="shared" si="1"/>
        <v>0</v>
      </c>
    </row>
    <row r="64" spans="1:30">
      <c r="A64" s="27">
        <v>42339</v>
      </c>
      <c r="B64" s="193">
        <v>806.5</v>
      </c>
      <c r="C64" s="73">
        <f t="shared" si="3"/>
        <v>2.1532615579480607E-2</v>
      </c>
      <c r="D64" s="125">
        <v>42409</v>
      </c>
      <c r="F64" s="113"/>
      <c r="G64" s="113" t="s">
        <v>451</v>
      </c>
      <c r="H64" s="113"/>
      <c r="W64" s="27">
        <v>42339</v>
      </c>
      <c r="X64" s="66">
        <v>806.5</v>
      </c>
      <c r="Z64" s="27">
        <v>42339</v>
      </c>
      <c r="AA64" s="66">
        <v>806.5</v>
      </c>
      <c r="AC64" s="66">
        <f t="shared" si="0"/>
        <v>0</v>
      </c>
      <c r="AD64" s="73">
        <f t="shared" si="1"/>
        <v>0</v>
      </c>
    </row>
    <row r="65" spans="1:30">
      <c r="A65" s="27">
        <v>42430</v>
      </c>
      <c r="B65" s="193">
        <v>806.3</v>
      </c>
      <c r="C65" s="73">
        <f t="shared" si="3"/>
        <v>1.9471488178024909E-2</v>
      </c>
      <c r="D65" s="125">
        <v>42530</v>
      </c>
      <c r="E65" s="36" t="s">
        <v>602</v>
      </c>
      <c r="F65" s="113"/>
      <c r="G65" s="36" t="s">
        <v>602</v>
      </c>
      <c r="W65" s="27">
        <v>42430</v>
      </c>
      <c r="X65" s="66">
        <v>806.3</v>
      </c>
      <c r="Z65" s="27">
        <v>42430</v>
      </c>
      <c r="AA65" s="66">
        <v>806.3</v>
      </c>
      <c r="AC65" s="66">
        <f t="shared" si="0"/>
        <v>0</v>
      </c>
      <c r="AD65" s="73">
        <f t="shared" si="1"/>
        <v>0</v>
      </c>
    </row>
    <row r="66" spans="1:30">
      <c r="A66" s="27">
        <v>42522</v>
      </c>
      <c r="B66" s="193">
        <v>827.7</v>
      </c>
      <c r="C66" s="159">
        <f t="shared" si="3"/>
        <v>5.5739795918367419E-2</v>
      </c>
      <c r="D66" s="125">
        <v>42613</v>
      </c>
      <c r="E66" s="36" t="s">
        <v>476</v>
      </c>
      <c r="F66" s="113"/>
      <c r="G66" s="36" t="s">
        <v>476</v>
      </c>
      <c r="W66" s="27">
        <v>42522</v>
      </c>
      <c r="X66" s="66">
        <v>827.7</v>
      </c>
      <c r="Z66" s="27">
        <v>42522</v>
      </c>
      <c r="AA66" s="66">
        <v>827.7</v>
      </c>
      <c r="AC66" s="66">
        <f t="shared" si="0"/>
        <v>0</v>
      </c>
      <c r="AD66" s="73">
        <f t="shared" si="1"/>
        <v>0</v>
      </c>
    </row>
    <row r="67" spans="1:30">
      <c r="A67" s="27">
        <v>42614</v>
      </c>
      <c r="B67" s="193">
        <v>835.5</v>
      </c>
      <c r="C67" s="159">
        <f t="shared" ref="C67:C86" si="4">B67/B63-1</f>
        <v>7.7230531201650354E-2</v>
      </c>
      <c r="D67" s="125">
        <v>42676</v>
      </c>
      <c r="E67" s="113" t="s">
        <v>603</v>
      </c>
      <c r="G67" s="36" t="s">
        <v>603</v>
      </c>
      <c r="W67" s="27">
        <v>42614</v>
      </c>
      <c r="X67" s="66">
        <v>835.5</v>
      </c>
      <c r="Z67" s="27">
        <v>42614</v>
      </c>
      <c r="AA67" s="66">
        <v>835.5</v>
      </c>
      <c r="AC67" s="66">
        <f t="shared" si="0"/>
        <v>0</v>
      </c>
      <c r="AD67" s="73">
        <f t="shared" si="1"/>
        <v>0</v>
      </c>
    </row>
    <row r="68" spans="1:30">
      <c r="A68" s="27">
        <v>42705</v>
      </c>
      <c r="B68" s="193">
        <v>861.9</v>
      </c>
      <c r="C68" s="159">
        <f t="shared" si="4"/>
        <v>6.8691878487290747E-2</v>
      </c>
      <c r="D68" s="125">
        <v>42767</v>
      </c>
      <c r="G68" s="113" t="s">
        <v>451</v>
      </c>
      <c r="J68" t="s">
        <v>604</v>
      </c>
      <c r="W68" s="27">
        <v>42705</v>
      </c>
      <c r="X68" s="66">
        <v>861.9</v>
      </c>
      <c r="Z68" s="27">
        <v>42705</v>
      </c>
      <c r="AA68" s="66">
        <v>861.9</v>
      </c>
      <c r="AC68" s="66">
        <f t="shared" si="0"/>
        <v>0</v>
      </c>
      <c r="AD68" s="73">
        <f t="shared" si="1"/>
        <v>0</v>
      </c>
    </row>
    <row r="69" spans="1:30">
      <c r="A69" s="27">
        <v>42795</v>
      </c>
      <c r="B69" s="193">
        <v>861.9</v>
      </c>
      <c r="C69" s="159">
        <f t="shared" si="4"/>
        <v>6.8956963909214908E-2</v>
      </c>
      <c r="D69" s="125">
        <v>42863</v>
      </c>
      <c r="G69" s="113" t="s">
        <v>451</v>
      </c>
      <c r="W69" s="27">
        <v>42795</v>
      </c>
      <c r="X69" s="66">
        <v>861.9</v>
      </c>
      <c r="Z69" s="27">
        <v>42795</v>
      </c>
      <c r="AA69" s="66">
        <v>861.9</v>
      </c>
      <c r="AC69" s="66">
        <f t="shared" si="0"/>
        <v>0</v>
      </c>
      <c r="AD69" s="73">
        <f t="shared" si="1"/>
        <v>0</v>
      </c>
    </row>
    <row r="70" spans="1:30">
      <c r="A70" s="27">
        <v>42887</v>
      </c>
      <c r="B70" s="193">
        <v>858.1</v>
      </c>
      <c r="C70" s="159">
        <f t="shared" si="4"/>
        <v>3.6728283194394029E-2</v>
      </c>
      <c r="D70" s="125">
        <v>42954</v>
      </c>
      <c r="G70" s="113" t="s">
        <v>451</v>
      </c>
      <c r="W70" s="27">
        <v>42887</v>
      </c>
      <c r="X70" s="66">
        <v>858.1</v>
      </c>
      <c r="Z70" s="27">
        <v>42887</v>
      </c>
      <c r="AA70" s="66">
        <v>858.1</v>
      </c>
      <c r="AC70" s="66">
        <f t="shared" ref="AC70:AC83" si="5">+AA70-X70</f>
        <v>0</v>
      </c>
      <c r="AD70" s="73">
        <f t="shared" ref="AD70:AD83" si="6">+AC70/AA70</f>
        <v>0</v>
      </c>
    </row>
    <row r="71" spans="1:30">
      <c r="A71" s="27">
        <v>42979</v>
      </c>
      <c r="B71" s="193">
        <v>876.5</v>
      </c>
      <c r="C71" s="73">
        <f t="shared" si="4"/>
        <v>4.9072411729503385E-2</v>
      </c>
      <c r="D71" s="125">
        <v>43040</v>
      </c>
      <c r="G71" s="113" t="s">
        <v>451</v>
      </c>
      <c r="W71" s="27">
        <v>42979</v>
      </c>
      <c r="X71" s="66">
        <v>876.5</v>
      </c>
      <c r="Z71" s="27">
        <v>42979</v>
      </c>
      <c r="AA71" s="66">
        <v>876.5</v>
      </c>
      <c r="AC71" s="66">
        <f t="shared" si="5"/>
        <v>0</v>
      </c>
      <c r="AD71" s="73">
        <f t="shared" si="6"/>
        <v>0</v>
      </c>
    </row>
    <row r="72" spans="1:30">
      <c r="A72" s="27">
        <v>43070</v>
      </c>
      <c r="B72" s="193">
        <v>889.3</v>
      </c>
      <c r="C72" s="73">
        <f t="shared" si="4"/>
        <v>3.1790230885253568E-2</v>
      </c>
      <c r="D72" s="125">
        <v>43144</v>
      </c>
      <c r="G72" s="113" t="s">
        <v>451</v>
      </c>
      <c r="W72" s="27">
        <v>43070</v>
      </c>
      <c r="X72" s="66">
        <v>889.3</v>
      </c>
      <c r="Z72" s="27">
        <v>43070</v>
      </c>
      <c r="AA72" s="66">
        <v>889.3</v>
      </c>
      <c r="AC72" s="66">
        <f t="shared" si="5"/>
        <v>0</v>
      </c>
      <c r="AD72" s="73">
        <f t="shared" si="6"/>
        <v>0</v>
      </c>
    </row>
    <row r="73" spans="1:30">
      <c r="A73" s="27">
        <v>43160</v>
      </c>
      <c r="B73" s="193">
        <v>890.9</v>
      </c>
      <c r="C73" s="73">
        <f t="shared" si="4"/>
        <v>3.3646594732567481E-2</v>
      </c>
      <c r="D73" s="125">
        <v>43223</v>
      </c>
      <c r="G73" s="113" t="s">
        <v>451</v>
      </c>
      <c r="O73" s="193"/>
      <c r="W73" s="27">
        <v>43160</v>
      </c>
      <c r="X73" s="66">
        <v>890.9</v>
      </c>
      <c r="Z73" s="27">
        <v>43160</v>
      </c>
      <c r="AA73" s="66">
        <v>890.9</v>
      </c>
      <c r="AC73" s="66">
        <f t="shared" si="5"/>
        <v>0</v>
      </c>
      <c r="AD73" s="73">
        <f t="shared" si="6"/>
        <v>0</v>
      </c>
    </row>
    <row r="74" spans="1:30">
      <c r="A74" s="27">
        <v>43252</v>
      </c>
      <c r="B74" s="193">
        <v>892.5</v>
      </c>
      <c r="C74" s="73">
        <f t="shared" si="4"/>
        <v>4.0088567765994565E-2</v>
      </c>
      <c r="D74" s="125">
        <v>43315</v>
      </c>
      <c r="G74" s="113" t="s">
        <v>451</v>
      </c>
      <c r="O74" s="193"/>
      <c r="P74" s="193"/>
      <c r="W74" s="27">
        <v>43252</v>
      </c>
      <c r="X74" s="66">
        <v>892.5</v>
      </c>
      <c r="Z74" s="27">
        <v>43252</v>
      </c>
      <c r="AA74" s="66">
        <v>892.5</v>
      </c>
      <c r="AC74" s="66">
        <f t="shared" si="5"/>
        <v>0</v>
      </c>
      <c r="AD74" s="73">
        <f t="shared" si="6"/>
        <v>0</v>
      </c>
    </row>
    <row r="75" spans="1:30">
      <c r="A75" s="27">
        <v>43344</v>
      </c>
      <c r="B75" s="193">
        <v>907.3</v>
      </c>
      <c r="C75" s="73">
        <f t="shared" si="4"/>
        <v>3.5139760410724419E-2</v>
      </c>
      <c r="D75" s="125">
        <v>43412</v>
      </c>
      <c r="G75" s="132" t="s">
        <v>653</v>
      </c>
      <c r="O75" s="193"/>
      <c r="P75" s="193"/>
      <c r="W75" s="27">
        <v>43344</v>
      </c>
      <c r="X75" s="66">
        <v>907.1</v>
      </c>
      <c r="Z75" s="27">
        <v>43344</v>
      </c>
      <c r="AA75" s="66">
        <v>907.3</v>
      </c>
      <c r="AC75" s="66">
        <f t="shared" si="5"/>
        <v>0.19999999999993179</v>
      </c>
      <c r="AD75" s="73">
        <f t="shared" si="6"/>
        <v>2.2043425548322692E-4</v>
      </c>
    </row>
    <row r="76" spans="1:30">
      <c r="A76" s="27">
        <v>43435</v>
      </c>
      <c r="B76" s="193">
        <v>900.2</v>
      </c>
      <c r="C76" s="73">
        <f t="shared" si="4"/>
        <v>1.2256831215562869E-2</v>
      </c>
      <c r="D76" s="125">
        <v>43513</v>
      </c>
      <c r="G76" s="132" t="s">
        <v>653</v>
      </c>
      <c r="O76" s="193"/>
      <c r="P76" s="193"/>
      <c r="W76" s="27">
        <v>43435</v>
      </c>
      <c r="X76" s="66">
        <v>900.3</v>
      </c>
      <c r="Z76" s="27">
        <v>43435</v>
      </c>
      <c r="AA76" s="66">
        <v>900.2</v>
      </c>
      <c r="AC76" s="66">
        <f t="shared" si="5"/>
        <v>-9.9999999999909051E-2</v>
      </c>
      <c r="AD76" s="73">
        <f t="shared" si="6"/>
        <v>-1.1108642523873478E-4</v>
      </c>
    </row>
    <row r="77" spans="1:30">
      <c r="A77" s="27">
        <v>43525</v>
      </c>
      <c r="B77" s="193">
        <v>911.3</v>
      </c>
      <c r="C77" s="73">
        <f t="shared" si="4"/>
        <v>2.2898192838702425E-2</v>
      </c>
      <c r="D77" s="125">
        <v>43586</v>
      </c>
      <c r="G77" s="113" t="s">
        <v>451</v>
      </c>
      <c r="O77" s="193"/>
      <c r="P77" s="193"/>
      <c r="W77" s="27">
        <v>43525</v>
      </c>
      <c r="X77" s="66">
        <v>912</v>
      </c>
      <c r="Z77" s="27">
        <v>43525</v>
      </c>
      <c r="AA77" s="66">
        <v>911.3</v>
      </c>
      <c r="AC77" s="66">
        <f t="shared" si="5"/>
        <v>-0.70000000000004547</v>
      </c>
      <c r="AD77" s="73">
        <f t="shared" si="6"/>
        <v>-7.6813343575117467E-4</v>
      </c>
    </row>
    <row r="78" spans="1:30">
      <c r="A78" s="27">
        <v>43617</v>
      </c>
      <c r="B78" s="193">
        <v>911.2</v>
      </c>
      <c r="C78" s="73">
        <f t="shared" si="4"/>
        <v>2.0952380952381056E-2</v>
      </c>
      <c r="D78" s="125">
        <v>43689</v>
      </c>
      <c r="G78" s="132" t="s">
        <v>653</v>
      </c>
      <c r="O78" s="193"/>
      <c r="P78" s="193"/>
      <c r="W78" s="27">
        <v>43617</v>
      </c>
      <c r="X78" s="66">
        <v>910.8</v>
      </c>
      <c r="Z78" s="27">
        <v>43617</v>
      </c>
      <c r="AA78" s="66">
        <v>911.2</v>
      </c>
      <c r="AC78" s="66">
        <f t="shared" si="5"/>
        <v>0.40000000000009095</v>
      </c>
      <c r="AD78" s="73">
        <f t="shared" si="6"/>
        <v>4.3898156277446328E-4</v>
      </c>
    </row>
    <row r="79" spans="1:30">
      <c r="A79" s="27">
        <v>43709</v>
      </c>
      <c r="B79" s="193">
        <v>907.4</v>
      </c>
      <c r="C79" s="73">
        <f t="shared" si="4"/>
        <v>1.1021712774161863E-4</v>
      </c>
      <c r="D79" s="125">
        <v>43784</v>
      </c>
      <c r="E79" s="175" t="s">
        <v>692</v>
      </c>
      <c r="G79" s="113"/>
      <c r="O79" s="193"/>
      <c r="P79" s="193"/>
      <c r="W79" s="27">
        <v>43709</v>
      </c>
      <c r="X79" s="66">
        <v>905.2</v>
      </c>
      <c r="Z79" s="27">
        <v>43709</v>
      </c>
      <c r="AA79" s="66">
        <v>907.5</v>
      </c>
      <c r="AC79" s="66">
        <f t="shared" si="5"/>
        <v>2.2999999999999545</v>
      </c>
      <c r="AD79" s="73">
        <f t="shared" si="6"/>
        <v>2.534435261707939E-3</v>
      </c>
    </row>
    <row r="80" spans="1:30">
      <c r="A80" s="27">
        <v>43800</v>
      </c>
      <c r="B80" s="193">
        <v>918.2</v>
      </c>
      <c r="C80" s="73">
        <f t="shared" si="4"/>
        <v>1.9995556542990345E-2</v>
      </c>
      <c r="D80" s="125">
        <v>43872</v>
      </c>
      <c r="E80" s="175" t="s">
        <v>700</v>
      </c>
      <c r="G80" s="132" t="s">
        <v>653</v>
      </c>
      <c r="O80" s="193"/>
      <c r="P80" s="193"/>
      <c r="W80" s="27">
        <v>43800</v>
      </c>
      <c r="X80" s="66">
        <v>914.9</v>
      </c>
      <c r="Z80" s="27">
        <v>43800</v>
      </c>
      <c r="AA80" s="66">
        <v>918.4</v>
      </c>
      <c r="AC80" s="66">
        <f t="shared" si="5"/>
        <v>3.5</v>
      </c>
      <c r="AD80" s="73">
        <f t="shared" si="6"/>
        <v>3.8109756097560975E-3</v>
      </c>
    </row>
    <row r="81" spans="1:30">
      <c r="A81" s="27">
        <v>43891</v>
      </c>
      <c r="B81" s="193">
        <v>924.7</v>
      </c>
      <c r="C81" s="73">
        <f t="shared" si="4"/>
        <v>1.4704268627235839E-2</v>
      </c>
      <c r="D81" s="125">
        <v>43970</v>
      </c>
      <c r="E81" s="175" t="s">
        <v>700</v>
      </c>
      <c r="G81" s="132"/>
      <c r="O81" s="193"/>
      <c r="P81" s="193"/>
      <c r="W81" s="27">
        <v>43891</v>
      </c>
      <c r="X81" s="66">
        <v>920.1</v>
      </c>
      <c r="Z81" s="27">
        <v>43891</v>
      </c>
      <c r="AA81" s="66">
        <v>925.3</v>
      </c>
      <c r="AC81" s="66">
        <f t="shared" si="5"/>
        <v>5.1999999999999318</v>
      </c>
      <c r="AD81" s="73">
        <f t="shared" si="6"/>
        <v>5.6197989841131873E-3</v>
      </c>
    </row>
    <row r="82" spans="1:30">
      <c r="A82" s="27">
        <v>43983</v>
      </c>
      <c r="B82" s="193">
        <v>916.9</v>
      </c>
      <c r="C82" s="73">
        <f t="shared" si="4"/>
        <v>6.2554872695346209E-3</v>
      </c>
      <c r="D82" s="125">
        <v>44057</v>
      </c>
      <c r="E82" s="175" t="s">
        <v>738</v>
      </c>
      <c r="G82" s="132"/>
      <c r="O82" s="193"/>
      <c r="P82" s="193"/>
      <c r="W82" s="27">
        <v>43983</v>
      </c>
      <c r="X82" s="66">
        <v>911.2</v>
      </c>
      <c r="Z82" s="27">
        <v>43983</v>
      </c>
      <c r="AA82" s="66">
        <v>917.6</v>
      </c>
      <c r="AC82" s="66">
        <f t="shared" si="5"/>
        <v>6.3999999999999773</v>
      </c>
      <c r="AD82" s="73">
        <f t="shared" si="6"/>
        <v>6.9747166521359821E-3</v>
      </c>
    </row>
    <row r="83" spans="1:30">
      <c r="A83" s="27">
        <v>44075</v>
      </c>
      <c r="B83" s="193">
        <v>899.6</v>
      </c>
      <c r="C83" s="73">
        <f t="shared" si="4"/>
        <v>-8.5959885386819312E-3</v>
      </c>
      <c r="D83" s="125">
        <v>44158</v>
      </c>
      <c r="E83" s="175" t="s">
        <v>752</v>
      </c>
      <c r="O83" s="193"/>
      <c r="P83" s="193"/>
      <c r="W83" s="27">
        <v>44075</v>
      </c>
      <c r="X83" s="66">
        <v>893.2</v>
      </c>
      <c r="Z83" s="27">
        <v>44075</v>
      </c>
      <c r="AA83" s="66">
        <v>900.2</v>
      </c>
      <c r="AC83" s="66">
        <f t="shared" si="5"/>
        <v>7</v>
      </c>
      <c r="AD83" s="73">
        <f t="shared" si="6"/>
        <v>7.7760497667185065E-3</v>
      </c>
    </row>
    <row r="84" spans="1:30">
      <c r="A84" s="27">
        <v>44166</v>
      </c>
      <c r="B84" s="193">
        <v>918.1</v>
      </c>
      <c r="C84" s="73">
        <f t="shared" si="4"/>
        <v>-1.0890873448055061E-4</v>
      </c>
      <c r="D84" s="125">
        <v>44245</v>
      </c>
      <c r="E84" s="175" t="s">
        <v>788</v>
      </c>
      <c r="O84" s="193"/>
      <c r="P84" s="193"/>
      <c r="Z84" s="27">
        <v>44166</v>
      </c>
      <c r="AA84" s="66">
        <v>918.5</v>
      </c>
    </row>
    <row r="85" spans="1:30">
      <c r="A85" s="27">
        <v>44256</v>
      </c>
      <c r="B85" s="193">
        <v>928.1</v>
      </c>
      <c r="C85" s="73">
        <f t="shared" si="4"/>
        <v>3.6768681734615782E-3</v>
      </c>
      <c r="D85" s="125">
        <v>44342</v>
      </c>
      <c r="E85" s="175" t="s">
        <v>788</v>
      </c>
      <c r="O85" s="193"/>
      <c r="P85" s="193"/>
    </row>
    <row r="86" spans="1:30">
      <c r="A86" s="27">
        <v>44348</v>
      </c>
      <c r="B86" s="193">
        <v>945.7</v>
      </c>
      <c r="C86" s="73">
        <f t="shared" si="4"/>
        <v>3.1410186497982329E-2</v>
      </c>
      <c r="D86" s="125">
        <v>44424</v>
      </c>
      <c r="E86" s="175" t="s">
        <v>788</v>
      </c>
    </row>
    <row r="87" spans="1:30">
      <c r="A87" s="27"/>
      <c r="B87" s="193"/>
      <c r="C87" s="73"/>
      <c r="D87" s="125">
        <v>44504</v>
      </c>
      <c r="E87" s="175" t="s">
        <v>788</v>
      </c>
    </row>
    <row r="88" spans="1:30">
      <c r="D88" s="125"/>
    </row>
    <row r="89" spans="1:30">
      <c r="D89" s="125"/>
    </row>
    <row r="90" spans="1:30">
      <c r="D90" s="125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W91"/>
  <sheetViews>
    <sheetView zoomScaleNormal="100" workbookViewId="0">
      <pane xSplit="1" ySplit="4" topLeftCell="B71" activePane="bottomRight" state="frozen"/>
      <selection pane="topRight" activeCell="B1" sqref="B1"/>
      <selection pane="bottomLeft" activeCell="A5" sqref="A5"/>
      <selection pane="bottomRight" activeCell="D86" sqref="D86:D87"/>
    </sheetView>
  </sheetViews>
  <sheetFormatPr defaultRowHeight="14.5"/>
  <cols>
    <col min="1" max="1" width="15.81640625" customWidth="1"/>
    <col min="2" max="2" width="16" customWidth="1"/>
    <col min="3" max="3" width="20.453125" customWidth="1"/>
    <col min="4" max="4" width="10.7265625" bestFit="1" customWidth="1"/>
    <col min="14" max="17" width="9.1796875" style="113"/>
  </cols>
  <sheetData>
    <row r="1" spans="1:17" s="26" customFormat="1">
      <c r="A1" s="26" t="s">
        <v>4</v>
      </c>
    </row>
    <row r="2" spans="1:17" s="26" customFormat="1">
      <c r="A2" s="5" t="s">
        <v>5</v>
      </c>
      <c r="B2" s="5"/>
      <c r="C2" s="5"/>
      <c r="N2" s="26" t="s">
        <v>455</v>
      </c>
    </row>
    <row r="3" spans="1:17">
      <c r="E3" s="113" t="s">
        <v>401</v>
      </c>
      <c r="O3" s="113" t="s">
        <v>456</v>
      </c>
      <c r="P3" s="113" t="s">
        <v>457</v>
      </c>
      <c r="Q3" s="113" t="s">
        <v>458</v>
      </c>
    </row>
    <row r="4" spans="1:17">
      <c r="A4" s="15"/>
      <c r="B4" s="26" t="s">
        <v>1</v>
      </c>
      <c r="C4" s="26" t="s">
        <v>2</v>
      </c>
      <c r="N4" s="15"/>
      <c r="O4" s="26" t="s">
        <v>1</v>
      </c>
      <c r="P4" s="26" t="s">
        <v>1</v>
      </c>
      <c r="Q4" s="26" t="s">
        <v>1</v>
      </c>
    </row>
    <row r="5" spans="1:17">
      <c r="A5" s="14">
        <v>36951</v>
      </c>
      <c r="B5" s="176">
        <v>5.4000000000000006E-2</v>
      </c>
      <c r="C5" s="177">
        <v>5.9631993991738644E-2</v>
      </c>
      <c r="N5" s="14">
        <v>36951</v>
      </c>
      <c r="O5" s="73">
        <v>5.4000000000000006E-2</v>
      </c>
      <c r="P5" s="113">
        <v>5.4</v>
      </c>
      <c r="Q5" s="30">
        <f>+P5/100-O5</f>
        <v>0</v>
      </c>
    </row>
    <row r="6" spans="1:17">
      <c r="A6" s="14">
        <v>37043</v>
      </c>
      <c r="B6" s="176">
        <v>5.5999999999999994E-2</v>
      </c>
      <c r="C6" s="177">
        <v>5.2540066525551862E-2</v>
      </c>
      <c r="E6" s="113" t="s">
        <v>401</v>
      </c>
      <c r="N6" s="14">
        <v>37043</v>
      </c>
      <c r="O6" s="73">
        <v>5.5999999999999994E-2</v>
      </c>
      <c r="P6" s="113">
        <v>5.7</v>
      </c>
      <c r="Q6" s="30">
        <f t="shared" ref="Q6:Q65" si="0">+P6/100-O6</f>
        <v>1.0000000000000078E-3</v>
      </c>
    </row>
    <row r="7" spans="1:17">
      <c r="A7" s="14">
        <v>37135</v>
      </c>
      <c r="B7" s="176">
        <v>4.2999999999999997E-2</v>
      </c>
      <c r="C7" s="177">
        <v>5.6460695247390939E-2</v>
      </c>
      <c r="N7" s="14">
        <v>37135</v>
      </c>
      <c r="O7" s="73">
        <v>4.2999999999999997E-2</v>
      </c>
      <c r="P7" s="113">
        <v>4.3</v>
      </c>
      <c r="Q7" s="30">
        <f t="shared" si="0"/>
        <v>0</v>
      </c>
    </row>
    <row r="8" spans="1:17">
      <c r="A8" s="14">
        <v>37226</v>
      </c>
      <c r="B8" s="176">
        <v>4.5999999999999999E-2</v>
      </c>
      <c r="C8" s="177">
        <v>5.7356061160289705E-2</v>
      </c>
      <c r="N8" s="14">
        <v>37226</v>
      </c>
      <c r="O8" s="73">
        <v>4.5999999999999999E-2</v>
      </c>
      <c r="P8" s="113">
        <v>4.7</v>
      </c>
      <c r="Q8" s="30">
        <f t="shared" si="0"/>
        <v>1.0000000000000009E-3</v>
      </c>
    </row>
    <row r="9" spans="1:17">
      <c r="A9" s="14">
        <v>37316</v>
      </c>
      <c r="B9" s="176">
        <v>4.9000000000000002E-2</v>
      </c>
      <c r="C9" s="177">
        <v>6.0042160354728515E-2</v>
      </c>
      <c r="N9" s="14">
        <v>37316</v>
      </c>
      <c r="O9" s="73">
        <v>4.9000000000000002E-2</v>
      </c>
      <c r="P9" s="113">
        <v>5</v>
      </c>
      <c r="Q9" s="30">
        <f t="shared" si="0"/>
        <v>1.0000000000000009E-3</v>
      </c>
    </row>
    <row r="10" spans="1:17">
      <c r="A10" s="14">
        <v>37408</v>
      </c>
      <c r="B10" s="176">
        <v>5.0999999999999997E-2</v>
      </c>
      <c r="C10" s="177">
        <v>5.2592865023905845E-2</v>
      </c>
      <c r="N10" s="14">
        <v>37408</v>
      </c>
      <c r="O10" s="73">
        <v>5.0999999999999997E-2</v>
      </c>
      <c r="P10" s="113">
        <v>5.0999999999999996</v>
      </c>
      <c r="Q10" s="30">
        <f t="shared" si="0"/>
        <v>0</v>
      </c>
    </row>
    <row r="11" spans="1:17">
      <c r="A11" s="14">
        <v>37500</v>
      </c>
      <c r="B11" s="176">
        <v>0.05</v>
      </c>
      <c r="C11" s="177">
        <v>5.5470626774404883E-2</v>
      </c>
      <c r="N11" s="14">
        <v>37500</v>
      </c>
      <c r="O11" s="73">
        <v>0.05</v>
      </c>
      <c r="P11" s="113">
        <v>5</v>
      </c>
      <c r="Q11" s="30">
        <f t="shared" si="0"/>
        <v>0</v>
      </c>
    </row>
    <row r="12" spans="1:17">
      <c r="A12" s="14">
        <v>37591</v>
      </c>
      <c r="B12" s="176">
        <v>4.0999999999999995E-2</v>
      </c>
      <c r="C12" s="177">
        <v>5.2317213586643631E-2</v>
      </c>
      <c r="N12" s="14">
        <v>37591</v>
      </c>
      <c r="O12" s="73">
        <v>4.0999999999999995E-2</v>
      </c>
      <c r="P12" s="113">
        <v>4.0999999999999996</v>
      </c>
      <c r="Q12" s="30">
        <f t="shared" si="0"/>
        <v>0</v>
      </c>
    </row>
    <row r="13" spans="1:17">
      <c r="A13" s="14">
        <v>37681</v>
      </c>
      <c r="B13" s="176">
        <v>4.5999999999999999E-2</v>
      </c>
      <c r="C13" s="177">
        <v>5.689544120804408E-2</v>
      </c>
      <c r="N13" s="14">
        <v>37681</v>
      </c>
      <c r="O13" s="73">
        <v>4.5999999999999999E-2</v>
      </c>
      <c r="P13" s="113">
        <v>4.5999999999999996</v>
      </c>
      <c r="Q13" s="30">
        <f t="shared" si="0"/>
        <v>0</v>
      </c>
    </row>
    <row r="14" spans="1:17">
      <c r="A14" s="14">
        <v>37773</v>
      </c>
      <c r="B14" s="176">
        <v>4.0999999999999995E-2</v>
      </c>
      <c r="C14" s="177">
        <v>5.0390399074609599E-2</v>
      </c>
      <c r="N14" s="14">
        <v>37773</v>
      </c>
      <c r="O14" s="73">
        <v>4.0999999999999995E-2</v>
      </c>
      <c r="P14" s="113">
        <v>4.0999999999999996</v>
      </c>
      <c r="Q14" s="30">
        <f t="shared" si="0"/>
        <v>0</v>
      </c>
    </row>
    <row r="15" spans="1:17">
      <c r="A15" s="14">
        <v>37865</v>
      </c>
      <c r="B15" s="176">
        <v>3.4000000000000002E-2</v>
      </c>
      <c r="C15" s="177">
        <v>4.7889552024160495E-2</v>
      </c>
      <c r="N15" s="14">
        <v>37865</v>
      </c>
      <c r="O15" s="73">
        <v>3.4000000000000002E-2</v>
      </c>
      <c r="P15" s="113">
        <v>3.4</v>
      </c>
      <c r="Q15" s="30">
        <f t="shared" si="0"/>
        <v>0</v>
      </c>
    </row>
    <row r="16" spans="1:17">
      <c r="A16" s="14">
        <v>37956</v>
      </c>
      <c r="B16" s="176">
        <v>3.9E-2</v>
      </c>
      <c r="C16" s="177">
        <v>4.8554668174429293E-2</v>
      </c>
      <c r="N16" s="14">
        <v>37956</v>
      </c>
      <c r="O16" s="73">
        <v>3.9E-2</v>
      </c>
      <c r="P16" s="113">
        <v>3.9</v>
      </c>
      <c r="Q16" s="30">
        <f t="shared" si="0"/>
        <v>0</v>
      </c>
    </row>
    <row r="17" spans="1:17">
      <c r="A17" s="14">
        <v>38047</v>
      </c>
      <c r="B17" s="176">
        <v>4.4999999999999998E-2</v>
      </c>
      <c r="C17" s="177">
        <v>4.7534712383111362E-2</v>
      </c>
      <c r="N17" s="14">
        <v>38047</v>
      </c>
      <c r="O17" s="73">
        <v>4.4999999999999998E-2</v>
      </c>
      <c r="P17" s="113">
        <v>4.5</v>
      </c>
      <c r="Q17" s="30">
        <f t="shared" si="0"/>
        <v>0</v>
      </c>
    </row>
    <row r="18" spans="1:17">
      <c r="A18" s="14">
        <v>38139</v>
      </c>
      <c r="B18" s="176">
        <v>3.9E-2</v>
      </c>
      <c r="C18" s="177">
        <v>4.1357672561323451E-2</v>
      </c>
      <c r="N18" s="14">
        <v>38139</v>
      </c>
      <c r="O18" s="73">
        <v>3.9E-2</v>
      </c>
      <c r="P18" s="113">
        <v>3.9</v>
      </c>
      <c r="Q18" s="30">
        <f t="shared" si="0"/>
        <v>0</v>
      </c>
    </row>
    <row r="19" spans="1:17">
      <c r="A19" s="14">
        <v>38231</v>
      </c>
      <c r="B19" s="176">
        <v>3.7999999999999999E-2</v>
      </c>
      <c r="C19" s="177">
        <v>3.7162879592270125E-2</v>
      </c>
      <c r="N19" s="14">
        <v>38231</v>
      </c>
      <c r="O19" s="73">
        <v>3.7999999999999999E-2</v>
      </c>
      <c r="P19" s="113">
        <v>3.9</v>
      </c>
      <c r="Q19" s="30">
        <f t="shared" si="0"/>
        <v>1.0000000000000009E-3</v>
      </c>
    </row>
    <row r="20" spans="1:17">
      <c r="A20" s="14">
        <v>38322</v>
      </c>
      <c r="B20" s="176">
        <v>3.4000000000000002E-2</v>
      </c>
      <c r="C20" s="177">
        <v>3.7011651816312552E-2</v>
      </c>
      <c r="N20" s="14">
        <v>38322</v>
      </c>
      <c r="O20" s="73">
        <v>3.4000000000000002E-2</v>
      </c>
      <c r="P20" s="113">
        <v>3.4</v>
      </c>
      <c r="Q20" s="30">
        <f t="shared" si="0"/>
        <v>0</v>
      </c>
    </row>
    <row r="21" spans="1:17">
      <c r="A21" s="14">
        <v>38412</v>
      </c>
      <c r="B21" s="176">
        <v>4.2000000000000003E-2</v>
      </c>
      <c r="C21" s="177">
        <v>4.2866894197952213E-2</v>
      </c>
      <c r="N21" s="14">
        <v>38412</v>
      </c>
      <c r="O21" s="73">
        <v>4.2000000000000003E-2</v>
      </c>
      <c r="P21" s="113">
        <v>4.3</v>
      </c>
      <c r="Q21" s="30">
        <f t="shared" si="0"/>
        <v>9.9999999999999395E-4</v>
      </c>
    </row>
    <row r="22" spans="1:17">
      <c r="A22" s="14">
        <v>38504</v>
      </c>
      <c r="B22" s="176">
        <v>3.5000000000000003E-2</v>
      </c>
      <c r="C22" s="177">
        <v>3.8445667125171924E-2</v>
      </c>
      <c r="N22" s="14">
        <v>38504</v>
      </c>
      <c r="O22" s="73">
        <v>3.5000000000000003E-2</v>
      </c>
      <c r="P22" s="113">
        <v>3.4</v>
      </c>
      <c r="Q22" s="30">
        <f t="shared" si="0"/>
        <v>-1.0000000000000009E-3</v>
      </c>
    </row>
    <row r="23" spans="1:17">
      <c r="A23" s="14">
        <v>38596</v>
      </c>
      <c r="B23" s="176">
        <v>3.5000000000000003E-2</v>
      </c>
      <c r="C23" s="177">
        <v>3.7430243636858589E-2</v>
      </c>
      <c r="E23" s="113" t="s">
        <v>401</v>
      </c>
      <c r="N23" s="14">
        <v>38596</v>
      </c>
      <c r="O23" s="73">
        <v>3.5000000000000003E-2</v>
      </c>
      <c r="P23" s="113">
        <v>3.5</v>
      </c>
      <c r="Q23" s="30">
        <f t="shared" si="0"/>
        <v>0</v>
      </c>
    </row>
    <row r="24" spans="1:17">
      <c r="A24" s="14">
        <v>38687</v>
      </c>
      <c r="B24" s="176">
        <v>3.7000000000000005E-2</v>
      </c>
      <c r="C24" s="177">
        <v>3.5495798319327726E-2</v>
      </c>
      <c r="N24" s="14">
        <v>38687</v>
      </c>
      <c r="O24" s="73">
        <v>3.7000000000000005E-2</v>
      </c>
      <c r="P24" s="113">
        <v>3.7</v>
      </c>
      <c r="Q24" s="30">
        <f t="shared" si="0"/>
        <v>0</v>
      </c>
    </row>
    <row r="25" spans="1:17">
      <c r="A25" s="14">
        <v>38777</v>
      </c>
      <c r="B25" s="176">
        <v>3.9E-2</v>
      </c>
      <c r="C25" s="177">
        <v>4.7435300379216297E-2</v>
      </c>
      <c r="N25" s="14">
        <v>38777</v>
      </c>
      <c r="O25" s="73">
        <v>3.9E-2</v>
      </c>
      <c r="P25" s="113">
        <v>3.9</v>
      </c>
      <c r="Q25" s="30">
        <f t="shared" si="0"/>
        <v>0</v>
      </c>
    </row>
    <row r="26" spans="1:17">
      <c r="A26" s="14">
        <v>38869</v>
      </c>
      <c r="B26" s="176">
        <v>3.2000000000000001E-2</v>
      </c>
      <c r="C26" s="177">
        <v>3.751418463386956E-2</v>
      </c>
      <c r="N26" s="14">
        <v>38869</v>
      </c>
      <c r="O26" s="73">
        <v>3.2000000000000001E-2</v>
      </c>
      <c r="P26" s="113">
        <v>3.2</v>
      </c>
      <c r="Q26" s="30">
        <f t="shared" si="0"/>
        <v>0</v>
      </c>
    </row>
    <row r="27" spans="1:17">
      <c r="A27" s="14">
        <v>38961</v>
      </c>
      <c r="B27" s="176">
        <v>3.9E-2</v>
      </c>
      <c r="C27" s="177">
        <v>3.6856187290969906E-2</v>
      </c>
      <c r="N27" s="14">
        <v>38961</v>
      </c>
      <c r="O27" s="73">
        <v>3.9E-2</v>
      </c>
      <c r="P27" s="113">
        <v>3.8</v>
      </c>
      <c r="Q27" s="30">
        <f t="shared" si="0"/>
        <v>-1.0000000000000009E-3</v>
      </c>
    </row>
    <row r="28" spans="1:17">
      <c r="A28" s="14">
        <v>39052</v>
      </c>
      <c r="B28" s="176">
        <v>3.9E-2</v>
      </c>
      <c r="C28" s="177">
        <v>3.520105471324983E-2</v>
      </c>
      <c r="N28" s="14">
        <v>39052</v>
      </c>
      <c r="O28" s="73">
        <v>3.9E-2</v>
      </c>
      <c r="P28" s="113">
        <v>3.9</v>
      </c>
      <c r="Q28" s="30">
        <f t="shared" si="0"/>
        <v>0</v>
      </c>
    </row>
    <row r="29" spans="1:17">
      <c r="A29" s="14">
        <v>39142</v>
      </c>
      <c r="B29" s="176">
        <v>4.7E-2</v>
      </c>
      <c r="C29" s="177">
        <v>4.0336355275259486E-2</v>
      </c>
      <c r="N29" s="14">
        <v>39142</v>
      </c>
      <c r="O29" s="73">
        <v>4.7E-2</v>
      </c>
      <c r="P29" s="113">
        <v>4.5999999999999996</v>
      </c>
      <c r="Q29" s="30">
        <f t="shared" si="0"/>
        <v>-1.0000000000000009E-3</v>
      </c>
    </row>
    <row r="30" spans="1:17">
      <c r="A30" s="14">
        <v>39234</v>
      </c>
      <c r="B30" s="176">
        <v>3.4000000000000002E-2</v>
      </c>
      <c r="C30" s="177">
        <v>3.5341524639978861E-2</v>
      </c>
      <c r="N30" s="14">
        <v>39234</v>
      </c>
      <c r="O30" s="73">
        <v>3.4000000000000002E-2</v>
      </c>
      <c r="P30" s="113">
        <v>3.3</v>
      </c>
      <c r="Q30" s="30">
        <f t="shared" si="0"/>
        <v>-1.0000000000000009E-3</v>
      </c>
    </row>
    <row r="31" spans="1:17">
      <c r="A31" s="14">
        <v>39326</v>
      </c>
      <c r="B31" s="176">
        <v>3.7000000000000005E-2</v>
      </c>
      <c r="C31" s="177">
        <v>3.3175355450236969E-2</v>
      </c>
      <c r="N31" s="14">
        <v>39326</v>
      </c>
      <c r="O31" s="73">
        <v>3.7000000000000005E-2</v>
      </c>
      <c r="P31" s="113">
        <v>3.6</v>
      </c>
      <c r="Q31" s="30">
        <f t="shared" si="0"/>
        <v>-1.0000000000000009E-3</v>
      </c>
    </row>
    <row r="32" spans="1:17">
      <c r="A32" s="14">
        <v>39417</v>
      </c>
      <c r="B32" s="176">
        <v>3.6000000000000004E-2</v>
      </c>
      <c r="C32" s="177">
        <v>3.0767216548834776E-2</v>
      </c>
      <c r="N32" s="14">
        <v>39417</v>
      </c>
      <c r="O32" s="73">
        <v>3.6000000000000004E-2</v>
      </c>
      <c r="P32" s="113">
        <v>3.6</v>
      </c>
      <c r="Q32" s="30">
        <f t="shared" si="0"/>
        <v>0</v>
      </c>
    </row>
    <row r="33" spans="1:17">
      <c r="A33" s="14">
        <v>39508</v>
      </c>
      <c r="B33" s="176">
        <v>4.7E-2</v>
      </c>
      <c r="C33" s="177">
        <v>3.963638794198248E-2</v>
      </c>
      <c r="N33" s="14">
        <v>39508</v>
      </c>
      <c r="O33" s="73">
        <v>4.7E-2</v>
      </c>
      <c r="P33" s="113">
        <v>4.5999999999999996</v>
      </c>
      <c r="Q33" s="30">
        <f t="shared" si="0"/>
        <v>-1.0000000000000009E-3</v>
      </c>
    </row>
    <row r="34" spans="1:17">
      <c r="A34" s="14">
        <v>39600</v>
      </c>
      <c r="B34" s="176">
        <v>4.2999999999999997E-2</v>
      </c>
      <c r="C34" s="177">
        <v>3.4148929116106362E-2</v>
      </c>
      <c r="N34" s="14">
        <v>39600</v>
      </c>
      <c r="O34" s="73">
        <v>4.2999999999999997E-2</v>
      </c>
      <c r="P34" s="113">
        <v>4.0999999999999996</v>
      </c>
      <c r="Q34" s="30">
        <f t="shared" si="0"/>
        <v>-2.0000000000000018E-3</v>
      </c>
    </row>
    <row r="35" spans="1:17">
      <c r="A35" s="14">
        <v>39692</v>
      </c>
      <c r="B35" s="176">
        <v>4.4000000000000004E-2</v>
      </c>
      <c r="C35" s="177">
        <v>3.7124958786679853E-2</v>
      </c>
      <c r="N35" s="14">
        <v>39692</v>
      </c>
      <c r="O35" s="73">
        <v>4.4000000000000004E-2</v>
      </c>
      <c r="P35" s="113">
        <v>4.0999999999999996</v>
      </c>
      <c r="Q35" s="30">
        <f t="shared" si="0"/>
        <v>-3.0000000000000096E-3</v>
      </c>
    </row>
    <row r="36" spans="1:17">
      <c r="A36" s="14">
        <v>39783</v>
      </c>
      <c r="B36" s="176">
        <v>5.2999999999999999E-2</v>
      </c>
      <c r="C36" s="177">
        <v>3.8043831696689859E-2</v>
      </c>
      <c r="N36" s="14">
        <v>39783</v>
      </c>
      <c r="O36" s="73">
        <v>5.2999999999999999E-2</v>
      </c>
      <c r="P36" s="113">
        <v>5</v>
      </c>
      <c r="Q36" s="30">
        <f t="shared" si="0"/>
        <v>-2.9999999999999957E-3</v>
      </c>
    </row>
    <row r="37" spans="1:17">
      <c r="A37" s="14">
        <v>39873</v>
      </c>
      <c r="B37" s="176">
        <v>6.3E-2</v>
      </c>
      <c r="C37" s="177">
        <v>4.9535401125507125E-2</v>
      </c>
      <c r="N37" s="14">
        <v>39873</v>
      </c>
      <c r="O37" s="73">
        <v>6.5000000000000002E-2</v>
      </c>
      <c r="P37" s="113">
        <v>6.3</v>
      </c>
      <c r="Q37" s="30">
        <f t="shared" si="0"/>
        <v>-2.0000000000000018E-3</v>
      </c>
    </row>
    <row r="38" spans="1:17">
      <c r="A38" s="14">
        <v>39965</v>
      </c>
      <c r="B38" s="176">
        <v>6.0999999999999999E-2</v>
      </c>
      <c r="C38" s="177">
        <v>5.3444102832472015E-2</v>
      </c>
      <c r="G38" s="113"/>
      <c r="N38" s="14">
        <v>39965</v>
      </c>
      <c r="O38" s="73">
        <v>6.6000000000000003E-2</v>
      </c>
      <c r="P38" s="113">
        <v>6.1</v>
      </c>
      <c r="Q38" s="30">
        <f t="shared" si="0"/>
        <v>-5.0000000000000044E-3</v>
      </c>
    </row>
    <row r="39" spans="1:17">
      <c r="A39" s="14">
        <v>40057</v>
      </c>
      <c r="B39" s="176">
        <v>6.2E-2</v>
      </c>
      <c r="C39" s="177">
        <v>5.9718198577824601E-2</v>
      </c>
      <c r="G39" s="113"/>
      <c r="N39" s="14">
        <v>40057</v>
      </c>
      <c r="O39" s="73">
        <v>6.4000000000000001E-2</v>
      </c>
      <c r="P39" s="113">
        <v>6.2</v>
      </c>
      <c r="Q39" s="30">
        <f t="shared" si="0"/>
        <v>-2.0000000000000018E-3</v>
      </c>
    </row>
    <row r="40" spans="1:17">
      <c r="A40" s="14">
        <v>40148</v>
      </c>
      <c r="B40" s="176">
        <v>7.0999999999999994E-2</v>
      </c>
      <c r="C40" s="177">
        <v>6.0317460317460325E-2</v>
      </c>
      <c r="E40" s="113" t="s">
        <v>401</v>
      </c>
      <c r="G40" s="113"/>
      <c r="N40" s="14">
        <v>40148</v>
      </c>
      <c r="O40" s="73">
        <v>7.9000000000000001E-2</v>
      </c>
      <c r="P40" s="113">
        <v>7.2</v>
      </c>
      <c r="Q40" s="30">
        <f t="shared" si="0"/>
        <v>-6.9999999999999923E-3</v>
      </c>
    </row>
    <row r="41" spans="1:17">
      <c r="A41" s="14">
        <v>40238</v>
      </c>
      <c r="B41" s="176">
        <v>7.4999999999999997E-2</v>
      </c>
      <c r="C41" s="177">
        <v>5.8144811045569449E-2</v>
      </c>
      <c r="G41" s="113" t="s">
        <v>448</v>
      </c>
      <c r="N41" s="14">
        <v>40238</v>
      </c>
      <c r="O41" s="73">
        <v>7.8E-2</v>
      </c>
      <c r="P41" s="113">
        <v>7.5</v>
      </c>
      <c r="Q41" s="30">
        <f t="shared" si="0"/>
        <v>-3.0000000000000027E-3</v>
      </c>
    </row>
    <row r="42" spans="1:17">
      <c r="A42" s="14">
        <v>40330</v>
      </c>
      <c r="B42" s="176">
        <v>8.1000000000000003E-2</v>
      </c>
      <c r="C42" s="177">
        <v>5.6180505884647902E-2</v>
      </c>
      <c r="G42" s="113" t="s">
        <v>448</v>
      </c>
      <c r="N42" s="14">
        <v>40330</v>
      </c>
      <c r="O42" s="73">
        <v>8.5000000000000006E-2</v>
      </c>
      <c r="P42" s="113">
        <v>8.1</v>
      </c>
      <c r="Q42" s="30">
        <f t="shared" si="0"/>
        <v>-4.0000000000000036E-3</v>
      </c>
    </row>
    <row r="43" spans="1:17">
      <c r="A43" s="14">
        <v>40422</v>
      </c>
      <c r="B43" s="176">
        <v>6.7000000000000004E-2</v>
      </c>
      <c r="C43" s="177">
        <v>5.6031128404669263E-2</v>
      </c>
      <c r="G43" s="113" t="s">
        <v>448</v>
      </c>
      <c r="N43" s="14">
        <v>40422</v>
      </c>
      <c r="O43" s="73">
        <v>7.2000000000000008E-2</v>
      </c>
      <c r="P43" s="113">
        <v>6.7</v>
      </c>
      <c r="Q43" s="30">
        <f t="shared" si="0"/>
        <v>-5.0000000000000044E-3</v>
      </c>
    </row>
    <row r="44" spans="1:17">
      <c r="A44" s="14">
        <v>40513</v>
      </c>
      <c r="B44" s="176">
        <v>6.9000000000000006E-2</v>
      </c>
      <c r="C44" s="177">
        <v>5.7230651046667934E-2</v>
      </c>
      <c r="G44" s="113" t="s">
        <v>448</v>
      </c>
      <c r="N44" s="14">
        <v>40513</v>
      </c>
      <c r="O44" s="73">
        <v>7.6999999999999999E-2</v>
      </c>
      <c r="P44" s="113">
        <v>6.9</v>
      </c>
      <c r="Q44" s="30">
        <f t="shared" si="0"/>
        <v>-7.9999999999999932E-3</v>
      </c>
    </row>
    <row r="45" spans="1:17">
      <c r="A45" s="14">
        <v>40603</v>
      </c>
      <c r="B45" s="176">
        <v>7.0000000000000007E-2</v>
      </c>
      <c r="C45" s="177">
        <v>6.1150391744697108E-2</v>
      </c>
      <c r="G45" s="113" t="s">
        <v>448</v>
      </c>
      <c r="N45" s="14">
        <v>40603</v>
      </c>
      <c r="O45" s="73">
        <v>7.8E-2</v>
      </c>
      <c r="P45" s="113">
        <v>7</v>
      </c>
      <c r="Q45" s="30">
        <f t="shared" si="0"/>
        <v>-7.9999999999999932E-3</v>
      </c>
    </row>
    <row r="46" spans="1:17">
      <c r="A46" s="14">
        <v>40695</v>
      </c>
      <c r="B46" s="176">
        <v>6.6000000000000003E-2</v>
      </c>
      <c r="C46" s="177">
        <v>5.5273148446045944E-2</v>
      </c>
      <c r="G46" s="113" t="s">
        <v>448</v>
      </c>
      <c r="H46" s="113"/>
      <c r="N46" s="14">
        <v>40695</v>
      </c>
      <c r="O46" s="73">
        <v>7.2999999999999995E-2</v>
      </c>
      <c r="P46" s="113">
        <v>6.6</v>
      </c>
      <c r="Q46" s="30">
        <f t="shared" si="0"/>
        <v>-6.9999999999999923E-3</v>
      </c>
    </row>
    <row r="47" spans="1:17">
      <c r="A47" s="14">
        <v>40787</v>
      </c>
      <c r="B47" s="176">
        <v>6.2E-2</v>
      </c>
      <c r="C47" s="177">
        <v>5.7198443579766542E-2</v>
      </c>
      <c r="E47" s="30"/>
      <c r="F47" s="30"/>
      <c r="G47" s="113" t="s">
        <v>448</v>
      </c>
      <c r="H47" s="113"/>
      <c r="N47" s="14">
        <v>40787</v>
      </c>
      <c r="O47" s="73">
        <v>6.8000000000000005E-2</v>
      </c>
      <c r="P47" s="113">
        <v>6.2</v>
      </c>
      <c r="Q47" s="30">
        <f t="shared" si="0"/>
        <v>-6.0000000000000053E-3</v>
      </c>
    </row>
    <row r="48" spans="1:17">
      <c r="A48" s="14">
        <v>40878</v>
      </c>
      <c r="B48" s="176">
        <v>6.2E-2</v>
      </c>
      <c r="C48" s="177">
        <v>5.8222023391065372E-2</v>
      </c>
      <c r="E48" s="30"/>
      <c r="F48" s="30"/>
      <c r="G48" s="113" t="s">
        <v>448</v>
      </c>
      <c r="H48" s="113"/>
      <c r="N48" s="14">
        <v>40878</v>
      </c>
      <c r="O48" s="73">
        <v>6.6000000000000003E-2</v>
      </c>
      <c r="P48" s="113">
        <v>6.1</v>
      </c>
      <c r="Q48" s="30">
        <f t="shared" si="0"/>
        <v>-5.0000000000000044E-3</v>
      </c>
    </row>
    <row r="49" spans="1:23">
      <c r="A49" s="14">
        <v>40969</v>
      </c>
      <c r="B49" s="176">
        <v>7.2999999999999995E-2</v>
      </c>
      <c r="C49" s="177">
        <v>6.4390803133558369E-2</v>
      </c>
      <c r="E49" s="30"/>
      <c r="F49" s="30"/>
      <c r="G49" s="113" t="s">
        <v>448</v>
      </c>
      <c r="H49" s="113"/>
      <c r="N49" s="14">
        <v>40969</v>
      </c>
      <c r="O49" s="73">
        <v>7.8E-2</v>
      </c>
      <c r="P49" s="113">
        <v>7.2</v>
      </c>
      <c r="Q49" s="30">
        <f t="shared" si="0"/>
        <v>-5.9999999999999915E-3</v>
      </c>
    </row>
    <row r="50" spans="1:23">
      <c r="A50" s="14">
        <v>41061</v>
      </c>
      <c r="B50" s="176">
        <v>6.9000000000000006E-2</v>
      </c>
      <c r="C50" s="177">
        <v>5.9092666580744926E-2</v>
      </c>
      <c r="E50" s="30"/>
      <c r="F50" s="30"/>
      <c r="G50" s="113" t="s">
        <v>448</v>
      </c>
      <c r="H50" s="113"/>
      <c r="N50" s="14">
        <v>41061</v>
      </c>
      <c r="O50" s="73">
        <v>7.2999999999999995E-2</v>
      </c>
      <c r="P50" s="113">
        <v>6.8</v>
      </c>
      <c r="Q50" s="30">
        <f t="shared" si="0"/>
        <v>-4.9999999999999906E-3</v>
      </c>
    </row>
    <row r="51" spans="1:23">
      <c r="A51" s="14">
        <v>41153</v>
      </c>
      <c r="B51" s="176">
        <v>7.6999999999999999E-2</v>
      </c>
      <c r="C51" s="177">
        <v>6.1414271876009049E-2</v>
      </c>
      <c r="E51" s="30"/>
      <c r="F51" s="30"/>
      <c r="G51" s="113" t="s">
        <v>448</v>
      </c>
      <c r="H51" s="113"/>
      <c r="N51" s="14">
        <v>41153</v>
      </c>
      <c r="O51" s="73">
        <v>8.5999999999999993E-2</v>
      </c>
      <c r="P51" s="113">
        <v>7.7</v>
      </c>
      <c r="Q51" s="30">
        <f t="shared" si="0"/>
        <v>-8.9999999999999941E-3</v>
      </c>
    </row>
    <row r="52" spans="1:23">
      <c r="A52" s="14">
        <v>41244</v>
      </c>
      <c r="B52" s="176">
        <v>6.4000000000000001E-2</v>
      </c>
      <c r="C52" s="177">
        <v>6.2674910510901405E-2</v>
      </c>
      <c r="E52" s="30"/>
      <c r="F52" s="30"/>
      <c r="G52" s="113" t="s">
        <v>448</v>
      </c>
      <c r="H52" s="113"/>
      <c r="N52" s="14">
        <v>41244</v>
      </c>
      <c r="O52" s="73">
        <v>7.2000000000000008E-2</v>
      </c>
      <c r="P52" s="113">
        <v>6.4</v>
      </c>
      <c r="Q52" s="30">
        <f t="shared" si="0"/>
        <v>-8.0000000000000071E-3</v>
      </c>
    </row>
    <row r="53" spans="1:23">
      <c r="A53" s="14">
        <v>41334</v>
      </c>
      <c r="B53" s="176">
        <v>6.8000000000000005E-2</v>
      </c>
      <c r="C53" s="177">
        <v>5.8032013264460162E-2</v>
      </c>
      <c r="E53" s="30"/>
      <c r="F53" s="30"/>
      <c r="G53" s="113" t="s">
        <v>448</v>
      </c>
      <c r="H53" s="113"/>
      <c r="N53" s="14">
        <v>41334</v>
      </c>
      <c r="O53" s="76">
        <v>7.2999999999999995E-2</v>
      </c>
      <c r="P53" s="113">
        <v>6.7</v>
      </c>
      <c r="Q53" s="30">
        <f t="shared" si="0"/>
        <v>-5.9999999999999915E-3</v>
      </c>
    </row>
    <row r="54" spans="1:23">
      <c r="A54" s="14">
        <v>41426</v>
      </c>
      <c r="B54" s="176">
        <v>6.4000000000000001E-2</v>
      </c>
      <c r="C54" s="177">
        <v>5.6113634909463181E-2</v>
      </c>
      <c r="E54" s="30"/>
      <c r="F54" s="30"/>
      <c r="G54" s="113" t="s">
        <v>448</v>
      </c>
      <c r="H54" s="113"/>
      <c r="N54" s="14">
        <v>41426</v>
      </c>
      <c r="O54" s="76">
        <v>6.7000000000000004E-2</v>
      </c>
      <c r="P54" s="113">
        <v>6.3</v>
      </c>
      <c r="Q54" s="30">
        <f t="shared" si="0"/>
        <v>-4.0000000000000036E-3</v>
      </c>
    </row>
    <row r="55" spans="1:23">
      <c r="A55" s="14">
        <v>41518</v>
      </c>
      <c r="B55" s="176">
        <v>0.06</v>
      </c>
      <c r="C55" s="177">
        <v>5.6589393458240718E-2</v>
      </c>
      <c r="E55" s="30"/>
      <c r="F55" s="30"/>
      <c r="G55" s="113" t="s">
        <v>448</v>
      </c>
      <c r="H55" s="113"/>
      <c r="N55" s="14">
        <v>41518</v>
      </c>
      <c r="O55" s="76">
        <v>6.7000000000000004E-2</v>
      </c>
      <c r="P55" s="113">
        <v>5.9</v>
      </c>
      <c r="Q55" s="30">
        <f t="shared" si="0"/>
        <v>-8.0000000000000002E-3</v>
      </c>
    </row>
    <row r="56" spans="1:23">
      <c r="A56" s="14">
        <v>41609</v>
      </c>
      <c r="B56" s="176">
        <v>5.5999999999999994E-2</v>
      </c>
      <c r="C56" s="177">
        <v>5.6023457483311501E-2</v>
      </c>
      <c r="E56" s="50"/>
      <c r="F56" s="50"/>
      <c r="G56" s="113" t="s">
        <v>448</v>
      </c>
      <c r="H56" s="113"/>
      <c r="N56" s="14">
        <v>41609</v>
      </c>
      <c r="O56" s="76">
        <v>6.4000000000000001E-2</v>
      </c>
      <c r="P56" s="113">
        <v>5.6</v>
      </c>
      <c r="Q56" s="30">
        <f t="shared" si="0"/>
        <v>-8.0000000000000071E-3</v>
      </c>
    </row>
    <row r="57" spans="1:23">
      <c r="A57" s="14">
        <v>41699</v>
      </c>
      <c r="B57" s="176">
        <v>6.7000000000000004E-2</v>
      </c>
      <c r="C57" s="177">
        <v>5.4947771802954438E-2</v>
      </c>
      <c r="E57" s="50"/>
      <c r="F57" s="50"/>
      <c r="G57" s="113" t="s">
        <v>448</v>
      </c>
      <c r="H57" s="113"/>
      <c r="N57" s="14">
        <v>41699</v>
      </c>
      <c r="O57" s="76">
        <v>7.2999999999999995E-2</v>
      </c>
      <c r="P57" s="113">
        <v>6.6</v>
      </c>
      <c r="Q57" s="30">
        <f t="shared" si="0"/>
        <v>-6.9999999999999923E-3</v>
      </c>
      <c r="S57" s="176"/>
      <c r="T57" s="177"/>
      <c r="V57" s="30"/>
      <c r="W57" s="30"/>
    </row>
    <row r="58" spans="1:23">
      <c r="A58" s="14">
        <v>41791</v>
      </c>
      <c r="B58" s="176">
        <v>5.7999999999999996E-2</v>
      </c>
      <c r="C58" s="177">
        <v>4.8305560756412652E-2</v>
      </c>
      <c r="E58" s="50"/>
      <c r="F58" s="50"/>
      <c r="G58" s="113" t="s">
        <v>448</v>
      </c>
      <c r="H58" s="113"/>
      <c r="N58" s="14">
        <v>41791</v>
      </c>
      <c r="O58" s="76">
        <v>6.3E-2</v>
      </c>
      <c r="P58" s="113">
        <v>5.8</v>
      </c>
      <c r="Q58" s="30">
        <f t="shared" si="0"/>
        <v>-5.0000000000000044E-3</v>
      </c>
      <c r="S58" s="176"/>
      <c r="T58" s="177"/>
      <c r="V58" s="30"/>
      <c r="W58" s="30"/>
    </row>
    <row r="59" spans="1:23">
      <c r="A59" s="14">
        <v>41883</v>
      </c>
      <c r="B59" s="176">
        <v>5.7000000000000002E-2</v>
      </c>
      <c r="C59" s="177">
        <v>4.9811040208165541E-2</v>
      </c>
      <c r="G59" s="113" t="s">
        <v>448</v>
      </c>
      <c r="H59" s="113"/>
      <c r="N59" s="14">
        <v>41883</v>
      </c>
      <c r="O59" s="76">
        <v>6.0999999999999999E-2</v>
      </c>
      <c r="P59" s="113">
        <v>5.7</v>
      </c>
      <c r="Q59" s="30">
        <f t="shared" si="0"/>
        <v>-3.9999999999999966E-3</v>
      </c>
      <c r="S59" s="176"/>
      <c r="T59" s="177"/>
      <c r="V59" s="30"/>
      <c r="W59" s="30"/>
    </row>
    <row r="60" spans="1:23">
      <c r="A60" s="14">
        <v>41974</v>
      </c>
      <c r="B60" s="176">
        <v>5.5999999999999994E-2</v>
      </c>
      <c r="C60" s="177">
        <v>5.4091456077015647E-2</v>
      </c>
      <c r="E60" s="113" t="s">
        <v>401</v>
      </c>
      <c r="G60" s="113" t="s">
        <v>448</v>
      </c>
      <c r="H60" s="113" t="s">
        <v>401</v>
      </c>
      <c r="N60" s="14">
        <v>41974</v>
      </c>
      <c r="O60" s="76">
        <v>5.7999999999999996E-2</v>
      </c>
      <c r="P60" s="113">
        <v>5.6</v>
      </c>
      <c r="Q60" s="30">
        <f t="shared" si="0"/>
        <v>-2.0000000000000018E-3</v>
      </c>
      <c r="S60" s="176"/>
      <c r="T60" s="177"/>
      <c r="V60" s="30"/>
      <c r="W60" s="30"/>
    </row>
    <row r="61" spans="1:23">
      <c r="A61" s="14">
        <v>42064</v>
      </c>
      <c r="B61" s="176">
        <v>6.5000000000000002E-2</v>
      </c>
      <c r="C61" s="177">
        <v>5.4188371953775225E-2</v>
      </c>
      <c r="D61" s="125">
        <v>42157</v>
      </c>
      <c r="G61" s="113" t="s">
        <v>448</v>
      </c>
      <c r="H61" s="113"/>
      <c r="N61" s="14">
        <v>42064</v>
      </c>
      <c r="O61" s="76">
        <v>6.9000000000000006E-2</v>
      </c>
      <c r="P61" s="113">
        <v>6.5</v>
      </c>
      <c r="Q61" s="30">
        <f t="shared" si="0"/>
        <v>-4.0000000000000036E-3</v>
      </c>
      <c r="S61" s="176"/>
      <c r="T61" s="177"/>
      <c r="V61" s="30"/>
      <c r="W61" s="30"/>
    </row>
    <row r="62" spans="1:23">
      <c r="A62" s="14">
        <v>42156</v>
      </c>
      <c r="B62" s="176">
        <v>5.9000000000000004E-2</v>
      </c>
      <c r="C62" s="177">
        <v>5.130057803468209E-2</v>
      </c>
      <c r="D62" s="125">
        <v>42223</v>
      </c>
      <c r="G62" s="113" t="s">
        <v>448</v>
      </c>
      <c r="H62" s="113"/>
      <c r="N62" s="14">
        <v>42156</v>
      </c>
      <c r="O62" s="73">
        <v>6.3E-2</v>
      </c>
      <c r="P62" s="113">
        <v>5.9</v>
      </c>
      <c r="Q62" s="30">
        <f t="shared" si="0"/>
        <v>-3.9999999999999966E-3</v>
      </c>
      <c r="S62" s="176"/>
      <c r="T62" s="177"/>
      <c r="V62" s="30"/>
      <c r="W62" s="30"/>
    </row>
    <row r="63" spans="1:23">
      <c r="A63" s="14">
        <v>42248</v>
      </c>
      <c r="B63" s="176">
        <v>5.5999999999999994E-2</v>
      </c>
      <c r="C63" s="177">
        <v>5.5006031363088063E-2</v>
      </c>
      <c r="D63" s="125">
        <v>42326</v>
      </c>
      <c r="G63" s="113" t="s">
        <v>448</v>
      </c>
      <c r="N63" s="14">
        <v>42248</v>
      </c>
      <c r="O63" s="73">
        <v>6.2E-2</v>
      </c>
      <c r="P63" s="113">
        <v>5.6</v>
      </c>
      <c r="Q63" s="30">
        <f t="shared" si="0"/>
        <v>-6.0000000000000053E-3</v>
      </c>
      <c r="S63" s="176"/>
      <c r="T63" s="177"/>
      <c r="V63" s="30"/>
      <c r="W63" s="30"/>
    </row>
    <row r="64" spans="1:23">
      <c r="A64" s="14">
        <v>42339</v>
      </c>
      <c r="B64" s="176">
        <v>5.0999999999999997E-2</v>
      </c>
      <c r="C64" s="177">
        <v>4.8604484732824423E-2</v>
      </c>
      <c r="D64" s="125">
        <v>42409</v>
      </c>
      <c r="G64" s="113" t="s">
        <v>448</v>
      </c>
      <c r="N64" s="14">
        <v>42339</v>
      </c>
      <c r="O64" s="73">
        <v>5.3999999999999999E-2</v>
      </c>
      <c r="P64" s="113">
        <v>5.0999999999999996</v>
      </c>
      <c r="Q64" s="30">
        <f t="shared" si="0"/>
        <v>-3.0000000000000027E-3</v>
      </c>
      <c r="S64" s="176"/>
      <c r="T64" s="177"/>
      <c r="V64" s="30"/>
      <c r="W64" s="30"/>
    </row>
    <row r="65" spans="1:23">
      <c r="A65" s="14">
        <v>42430</v>
      </c>
      <c r="B65" s="176">
        <v>6.0999999999999999E-2</v>
      </c>
      <c r="C65" s="177">
        <v>5.2757934184330724E-2</v>
      </c>
      <c r="D65" s="125">
        <v>42529</v>
      </c>
      <c r="E65" s="36" t="s">
        <v>475</v>
      </c>
      <c r="F65" s="36"/>
      <c r="G65" s="113" t="s">
        <v>448</v>
      </c>
      <c r="H65" s="36" t="s">
        <v>475</v>
      </c>
      <c r="N65" s="142">
        <v>42430</v>
      </c>
      <c r="O65" s="143">
        <v>6.6000000000000003E-2</v>
      </c>
      <c r="P65" s="144">
        <v>6.1</v>
      </c>
      <c r="Q65" s="30">
        <f t="shared" si="0"/>
        <v>-5.0000000000000044E-3</v>
      </c>
      <c r="S65" s="176"/>
      <c r="T65" s="177"/>
      <c r="V65" s="30"/>
      <c r="W65" s="30"/>
    </row>
    <row r="66" spans="1:23">
      <c r="A66" s="14">
        <v>42522</v>
      </c>
      <c r="B66" s="176">
        <v>4.7E-2</v>
      </c>
      <c r="C66" s="177">
        <v>5.0698694999422561E-2</v>
      </c>
      <c r="D66" s="125">
        <v>42613</v>
      </c>
      <c r="E66" s="36" t="s">
        <v>476</v>
      </c>
      <c r="F66" s="36"/>
      <c r="G66" s="113" t="s">
        <v>448</v>
      </c>
      <c r="H66" s="36" t="s">
        <v>476</v>
      </c>
      <c r="N66" s="142">
        <v>42522</v>
      </c>
      <c r="O66" s="145" t="s">
        <v>466</v>
      </c>
      <c r="P66" s="144">
        <v>4.7</v>
      </c>
      <c r="Q66" s="101" t="s">
        <v>466</v>
      </c>
      <c r="S66" s="176"/>
      <c r="T66" s="177"/>
      <c r="V66" s="30"/>
      <c r="W66" s="30"/>
    </row>
    <row r="67" spans="1:23">
      <c r="A67" s="14">
        <v>42614</v>
      </c>
      <c r="B67" s="176">
        <v>5.2999999999999999E-2</v>
      </c>
      <c r="C67" s="177">
        <v>4.6614808412561215E-2</v>
      </c>
      <c r="D67" s="125">
        <v>42703</v>
      </c>
      <c r="E67" t="s">
        <v>481</v>
      </c>
      <c r="G67" s="113" t="s">
        <v>448</v>
      </c>
      <c r="H67" s="113" t="s">
        <v>481</v>
      </c>
      <c r="S67" s="176"/>
      <c r="T67" s="177"/>
      <c r="V67" s="30"/>
      <c r="W67" s="30"/>
    </row>
    <row r="68" spans="1:23">
      <c r="A68" s="14">
        <v>42705</v>
      </c>
      <c r="B68" s="176">
        <v>5.0999999999999997E-2</v>
      </c>
      <c r="C68" s="177">
        <v>5.2898142937535163E-2</v>
      </c>
      <c r="D68" s="125">
        <v>42767</v>
      </c>
      <c r="E68" t="s">
        <v>587</v>
      </c>
      <c r="G68" s="113" t="s">
        <v>448</v>
      </c>
      <c r="H68" s="113" t="s">
        <v>587</v>
      </c>
      <c r="S68" s="176"/>
      <c r="T68" s="177"/>
      <c r="V68" s="30"/>
      <c r="W68" s="30"/>
    </row>
    <row r="69" spans="1:23">
      <c r="A69" s="14">
        <v>42795</v>
      </c>
      <c r="B69" s="176">
        <v>0.05</v>
      </c>
      <c r="C69" s="177">
        <v>5.3213353330000566E-2</v>
      </c>
      <c r="D69" s="125">
        <v>42863</v>
      </c>
      <c r="G69" s="113" t="s">
        <v>448</v>
      </c>
      <c r="S69" s="176"/>
      <c r="T69" s="177"/>
      <c r="V69" s="30"/>
      <c r="W69" s="30"/>
    </row>
    <row r="70" spans="1:23">
      <c r="A70" s="14">
        <v>42887</v>
      </c>
      <c r="B70" s="176">
        <v>4.4999999999999998E-2</v>
      </c>
      <c r="C70" s="177">
        <v>4.8195484488486019E-2</v>
      </c>
      <c r="D70" s="125">
        <v>42954</v>
      </c>
      <c r="G70" s="113" t="s">
        <v>448</v>
      </c>
      <c r="S70" s="176"/>
      <c r="T70" s="177"/>
      <c r="V70" s="30"/>
      <c r="W70" s="30"/>
    </row>
    <row r="71" spans="1:23">
      <c r="A71" s="14">
        <v>42979</v>
      </c>
      <c r="B71" s="176">
        <v>4.5999999999999999E-2</v>
      </c>
      <c r="C71" s="177">
        <v>4.6161537606932562E-2</v>
      </c>
      <c r="D71" s="125">
        <v>43040</v>
      </c>
      <c r="G71" s="113" t="s">
        <v>448</v>
      </c>
      <c r="S71" s="176"/>
      <c r="T71" s="177"/>
      <c r="V71" s="30"/>
      <c r="W71" s="30"/>
    </row>
    <row r="72" spans="1:23">
      <c r="A72" s="14">
        <v>43070</v>
      </c>
      <c r="B72" s="176">
        <v>4.0999999999999995E-2</v>
      </c>
      <c r="C72" s="177">
        <v>4.6171478469682913E-2</v>
      </c>
      <c r="D72" s="125">
        <v>43144</v>
      </c>
      <c r="G72" s="113" t="s">
        <v>448</v>
      </c>
      <c r="S72" s="176"/>
      <c r="T72" s="177"/>
      <c r="V72" s="30"/>
      <c r="W72" s="30"/>
    </row>
    <row r="73" spans="1:23">
      <c r="A73" s="14">
        <v>43160</v>
      </c>
      <c r="B73" s="176">
        <v>4.4999999999999998E-2</v>
      </c>
      <c r="C73" s="177">
        <v>4.7383309759547382E-2</v>
      </c>
      <c r="D73" s="125">
        <v>43223</v>
      </c>
      <c r="G73" s="113" t="s">
        <v>448</v>
      </c>
      <c r="S73" s="176"/>
      <c r="T73" s="177"/>
      <c r="V73" s="30"/>
      <c r="W73" s="30"/>
    </row>
    <row r="74" spans="1:23">
      <c r="A74" s="14">
        <v>43252</v>
      </c>
      <c r="B74" s="176">
        <v>4.2000000000000003E-2</v>
      </c>
      <c r="C74" s="177">
        <v>4.5496699579946544E-2</v>
      </c>
      <c r="D74" s="125">
        <v>43315</v>
      </c>
      <c r="G74" s="113" t="s">
        <v>448</v>
      </c>
      <c r="S74" s="176"/>
      <c r="T74" s="177"/>
      <c r="V74" s="30"/>
      <c r="W74" s="30"/>
    </row>
    <row r="75" spans="1:23">
      <c r="A75" s="14">
        <v>43344</v>
      </c>
      <c r="B75" s="176">
        <v>3.7000000000000005E-2</v>
      </c>
      <c r="C75" s="177">
        <v>3.9860216228022279E-2</v>
      </c>
      <c r="D75" s="125">
        <v>43412</v>
      </c>
      <c r="G75" s="132" t="s">
        <v>653</v>
      </c>
      <c r="S75" s="176"/>
      <c r="T75" s="177"/>
      <c r="V75" s="30"/>
      <c r="W75" s="30"/>
    </row>
    <row r="76" spans="1:23">
      <c r="A76" s="14">
        <v>43435</v>
      </c>
      <c r="B76" s="176">
        <v>4.2999999999999997E-2</v>
      </c>
      <c r="C76" s="177">
        <v>4.4016954678839253E-2</v>
      </c>
      <c r="D76" s="125">
        <v>43508</v>
      </c>
      <c r="G76" s="132" t="s">
        <v>653</v>
      </c>
      <c r="S76" s="176"/>
      <c r="T76" s="177"/>
      <c r="V76" s="30"/>
      <c r="W76" s="30"/>
    </row>
    <row r="77" spans="1:23">
      <c r="A77" s="14">
        <v>43525</v>
      </c>
      <c r="B77" s="176">
        <v>4.4000000000000004E-2</v>
      </c>
      <c r="C77" s="177">
        <v>4.4509263760600652E-2</v>
      </c>
      <c r="D77" s="125">
        <v>43586</v>
      </c>
      <c r="G77" s="132" t="s">
        <v>653</v>
      </c>
      <c r="S77" s="176"/>
      <c r="T77" s="177"/>
      <c r="V77" s="30"/>
      <c r="W77" s="30"/>
    </row>
    <row r="78" spans="1:23">
      <c r="A78" s="14">
        <v>43617</v>
      </c>
      <c r="B78" s="176">
        <v>4.2000000000000003E-2</v>
      </c>
      <c r="C78" s="177">
        <v>3.7593166857080682E-2</v>
      </c>
      <c r="D78" s="125">
        <v>43689</v>
      </c>
      <c r="G78" s="132" t="s">
        <v>653</v>
      </c>
      <c r="S78" s="176"/>
      <c r="T78" s="177"/>
      <c r="V78" s="30"/>
      <c r="W78" s="30"/>
    </row>
    <row r="79" spans="1:23">
      <c r="A79" s="14">
        <v>43709</v>
      </c>
      <c r="B79" s="176">
        <v>4.2000000000000003E-2</v>
      </c>
      <c r="C79" s="177">
        <v>3.93675379154566E-2</v>
      </c>
      <c r="D79" s="125">
        <v>43784</v>
      </c>
      <c r="G79" s="113" t="s">
        <v>448</v>
      </c>
      <c r="S79" s="176"/>
      <c r="T79" s="177"/>
      <c r="V79" s="30"/>
      <c r="W79" s="30"/>
    </row>
    <row r="80" spans="1:23">
      <c r="A80" s="14">
        <v>43800</v>
      </c>
      <c r="B80" s="176">
        <v>4.0999999999999995E-2</v>
      </c>
      <c r="C80" s="177">
        <v>4.0562036055143164E-2</v>
      </c>
      <c r="D80" s="125">
        <v>43872</v>
      </c>
      <c r="G80" s="132" t="s">
        <v>653</v>
      </c>
      <c r="S80" s="176"/>
      <c r="T80" s="177"/>
    </row>
    <row r="81" spans="1:7">
      <c r="A81" s="14">
        <v>43891</v>
      </c>
      <c r="B81" s="176">
        <v>4.8000000000000001E-2</v>
      </c>
      <c r="C81" s="177">
        <v>4.303332458672264E-2</v>
      </c>
      <c r="D81" s="125">
        <v>43970</v>
      </c>
      <c r="G81" s="113" t="s">
        <v>448</v>
      </c>
    </row>
    <row r="82" spans="1:7">
      <c r="A82" s="14">
        <v>43983</v>
      </c>
      <c r="B82" s="176">
        <v>0.04</v>
      </c>
      <c r="C82" s="177">
        <v>3.9347051629712346E-2</v>
      </c>
      <c r="D82" s="125">
        <v>44057</v>
      </c>
      <c r="G82" s="132" t="s">
        <v>653</v>
      </c>
    </row>
    <row r="83" spans="1:7">
      <c r="A83" s="14">
        <v>44075</v>
      </c>
      <c r="B83" s="176">
        <v>5.5999999999999994E-2</v>
      </c>
      <c r="C83" s="177">
        <v>4.7940509466800257E-2</v>
      </c>
      <c r="D83" s="125">
        <v>44158</v>
      </c>
      <c r="G83" s="193" t="s">
        <v>448</v>
      </c>
    </row>
    <row r="84" spans="1:7">
      <c r="A84" s="14">
        <v>44166</v>
      </c>
      <c r="B84" s="176">
        <v>5.2999999999999999E-2</v>
      </c>
      <c r="C84" s="177">
        <v>4.6744574290484134E-2</v>
      </c>
      <c r="D84" s="125">
        <v>44245</v>
      </c>
      <c r="G84" s="193" t="s">
        <v>448</v>
      </c>
    </row>
    <row r="85" spans="1:7">
      <c r="A85" s="14">
        <v>44256</v>
      </c>
      <c r="B85" s="176">
        <v>5.2999999999999999E-2</v>
      </c>
      <c r="C85" s="177">
        <v>4.6901085141903165E-2</v>
      </c>
      <c r="D85" s="125">
        <v>44342</v>
      </c>
      <c r="G85" s="193" t="s">
        <v>448</v>
      </c>
    </row>
    <row r="86" spans="1:7">
      <c r="A86" s="14">
        <v>44348</v>
      </c>
      <c r="B86" s="176">
        <v>4.0999999999999995E-2</v>
      </c>
      <c r="C86" s="177">
        <v>3.7605485232067512E-2</v>
      </c>
      <c r="D86" s="125">
        <v>44424</v>
      </c>
      <c r="G86" s="193" t="s">
        <v>448</v>
      </c>
    </row>
    <row r="87" spans="1:7">
      <c r="A87" s="14"/>
      <c r="B87" s="176"/>
      <c r="C87" s="177"/>
      <c r="D87" s="125">
        <v>44504</v>
      </c>
      <c r="G87" s="193" t="s">
        <v>448</v>
      </c>
    </row>
    <row r="88" spans="1:7">
      <c r="A88" s="14"/>
      <c r="B88" s="176"/>
      <c r="C88" s="177"/>
      <c r="D88" s="125"/>
    </row>
    <row r="89" spans="1:7">
      <c r="D89" s="125"/>
    </row>
    <row r="90" spans="1:7">
      <c r="D90" s="125"/>
    </row>
    <row r="91" spans="1:7">
      <c r="D91" s="125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/>
  <dimension ref="A1:J8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81" sqref="H81:H85"/>
    </sheetView>
  </sheetViews>
  <sheetFormatPr defaultRowHeight="14.5"/>
  <cols>
    <col min="1" max="1" width="16.26953125" customWidth="1"/>
    <col min="2" max="2" width="16.81640625" customWidth="1"/>
    <col min="3" max="3" width="19.54296875" customWidth="1"/>
    <col min="4" max="4" width="10.7265625" bestFit="1" customWidth="1"/>
  </cols>
  <sheetData>
    <row r="1" spans="1:10">
      <c r="A1" s="26" t="s">
        <v>11</v>
      </c>
      <c r="B1" s="25"/>
      <c r="C1" s="25"/>
      <c r="E1" t="s">
        <v>680</v>
      </c>
    </row>
    <row r="2" spans="1:10">
      <c r="A2" s="5" t="s">
        <v>5</v>
      </c>
      <c r="B2" s="28"/>
      <c r="C2" s="28"/>
      <c r="E2" s="113" t="s">
        <v>401</v>
      </c>
    </row>
    <row r="3" spans="1:10">
      <c r="A3" s="25"/>
      <c r="B3" s="25"/>
      <c r="C3" s="25"/>
    </row>
    <row r="4" spans="1:10">
      <c r="A4" s="26"/>
      <c r="B4" s="26" t="s">
        <v>1</v>
      </c>
      <c r="C4" s="26" t="s">
        <v>2</v>
      </c>
    </row>
    <row r="5" spans="1:10">
      <c r="A5" s="14">
        <v>37226</v>
      </c>
      <c r="B5" s="29">
        <f>AVERAGE(Unemployment!B5:B8)</f>
        <v>4.9750000000000003E-2</v>
      </c>
      <c r="C5" s="73">
        <f>AVERAGE(Unemployment!C5:C8)</f>
        <v>5.6497204231242791E-2</v>
      </c>
      <c r="D5" s="30"/>
      <c r="E5" s="30"/>
    </row>
    <row r="6" spans="1:10">
      <c r="A6" s="14">
        <v>37316</v>
      </c>
      <c r="B6" s="73">
        <f>AVERAGE(Unemployment!B6:B9)</f>
        <v>4.8500000000000001E-2</v>
      </c>
      <c r="C6" s="73">
        <f>AVERAGE(Unemployment!C6:C9)</f>
        <v>5.6599745821990254E-2</v>
      </c>
      <c r="D6" s="30"/>
      <c r="E6" s="30"/>
      <c r="I6" s="25"/>
      <c r="J6" s="25"/>
    </row>
    <row r="7" spans="1:10">
      <c r="A7" s="14">
        <v>37408</v>
      </c>
      <c r="B7" s="73">
        <f>AVERAGE(Unemployment!B7:B10)</f>
        <v>4.725E-2</v>
      </c>
      <c r="C7" s="73">
        <f>AVERAGE(Unemployment!C7:C10)</f>
        <v>5.6612945446578751E-2</v>
      </c>
      <c r="D7" s="30"/>
      <c r="E7" s="30"/>
    </row>
    <row r="8" spans="1:10">
      <c r="A8" s="14">
        <v>37500</v>
      </c>
      <c r="B8" s="73">
        <f>AVERAGE(Unemployment!B8:B11)</f>
        <v>4.9000000000000002E-2</v>
      </c>
      <c r="C8" s="73">
        <f>AVERAGE(Unemployment!C8:C11)</f>
        <v>5.6365428328332232E-2</v>
      </c>
      <c r="D8" s="30"/>
      <c r="E8" s="30"/>
      <c r="H8" s="25"/>
      <c r="I8" s="25"/>
      <c r="J8" s="25"/>
    </row>
    <row r="9" spans="1:10">
      <c r="A9" s="14">
        <v>37591</v>
      </c>
      <c r="B9" s="73">
        <f>AVERAGE(Unemployment!B9:B12)</f>
        <v>4.7750000000000001E-2</v>
      </c>
      <c r="C9" s="73">
        <f>AVERAGE(Unemployment!C9:C12)</f>
        <v>5.5105716434920717E-2</v>
      </c>
      <c r="D9" s="30"/>
      <c r="E9" s="30"/>
      <c r="H9" s="20"/>
    </row>
    <row r="10" spans="1:10">
      <c r="A10" s="14">
        <v>37681</v>
      </c>
      <c r="B10" s="73">
        <f>AVERAGE(Unemployment!B10:B13)</f>
        <v>4.7E-2</v>
      </c>
      <c r="C10" s="73">
        <f>AVERAGE(Unemployment!C10:C13)</f>
        <v>5.4319036648249608E-2</v>
      </c>
      <c r="D10" s="30"/>
      <c r="E10" s="30"/>
    </row>
    <row r="11" spans="1:10">
      <c r="A11" s="14">
        <v>37773</v>
      </c>
      <c r="B11" s="73">
        <f>AVERAGE(Unemployment!B11:B14)</f>
        <v>4.4499999999999998E-2</v>
      </c>
      <c r="C11" s="73">
        <f>AVERAGE(Unemployment!C11:C14)</f>
        <v>5.3768420160925548E-2</v>
      </c>
      <c r="D11" s="30"/>
      <c r="E11" s="30"/>
    </row>
    <row r="12" spans="1:10">
      <c r="A12" s="14">
        <v>37865</v>
      </c>
      <c r="B12" s="73">
        <f>AVERAGE(Unemployment!B12:B15)</f>
        <v>4.0500000000000001E-2</v>
      </c>
      <c r="C12" s="73">
        <f>AVERAGE(Unemployment!C12:C15)</f>
        <v>5.1873151473364451E-2</v>
      </c>
      <c r="D12" s="30"/>
      <c r="E12" s="30"/>
    </row>
    <row r="13" spans="1:10">
      <c r="A13" s="14">
        <v>37956</v>
      </c>
      <c r="B13" s="73">
        <f>AVERAGE(Unemployment!B13:B16)</f>
        <v>0.04</v>
      </c>
      <c r="C13" s="73">
        <f>AVERAGE(Unemployment!C13:C16)</f>
        <v>5.0932515120310863E-2</v>
      </c>
      <c r="D13" s="30"/>
      <c r="E13" s="30"/>
    </row>
    <row r="14" spans="1:10">
      <c r="A14" s="14">
        <v>38047</v>
      </c>
      <c r="B14" s="73">
        <f>AVERAGE(Unemployment!B14:B17)</f>
        <v>3.9749999999999994E-2</v>
      </c>
      <c r="C14" s="73">
        <f>AVERAGE(Unemployment!C14:C17)</f>
        <v>4.8592332914077684E-2</v>
      </c>
      <c r="D14" s="30"/>
      <c r="E14" s="30"/>
    </row>
    <row r="15" spans="1:10">
      <c r="A15" s="14">
        <v>38139</v>
      </c>
      <c r="B15" s="73">
        <f>AVERAGE(Unemployment!B15:B18)</f>
        <v>3.925E-2</v>
      </c>
      <c r="C15" s="73">
        <f>AVERAGE(Unemployment!C15:C18)</f>
        <v>4.6334151285756145E-2</v>
      </c>
      <c r="D15" s="30"/>
      <c r="E15" s="30"/>
    </row>
    <row r="16" spans="1:10">
      <c r="A16" s="14">
        <v>38231</v>
      </c>
      <c r="B16" s="73">
        <f>AVERAGE(Unemployment!B16:B19)</f>
        <v>4.0250000000000001E-2</v>
      </c>
      <c r="C16" s="73">
        <f>AVERAGE(Unemployment!C16:C19)</f>
        <v>4.3652483177783558E-2</v>
      </c>
      <c r="D16" s="30"/>
      <c r="E16" s="30"/>
    </row>
    <row r="17" spans="1:5">
      <c r="A17" s="14">
        <v>38322</v>
      </c>
      <c r="B17" s="73">
        <f>AVERAGE(Unemployment!B17:B20)</f>
        <v>3.9E-2</v>
      </c>
      <c r="C17" s="73">
        <f>AVERAGE(Unemployment!C17:C20)</f>
        <v>4.0766729088254371E-2</v>
      </c>
      <c r="D17" s="30"/>
      <c r="E17" s="30"/>
    </row>
    <row r="18" spans="1:5">
      <c r="A18" s="14">
        <v>38412</v>
      </c>
      <c r="B18" s="73">
        <f>AVERAGE(Unemployment!B18:B21)</f>
        <v>3.8249999999999999E-2</v>
      </c>
      <c r="C18" s="73">
        <f>AVERAGE(Unemployment!C18:C21)</f>
        <v>3.9599774541964589E-2</v>
      </c>
      <c r="D18" s="30"/>
      <c r="E18" s="30"/>
    </row>
    <row r="19" spans="1:5">
      <c r="A19" s="14">
        <v>38504</v>
      </c>
      <c r="B19" s="73">
        <f>AVERAGE(Unemployment!B19:B22)</f>
        <v>3.7250000000000005E-2</v>
      </c>
      <c r="C19" s="73">
        <f>AVERAGE(Unemployment!C19:C22)</f>
        <v>3.8871773182926707E-2</v>
      </c>
      <c r="D19" s="30"/>
      <c r="E19" s="30"/>
    </row>
    <row r="20" spans="1:5">
      <c r="A20" s="14">
        <v>38596</v>
      </c>
      <c r="B20" s="73">
        <f>AVERAGE(Unemployment!B20:B23)</f>
        <v>3.6500000000000005E-2</v>
      </c>
      <c r="C20" s="73">
        <f>AVERAGE(Unemployment!C20:C23)</f>
        <v>3.8938614194073823E-2</v>
      </c>
      <c r="D20" s="30"/>
    </row>
    <row r="21" spans="1:5">
      <c r="A21" s="14">
        <v>38687</v>
      </c>
      <c r="B21" s="73">
        <f>AVERAGE(Unemployment!B21:B24)</f>
        <v>3.7250000000000005E-2</v>
      </c>
      <c r="C21" s="73">
        <f>AVERAGE(Unemployment!C21:C24)</f>
        <v>3.8559650819827616E-2</v>
      </c>
      <c r="D21" s="30"/>
      <c r="E21" s="113" t="s">
        <v>401</v>
      </c>
    </row>
    <row r="22" spans="1:5">
      <c r="A22" s="14">
        <v>38777</v>
      </c>
      <c r="B22" s="73">
        <f>AVERAGE(Unemployment!B22:B25)</f>
        <v>3.6500000000000005E-2</v>
      </c>
      <c r="C22" s="73">
        <f>AVERAGE(Unemployment!C22:C25)</f>
        <v>3.970175236514363E-2</v>
      </c>
      <c r="D22" s="30"/>
      <c r="E22" s="30"/>
    </row>
    <row r="23" spans="1:5">
      <c r="A23" s="14">
        <v>38869</v>
      </c>
      <c r="B23" s="73">
        <f>AVERAGE(Unemployment!B23:B26)</f>
        <v>3.5750000000000004E-2</v>
      </c>
      <c r="C23" s="73">
        <f>AVERAGE(Unemployment!C23:C26)</f>
        <v>3.9468881742318045E-2</v>
      </c>
      <c r="D23" s="30"/>
      <c r="E23" s="30"/>
    </row>
    <row r="24" spans="1:5">
      <c r="A24" s="14">
        <v>38961</v>
      </c>
      <c r="B24" s="73">
        <f>AVERAGE(Unemployment!B24:B27)</f>
        <v>3.6750000000000005E-2</v>
      </c>
      <c r="C24" s="73">
        <f>AVERAGE(Unemployment!C24:C27)</f>
        <v>3.9325367655845871E-2</v>
      </c>
      <c r="D24" s="30"/>
      <c r="E24" s="30"/>
    </row>
    <row r="25" spans="1:5">
      <c r="A25" s="14">
        <v>39052</v>
      </c>
      <c r="B25" s="73">
        <f>AVERAGE(Unemployment!B25:B28)</f>
        <v>3.7250000000000005E-2</v>
      </c>
      <c r="C25" s="73">
        <f>AVERAGE(Unemployment!C25:C28)</f>
        <v>3.9251681754326397E-2</v>
      </c>
      <c r="D25" s="30"/>
      <c r="E25" s="30"/>
    </row>
    <row r="26" spans="1:5">
      <c r="A26" s="14">
        <v>39142</v>
      </c>
      <c r="B26" s="73">
        <f>AVERAGE(Unemployment!B26:B29)</f>
        <v>3.9250000000000007E-2</v>
      </c>
      <c r="C26" s="73">
        <f>AVERAGE(Unemployment!C26:C29)</f>
        <v>3.7476945478337201E-2</v>
      </c>
      <c r="D26" s="30"/>
      <c r="E26" s="30"/>
    </row>
    <row r="27" spans="1:5">
      <c r="A27" s="14">
        <v>39234</v>
      </c>
      <c r="B27" s="73">
        <f>AVERAGE(Unemployment!B27:B30)</f>
        <v>3.9750000000000001E-2</v>
      </c>
      <c r="C27" s="73">
        <f>AVERAGE(Unemployment!C27:C30)</f>
        <v>3.6933780479864523E-2</v>
      </c>
      <c r="D27" s="30"/>
      <c r="E27" s="30"/>
    </row>
    <row r="28" spans="1:5">
      <c r="A28" s="14">
        <v>39326</v>
      </c>
      <c r="B28" s="73">
        <f>AVERAGE(Unemployment!B28:B31)</f>
        <v>3.925E-2</v>
      </c>
      <c r="C28" s="73">
        <f>AVERAGE(Unemployment!C28:C31)</f>
        <v>3.6013572519681285E-2</v>
      </c>
      <c r="D28" s="30"/>
      <c r="E28" s="30"/>
    </row>
    <row r="29" spans="1:5">
      <c r="A29" s="14">
        <v>39417</v>
      </c>
      <c r="B29" s="73">
        <f>AVERAGE(Unemployment!B29:B32)</f>
        <v>3.8500000000000006E-2</v>
      </c>
      <c r="C29" s="73">
        <f>AVERAGE(Unemployment!C29:C32)</f>
        <v>3.490511297857752E-2</v>
      </c>
      <c r="D29" s="30"/>
      <c r="E29" s="30"/>
    </row>
    <row r="30" spans="1:5">
      <c r="A30" s="14">
        <v>39508</v>
      </c>
      <c r="B30" s="73">
        <f>AVERAGE(Unemployment!B30:B33)</f>
        <v>3.8500000000000006E-2</v>
      </c>
      <c r="C30" s="73">
        <f>AVERAGE(Unemployment!C30:C33)</f>
        <v>3.4730121145258273E-2</v>
      </c>
      <c r="D30" s="30"/>
      <c r="E30" s="30"/>
    </row>
    <row r="31" spans="1:5">
      <c r="A31" s="14">
        <v>39600</v>
      </c>
      <c r="B31" s="73">
        <f>AVERAGE(Unemployment!B31:B34)</f>
        <v>4.0750000000000001E-2</v>
      </c>
      <c r="C31" s="73">
        <f>AVERAGE(Unemployment!C31:C34)</f>
        <v>3.443197226429015E-2</v>
      </c>
      <c r="D31" s="30"/>
      <c r="E31" s="30"/>
    </row>
    <row r="32" spans="1:5">
      <c r="A32" s="14">
        <v>39692</v>
      </c>
      <c r="B32" s="73">
        <f>AVERAGE(Unemployment!B32:B35)</f>
        <v>4.2500000000000003E-2</v>
      </c>
      <c r="C32" s="73">
        <f>AVERAGE(Unemployment!C32:C35)</f>
        <v>3.5419373098400868E-2</v>
      </c>
      <c r="D32" s="30"/>
      <c r="E32" s="30"/>
    </row>
    <row r="33" spans="1:8">
      <c r="A33" s="14">
        <v>39783</v>
      </c>
      <c r="B33" s="73">
        <f>AVERAGE(Unemployment!B33:B36)</f>
        <v>4.675E-2</v>
      </c>
      <c r="C33" s="73">
        <f>AVERAGE(Unemployment!C33:C36)</f>
        <v>3.7238526885364637E-2</v>
      </c>
      <c r="D33" s="30"/>
      <c r="E33" s="30"/>
    </row>
    <row r="34" spans="1:8">
      <c r="A34" s="14">
        <v>39873</v>
      </c>
      <c r="B34" s="73">
        <f>AVERAGE(Unemployment!B34:B37)</f>
        <v>5.0749999999999997E-2</v>
      </c>
      <c r="C34" s="73">
        <f>AVERAGE(Unemployment!C34:C37)</f>
        <v>3.97132801812458E-2</v>
      </c>
      <c r="D34" s="30"/>
      <c r="E34" s="30"/>
    </row>
    <row r="35" spans="1:8">
      <c r="A35" s="14">
        <v>39965</v>
      </c>
      <c r="B35" s="73">
        <f>AVERAGE(Unemployment!B35:B38)</f>
        <v>5.525E-2</v>
      </c>
      <c r="C35" s="73">
        <f>AVERAGE(Unemployment!C35:C38)</f>
        <v>4.4537073610337215E-2</v>
      </c>
      <c r="D35" s="30"/>
      <c r="E35" s="30"/>
    </row>
    <row r="36" spans="1:8">
      <c r="A36" s="14">
        <v>40057</v>
      </c>
      <c r="B36" s="73">
        <f>AVERAGE(Unemployment!B36:B39)</f>
        <v>5.9749999999999998E-2</v>
      </c>
      <c r="C36" s="73">
        <f>AVERAGE(Unemployment!C36:C39)</f>
        <v>5.0185383558123402E-2</v>
      </c>
      <c r="D36" s="30"/>
    </row>
    <row r="37" spans="1:8">
      <c r="A37" s="14">
        <v>40148</v>
      </c>
      <c r="B37" s="73">
        <f>AVERAGE(Unemployment!B37:B40)</f>
        <v>6.4250000000000002E-2</v>
      </c>
      <c r="C37" s="73">
        <f>AVERAGE(Unemployment!C37:C40)</f>
        <v>5.5753790713316015E-2</v>
      </c>
      <c r="D37" s="30"/>
      <c r="E37" s="30"/>
      <c r="H37" s="113"/>
    </row>
    <row r="38" spans="1:8">
      <c r="A38" s="14">
        <v>40238</v>
      </c>
      <c r="B38" s="73">
        <f>AVERAGE(Unemployment!B38:B41)</f>
        <v>6.7250000000000004E-2</v>
      </c>
      <c r="C38" s="73">
        <f>AVERAGE(Unemployment!C38:C41)</f>
        <v>5.7906143193331601E-2</v>
      </c>
      <c r="D38" s="30"/>
      <c r="H38" s="113"/>
    </row>
    <row r="39" spans="1:8">
      <c r="A39" s="14">
        <v>40330</v>
      </c>
      <c r="B39" s="73">
        <f>AVERAGE(Unemployment!B39:B42)</f>
        <v>7.2250000000000009E-2</v>
      </c>
      <c r="C39" s="73">
        <f>AVERAGE(Unemployment!C39:C42)</f>
        <v>5.8590243956375569E-2</v>
      </c>
      <c r="D39" s="30"/>
      <c r="E39" s="113" t="s">
        <v>401</v>
      </c>
      <c r="H39" s="113"/>
    </row>
    <row r="40" spans="1:8">
      <c r="A40" s="14">
        <v>40422</v>
      </c>
      <c r="B40" s="73">
        <f>AVERAGE(Unemployment!B40:B43)</f>
        <v>7.3499999999999996E-2</v>
      </c>
      <c r="C40" s="73">
        <f>AVERAGE(Unemployment!C40:C43)</f>
        <v>5.7668476413086735E-2</v>
      </c>
      <c r="D40" s="30"/>
      <c r="E40" s="30"/>
      <c r="H40" s="113"/>
    </row>
    <row r="41" spans="1:8">
      <c r="A41" s="14">
        <v>40513</v>
      </c>
      <c r="B41" s="73">
        <f>AVERAGE(Unemployment!B41:B44)</f>
        <v>7.3000000000000009E-2</v>
      </c>
      <c r="C41" s="73">
        <f>AVERAGE(Unemployment!C41:C44)</f>
        <v>5.6896774095388639E-2</v>
      </c>
      <c r="D41" s="30"/>
      <c r="E41" s="30"/>
      <c r="H41" s="113" t="s">
        <v>448</v>
      </c>
    </row>
    <row r="42" spans="1:8">
      <c r="A42" s="14">
        <v>40603</v>
      </c>
      <c r="B42" s="73">
        <f>AVERAGE(Unemployment!B42:B45)</f>
        <v>7.1750000000000008E-2</v>
      </c>
      <c r="C42" s="73">
        <f>AVERAGE(Unemployment!C42:C45)</f>
        <v>5.7648169270170552E-2</v>
      </c>
      <c r="D42" s="30"/>
      <c r="E42" s="93"/>
      <c r="F42" s="93"/>
      <c r="G42" s="30"/>
      <c r="H42" s="113" t="s">
        <v>448</v>
      </c>
    </row>
    <row r="43" spans="1:8">
      <c r="A43" s="14">
        <v>40695</v>
      </c>
      <c r="B43" s="73">
        <f>AVERAGE(Unemployment!B43:B46)</f>
        <v>6.8000000000000005E-2</v>
      </c>
      <c r="C43" s="73">
        <f>AVERAGE(Unemployment!C43:C46)</f>
        <v>5.7421329910520062E-2</v>
      </c>
      <c r="D43" s="30"/>
      <c r="E43" s="93"/>
      <c r="F43" s="93"/>
      <c r="G43" s="30"/>
      <c r="H43" s="113" t="s">
        <v>448</v>
      </c>
    </row>
    <row r="44" spans="1:8">
      <c r="A44" s="14">
        <v>40787</v>
      </c>
      <c r="B44" s="73">
        <f>AVERAGE(Unemployment!B44:B47)</f>
        <v>6.6750000000000004E-2</v>
      </c>
      <c r="C44" s="73">
        <f>AVERAGE(Unemployment!C44:C47)</f>
        <v>5.7713158704294387E-2</v>
      </c>
      <c r="D44" s="30"/>
      <c r="E44" s="93"/>
      <c r="F44" s="93"/>
      <c r="G44" s="30"/>
      <c r="H44" s="113" t="s">
        <v>448</v>
      </c>
    </row>
    <row r="45" spans="1:8">
      <c r="A45" s="14">
        <v>40878</v>
      </c>
      <c r="B45" s="73">
        <f>AVERAGE(Unemployment!B45:B48)</f>
        <v>6.5000000000000002E-2</v>
      </c>
      <c r="C45" s="73">
        <f>AVERAGE(Unemployment!C45:C48)</f>
        <v>5.7961001790393735E-2</v>
      </c>
      <c r="D45" s="30"/>
      <c r="E45" s="93"/>
      <c r="F45" s="93"/>
      <c r="G45" s="30"/>
      <c r="H45" s="113" t="s">
        <v>448</v>
      </c>
    </row>
    <row r="46" spans="1:8">
      <c r="A46" s="14">
        <v>40969</v>
      </c>
      <c r="B46" s="73">
        <f>AVERAGE(Unemployment!B46:B49)</f>
        <v>6.5750000000000003E-2</v>
      </c>
      <c r="C46" s="73">
        <f>AVERAGE(Unemployment!C46:C49)</f>
        <v>5.8771104637609053E-2</v>
      </c>
      <c r="D46" s="30"/>
      <c r="E46" s="93"/>
      <c r="F46" s="93"/>
      <c r="G46" s="30"/>
      <c r="H46" s="113" t="s">
        <v>448</v>
      </c>
    </row>
    <row r="47" spans="1:8">
      <c r="A47" s="14">
        <v>41061</v>
      </c>
      <c r="B47" s="73">
        <f>AVERAGE(Unemployment!B47:B50)</f>
        <v>6.6500000000000004E-2</v>
      </c>
      <c r="C47" s="73">
        <f>AVERAGE(Unemployment!C47:C50)</f>
        <v>5.9725984171283802E-2</v>
      </c>
      <c r="D47" s="30"/>
      <c r="E47" s="93"/>
      <c r="F47" s="93"/>
      <c r="G47" s="30"/>
      <c r="H47" s="113" t="s">
        <v>448</v>
      </c>
    </row>
    <row r="48" spans="1:8">
      <c r="A48" s="14">
        <v>41153</v>
      </c>
      <c r="B48" s="73">
        <f>AVERAGE(Unemployment!B48:B51)</f>
        <v>7.0250000000000007E-2</v>
      </c>
      <c r="C48" s="73">
        <f>AVERAGE(Unemployment!C48:C51)</f>
        <v>6.0779941245344429E-2</v>
      </c>
      <c r="D48" s="30"/>
      <c r="E48" s="93"/>
      <c r="F48" s="93"/>
      <c r="G48" s="30"/>
      <c r="H48" s="113" t="s">
        <v>448</v>
      </c>
    </row>
    <row r="49" spans="1:8">
      <c r="A49" s="14">
        <v>41244</v>
      </c>
      <c r="B49" s="73">
        <f>AVERAGE(Unemployment!B49:B52)</f>
        <v>7.0750000000000007E-2</v>
      </c>
      <c r="C49" s="73">
        <f>AVERAGE(Unemployment!C49:C52)</f>
        <v>6.1893163025303441E-2</v>
      </c>
      <c r="D49" s="30"/>
      <c r="E49" s="93"/>
      <c r="F49" s="93"/>
      <c r="G49" s="30"/>
      <c r="H49" s="113" t="s">
        <v>448</v>
      </c>
    </row>
    <row r="50" spans="1:8">
      <c r="A50" s="14">
        <v>41334</v>
      </c>
      <c r="B50" s="73">
        <f>AVERAGE(Unemployment!B50:B53)</f>
        <v>6.9500000000000006E-2</v>
      </c>
      <c r="C50" s="73">
        <f>AVERAGE(Unemployment!C50:C53)</f>
        <v>6.0303465558028888E-2</v>
      </c>
      <c r="D50" s="30"/>
      <c r="E50" s="93"/>
      <c r="F50" s="93"/>
      <c r="G50" s="30"/>
      <c r="H50" s="113" t="s">
        <v>448</v>
      </c>
    </row>
    <row r="51" spans="1:8">
      <c r="A51" s="14">
        <v>41426</v>
      </c>
      <c r="B51" s="73">
        <f>AVERAGE(Unemployment!B51:B54)</f>
        <v>6.8250000000000005E-2</v>
      </c>
      <c r="C51" s="73">
        <f>AVERAGE(Unemployment!C51:C54)</f>
        <v>5.9558707640208444E-2</v>
      </c>
      <c r="D51" s="30"/>
      <c r="E51" s="93"/>
      <c r="F51" s="93"/>
      <c r="G51" s="30"/>
      <c r="H51" s="113" t="s">
        <v>448</v>
      </c>
    </row>
    <row r="52" spans="1:8">
      <c r="A52" s="14">
        <v>41518</v>
      </c>
      <c r="B52" s="73">
        <f>AVERAGE(Unemployment!B52:B55)</f>
        <v>6.4000000000000001E-2</v>
      </c>
      <c r="C52" s="73">
        <f>AVERAGE(Unemployment!C52:C55)</f>
        <v>5.835248803576637E-2</v>
      </c>
      <c r="E52" s="93"/>
      <c r="F52" s="93"/>
      <c r="G52" s="30"/>
      <c r="H52" s="113" t="s">
        <v>448</v>
      </c>
    </row>
    <row r="53" spans="1:8">
      <c r="A53" s="14">
        <v>41609</v>
      </c>
      <c r="B53" s="73">
        <f>AVERAGE(Unemployment!B53:B56)</f>
        <v>6.2E-2</v>
      </c>
      <c r="C53" s="73">
        <f>AVERAGE(Unemployment!C53:C56)</f>
        <v>5.6689624778868887E-2</v>
      </c>
      <c r="E53" s="93"/>
      <c r="F53" s="93"/>
      <c r="G53" s="30"/>
      <c r="H53" s="113" t="s">
        <v>448</v>
      </c>
    </row>
    <row r="54" spans="1:8">
      <c r="A54" s="14">
        <v>41699</v>
      </c>
      <c r="B54" s="73">
        <f>AVERAGE(Unemployment!B54:B57)</f>
        <v>6.1749999999999999E-2</v>
      </c>
      <c r="C54" s="73">
        <f>AVERAGE(Unemployment!C54:C57)</f>
        <v>5.5918564413492459E-2</v>
      </c>
      <c r="E54" s="93"/>
      <c r="F54" s="93"/>
      <c r="G54" s="30"/>
      <c r="H54" s="113" t="s">
        <v>448</v>
      </c>
    </row>
    <row r="55" spans="1:8">
      <c r="A55" s="14">
        <v>41791</v>
      </c>
      <c r="B55" s="73">
        <f>AVERAGE(Unemployment!B55:B58)</f>
        <v>6.0249999999999998E-2</v>
      </c>
      <c r="C55" s="73">
        <f>AVERAGE(Unemployment!C55:C58)</f>
        <v>5.3966545875229824E-2</v>
      </c>
      <c r="E55" s="93"/>
      <c r="F55" s="93"/>
      <c r="G55" s="30"/>
      <c r="H55" s="113" t="s">
        <v>448</v>
      </c>
    </row>
    <row r="56" spans="1:8">
      <c r="A56" s="14">
        <v>41883</v>
      </c>
      <c r="B56" s="73">
        <f>AVERAGE(Unemployment!B56:B59)</f>
        <v>5.9499999999999997E-2</v>
      </c>
      <c r="C56" s="73">
        <f>AVERAGE(Unemployment!C56:C59)</f>
        <v>5.2271957562711031E-2</v>
      </c>
      <c r="F56" s="93"/>
      <c r="G56" s="30"/>
      <c r="H56" s="113" t="s">
        <v>448</v>
      </c>
    </row>
    <row r="57" spans="1:8">
      <c r="A57" s="14">
        <v>41974</v>
      </c>
      <c r="B57" s="73">
        <f>AVERAGE(Unemployment!B57:B60)</f>
        <v>5.9499999999999997E-2</v>
      </c>
      <c r="C57" s="73">
        <f>AVERAGE(Unemployment!C57:C60)</f>
        <v>5.178895721113707E-2</v>
      </c>
      <c r="E57" s="113" t="s">
        <v>401</v>
      </c>
    </row>
    <row r="58" spans="1:8">
      <c r="A58" s="14">
        <v>42064</v>
      </c>
      <c r="B58" s="73">
        <f>AVERAGE(Unemployment!B58:B61)</f>
        <v>5.8999999999999997E-2</v>
      </c>
      <c r="C58" s="73">
        <f>AVERAGE(Unemployment!C58:C61)</f>
        <v>5.1599107248842271E-2</v>
      </c>
      <c r="D58" s="125">
        <v>42157</v>
      </c>
      <c r="H58" s="113" t="s">
        <v>448</v>
      </c>
    </row>
    <row r="59" spans="1:8">
      <c r="A59" s="14">
        <v>42156</v>
      </c>
      <c r="B59" s="73">
        <f>AVERAGE(Unemployment!B59:B62)</f>
        <v>5.9249999999999997E-2</v>
      </c>
      <c r="C59" s="73">
        <f>AVERAGE(Unemployment!C59:C62)</f>
        <v>5.234786156840962E-2</v>
      </c>
      <c r="D59" s="125">
        <f>+Unemployment!D62</f>
        <v>42223</v>
      </c>
      <c r="H59" s="113" t="s">
        <v>448</v>
      </c>
    </row>
    <row r="60" spans="1:8">
      <c r="A60" s="14">
        <v>42248</v>
      </c>
      <c r="B60" s="73">
        <f>AVERAGE(Unemployment!B60:B63)</f>
        <v>5.8999999999999997E-2</v>
      </c>
      <c r="C60" s="73">
        <f>AVERAGE(Unemployment!C60:C63)</f>
        <v>5.364660935714026E-2</v>
      </c>
      <c r="D60" s="125">
        <f>+Unemployment!D63</f>
        <v>42326</v>
      </c>
      <c r="H60" s="113" t="s">
        <v>448</v>
      </c>
    </row>
    <row r="61" spans="1:8">
      <c r="A61" s="14">
        <v>42339</v>
      </c>
      <c r="B61" s="73">
        <f>AVERAGE(Unemployment!B61:B64)</f>
        <v>5.7749999999999996E-2</v>
      </c>
      <c r="C61" s="73">
        <f>AVERAGE(Unemployment!C61:C64)</f>
        <v>5.227486652109245E-2</v>
      </c>
      <c r="D61" s="125">
        <v>42409</v>
      </c>
      <c r="H61" s="113" t="s">
        <v>448</v>
      </c>
    </row>
    <row r="62" spans="1:8">
      <c r="A62" s="14">
        <v>42430</v>
      </c>
      <c r="B62" s="73">
        <f>AVERAGE(Unemployment!B62:B65)</f>
        <v>5.6749999999999995E-2</v>
      </c>
      <c r="C62" s="73">
        <f>AVERAGE(Unemployment!C62:C65)</f>
        <v>5.1917257078731321E-2</v>
      </c>
      <c r="D62" s="125">
        <f>+Unemployment!D65</f>
        <v>42529</v>
      </c>
      <c r="E62" s="36" t="s">
        <v>459</v>
      </c>
    </row>
    <row r="63" spans="1:8">
      <c r="A63" s="14">
        <v>42522</v>
      </c>
      <c r="B63" s="73">
        <f>AVERAGE(Unemployment!B63:B66)</f>
        <v>5.3749999999999992E-2</v>
      </c>
      <c r="C63" s="73">
        <f>AVERAGE(Unemployment!C63:C66)</f>
        <v>5.1766786319916443E-2</v>
      </c>
      <c r="D63" s="125">
        <v>42613</v>
      </c>
      <c r="E63" s="36" t="s">
        <v>476</v>
      </c>
      <c r="F63" s="113"/>
    </row>
    <row r="64" spans="1:8">
      <c r="A64" s="14">
        <v>42614</v>
      </c>
      <c r="B64" s="73">
        <f>AVERAGE(Unemployment!B64:B67)</f>
        <v>5.2999999999999992E-2</v>
      </c>
      <c r="C64" s="73">
        <f>AVERAGE(Unemployment!C64:C67)</f>
        <v>4.9668980582284729E-2</v>
      </c>
      <c r="D64" s="125">
        <v>42703</v>
      </c>
      <c r="E64" s="113"/>
      <c r="F64" s="113"/>
      <c r="H64" s="113" t="s">
        <v>448</v>
      </c>
    </row>
    <row r="65" spans="1:8">
      <c r="A65" s="14">
        <v>42705</v>
      </c>
      <c r="B65" s="73">
        <f>AVERAGE(Unemployment!B65:B68)</f>
        <v>5.2999999999999999E-2</v>
      </c>
      <c r="C65" s="73">
        <f>AVERAGE(Unemployment!C65:C68)</f>
        <v>5.0742395133462417E-2</v>
      </c>
      <c r="D65" s="125">
        <v>42767</v>
      </c>
      <c r="E65" s="113" t="s">
        <v>586</v>
      </c>
      <c r="H65" s="113" t="s">
        <v>448</v>
      </c>
    </row>
    <row r="66" spans="1:8">
      <c r="A66" s="14">
        <v>42795</v>
      </c>
      <c r="B66" s="73">
        <f>AVERAGE(Unemployment!B66:B69)</f>
        <v>5.0250000000000003E-2</v>
      </c>
      <c r="C66" s="73">
        <f>AVERAGE(Unemployment!C66:C69)</f>
        <v>5.085624991987988E-2</v>
      </c>
      <c r="D66" s="125">
        <v>42863</v>
      </c>
      <c r="H66" s="113" t="s">
        <v>448</v>
      </c>
    </row>
    <row r="67" spans="1:8">
      <c r="A67" s="14">
        <v>42887</v>
      </c>
      <c r="B67" s="73">
        <f>AVERAGE(Unemployment!B67:B70)</f>
        <v>4.9750000000000003E-2</v>
      </c>
      <c r="C67" s="73">
        <f>AVERAGE(Unemployment!C67:C70)</f>
        <v>5.0230447292145743E-2</v>
      </c>
      <c r="D67" s="125">
        <v>42954</v>
      </c>
      <c r="H67" s="113" t="s">
        <v>448</v>
      </c>
    </row>
    <row r="68" spans="1:8">
      <c r="A68" s="14">
        <v>42979</v>
      </c>
      <c r="B68" s="73">
        <f>AVERAGE(Unemployment!B68:B71)</f>
        <v>4.8000000000000001E-2</v>
      </c>
      <c r="C68" s="73">
        <f>AVERAGE(Unemployment!C68:C71)</f>
        <v>5.0117129590738579E-2</v>
      </c>
      <c r="D68" s="125">
        <v>43040</v>
      </c>
      <c r="H68" s="113" t="s">
        <v>448</v>
      </c>
    </row>
    <row r="69" spans="1:8">
      <c r="A69" s="14">
        <v>43070</v>
      </c>
      <c r="B69" s="73">
        <f>AVERAGE(Unemployment!B69:B72)</f>
        <v>4.5499999999999999E-2</v>
      </c>
      <c r="C69" s="73">
        <f>AVERAGE(Unemployment!C69:C72)</f>
        <v>4.8435463473775517E-2</v>
      </c>
      <c r="D69" s="125">
        <v>43144</v>
      </c>
      <c r="H69" s="113" t="s">
        <v>448</v>
      </c>
    </row>
    <row r="70" spans="1:8">
      <c r="A70" s="14">
        <v>43160</v>
      </c>
      <c r="B70" s="73">
        <f>AVERAGE(Unemployment!B70:B73)</f>
        <v>4.4249999999999998E-2</v>
      </c>
      <c r="C70" s="73">
        <f>AVERAGE(Unemployment!C70:C73)</f>
        <v>4.6977952581162219E-2</v>
      </c>
      <c r="D70" s="125">
        <v>43223</v>
      </c>
      <c r="H70" s="113" t="s">
        <v>448</v>
      </c>
    </row>
    <row r="71" spans="1:8">
      <c r="A71" s="14">
        <v>43252</v>
      </c>
      <c r="B71" s="73">
        <f>AVERAGE(Unemployment!B71:B74)</f>
        <v>4.3500000000000004E-2</v>
      </c>
      <c r="C71" s="73">
        <f>AVERAGE(Unemployment!C71:C74)</f>
        <v>4.630325635402735E-2</v>
      </c>
      <c r="D71" s="125">
        <v>43315</v>
      </c>
      <c r="H71" s="113" t="s">
        <v>448</v>
      </c>
    </row>
    <row r="72" spans="1:8">
      <c r="A72" s="14">
        <v>43344</v>
      </c>
      <c r="B72" s="73">
        <f>AVERAGE(Unemployment!B72:B75)</f>
        <v>4.1250000000000002E-2</v>
      </c>
      <c r="C72" s="73">
        <f>AVERAGE(Unemployment!C72:C75)</f>
        <v>4.4727926009299777E-2</v>
      </c>
      <c r="D72" s="125">
        <v>43412</v>
      </c>
      <c r="E72" s="132" t="s">
        <v>653</v>
      </c>
      <c r="H72" s="132" t="s">
        <v>653</v>
      </c>
    </row>
    <row r="73" spans="1:8">
      <c r="A73" s="14">
        <v>43435</v>
      </c>
      <c r="B73" s="73">
        <f>AVERAGE(Unemployment!B73:B76)</f>
        <v>4.1749999999999995E-2</v>
      </c>
      <c r="C73" s="73">
        <f>AVERAGE(Unemployment!C73:C76)</f>
        <v>4.4189295061588862E-2</v>
      </c>
      <c r="D73" s="125">
        <v>43508</v>
      </c>
      <c r="E73" s="132" t="s">
        <v>653</v>
      </c>
      <c r="H73" s="132" t="s">
        <v>653</v>
      </c>
    </row>
    <row r="74" spans="1:8">
      <c r="A74" s="14">
        <v>43525</v>
      </c>
      <c r="B74" s="73">
        <f>AVERAGE(Unemployment!B74:B77)</f>
        <v>4.1500000000000002E-2</v>
      </c>
      <c r="C74" s="73">
        <f>AVERAGE(Unemployment!C74:C77)</f>
        <v>4.3470783561852182E-2</v>
      </c>
      <c r="D74" s="125">
        <v>43586</v>
      </c>
      <c r="E74" s="132" t="s">
        <v>653</v>
      </c>
      <c r="H74" s="132" t="s">
        <v>653</v>
      </c>
    </row>
    <row r="75" spans="1:8">
      <c r="A75" s="14">
        <v>43617</v>
      </c>
      <c r="B75" s="73">
        <f>AVERAGE(Unemployment!B75:B78)</f>
        <v>4.1500000000000002E-2</v>
      </c>
      <c r="C75" s="73">
        <f>AVERAGE(Unemployment!C75:C78)</f>
        <v>4.1494900381135721E-2</v>
      </c>
      <c r="D75" s="125">
        <v>43689</v>
      </c>
      <c r="H75" s="113" t="s">
        <v>448</v>
      </c>
    </row>
    <row r="76" spans="1:8">
      <c r="A76" s="14">
        <v>43709</v>
      </c>
      <c r="B76" s="73">
        <f>AVERAGE(Unemployment!B76:B79)</f>
        <v>4.2750000000000003E-2</v>
      </c>
      <c r="C76" s="73">
        <f>AVERAGE(Unemployment!C76:C79)</f>
        <v>4.1371730802994298E-2</v>
      </c>
      <c r="D76" s="125">
        <v>43784</v>
      </c>
      <c r="H76" s="113" t="s">
        <v>448</v>
      </c>
    </row>
    <row r="77" spans="1:8">
      <c r="A77" s="14">
        <v>43800</v>
      </c>
      <c r="B77" s="73">
        <f>AVERAGE(Unemployment!B77:B80)</f>
        <v>4.2249999999999996E-2</v>
      </c>
      <c r="C77" s="73">
        <f>AVERAGE(Unemployment!C77:C80)</f>
        <v>4.0508001147070274E-2</v>
      </c>
      <c r="D77" s="125">
        <v>43872</v>
      </c>
      <c r="H77" s="113" t="s">
        <v>448</v>
      </c>
    </row>
    <row r="78" spans="1:8">
      <c r="A78" s="14">
        <v>43891</v>
      </c>
      <c r="B78" s="73">
        <f>AVERAGE(Unemployment!B78:B81)</f>
        <v>4.3249999999999997E-2</v>
      </c>
      <c r="C78" s="73">
        <f>AVERAGE(Unemployment!C78:C81)</f>
        <v>4.0139016353600773E-2</v>
      </c>
      <c r="D78" s="125">
        <v>43970</v>
      </c>
      <c r="H78" s="113" t="s">
        <v>448</v>
      </c>
    </row>
    <row r="79" spans="1:8">
      <c r="A79" s="14">
        <v>43983</v>
      </c>
      <c r="B79" s="73">
        <f>AVERAGE(Unemployment!B79:B82)</f>
        <v>4.2750000000000003E-2</v>
      </c>
      <c r="C79" s="73">
        <f>AVERAGE(Unemployment!C79:C82)</f>
        <v>4.0577487546758689E-2</v>
      </c>
      <c r="D79" s="125">
        <v>44057</v>
      </c>
      <c r="H79" s="113" t="s">
        <v>448</v>
      </c>
    </row>
    <row r="80" spans="1:8">
      <c r="A80" s="14">
        <v>44075</v>
      </c>
      <c r="B80" s="73">
        <f>AVERAGE(Unemployment!B80:B83)</f>
        <v>4.6249999999999999E-2</v>
      </c>
      <c r="C80" s="73">
        <f>AVERAGE(Unemployment!C80:C83)</f>
        <v>4.2720730434594602E-2</v>
      </c>
      <c r="D80" s="125">
        <v>44158</v>
      </c>
      <c r="H80" s="193" t="s">
        <v>448</v>
      </c>
    </row>
    <row r="81" spans="1:8">
      <c r="A81" s="14">
        <v>44166</v>
      </c>
      <c r="B81" s="73">
        <f>AVERAGE(Unemployment!B81:B84)</f>
        <v>4.9249999999999995E-2</v>
      </c>
      <c r="C81" s="73">
        <f>AVERAGE(Unemployment!C81:C84)</f>
        <v>4.4266364993429841E-2</v>
      </c>
      <c r="D81" s="125">
        <v>44245</v>
      </c>
      <c r="H81" s="193" t="s">
        <v>448</v>
      </c>
    </row>
    <row r="82" spans="1:8">
      <c r="A82" s="14">
        <v>44256</v>
      </c>
      <c r="B82" s="73">
        <f>AVERAGE(Unemployment!B82:B85)</f>
        <v>5.0499999999999996E-2</v>
      </c>
      <c r="C82" s="73">
        <f>AVERAGE(Unemployment!C82:C85)</f>
        <v>4.5233305132224975E-2</v>
      </c>
      <c r="D82" s="125">
        <v>44342</v>
      </c>
      <c r="H82" s="193" t="s">
        <v>448</v>
      </c>
    </row>
    <row r="83" spans="1:8">
      <c r="A83" s="14">
        <v>44256</v>
      </c>
      <c r="B83" s="73">
        <f>AVERAGE(Unemployment!B83:B86)</f>
        <v>5.074999999999999E-2</v>
      </c>
      <c r="C83" s="73">
        <f>AVERAGE(Unemployment!C83:C86)</f>
        <v>4.4797913532813774E-2</v>
      </c>
      <c r="D83" s="125">
        <v>44424</v>
      </c>
      <c r="H83" s="193" t="s">
        <v>448</v>
      </c>
    </row>
    <row r="84" spans="1:8">
      <c r="D84" s="125">
        <v>44504</v>
      </c>
      <c r="H84" s="193" t="s">
        <v>448</v>
      </c>
    </row>
    <row r="85" spans="1:8">
      <c r="H85" s="193" t="s">
        <v>448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BM89"/>
  <sheetViews>
    <sheetView workbookViewId="0">
      <pane xSplit="1" ySplit="4" topLeftCell="B77" activePane="bottomRight" state="frozen"/>
      <selection pane="topRight" activeCell="B1" sqref="B1"/>
      <selection pane="bottomLeft" activeCell="A5" sqref="A5"/>
      <selection pane="bottomRight" activeCell="G86" sqref="G86:G87"/>
    </sheetView>
  </sheetViews>
  <sheetFormatPr defaultRowHeight="14.5"/>
  <cols>
    <col min="2" max="2" width="15.7265625" customWidth="1"/>
    <col min="3" max="3" width="16.453125" customWidth="1"/>
    <col min="7" max="7" width="11.1796875" customWidth="1"/>
  </cols>
  <sheetData>
    <row r="1" spans="1:7" s="17" customFormat="1">
      <c r="A1" s="26" t="s">
        <v>13</v>
      </c>
      <c r="G1" s="113" t="s">
        <v>680</v>
      </c>
    </row>
    <row r="2" spans="1:7" s="17" customFormat="1">
      <c r="A2" s="5" t="s">
        <v>5</v>
      </c>
      <c r="B2" s="18"/>
      <c r="C2" s="18"/>
      <c r="F2" s="115" t="s">
        <v>401</v>
      </c>
    </row>
    <row r="3" spans="1:7">
      <c r="F3" s="115" t="s">
        <v>597</v>
      </c>
    </row>
    <row r="4" spans="1:7">
      <c r="A4" s="26"/>
      <c r="B4" s="26" t="s">
        <v>23</v>
      </c>
      <c r="C4" s="26" t="s">
        <v>24</v>
      </c>
      <c r="E4" t="s">
        <v>681</v>
      </c>
      <c r="F4" s="113" t="s">
        <v>682</v>
      </c>
    </row>
    <row r="5" spans="1:7">
      <c r="A5" s="14">
        <v>36951</v>
      </c>
      <c r="B5" s="178">
        <v>0.18600000000000003</v>
      </c>
      <c r="C5" s="178">
        <v>0.09</v>
      </c>
    </row>
    <row r="6" spans="1:7">
      <c r="A6" s="14">
        <v>37043</v>
      </c>
      <c r="B6" s="178">
        <v>0.16399999999999998</v>
      </c>
      <c r="C6" s="178">
        <v>7.2000000000000008E-2</v>
      </c>
    </row>
    <row r="7" spans="1:7">
      <c r="A7" s="14">
        <v>37135</v>
      </c>
      <c r="B7" s="178">
        <v>0.109</v>
      </c>
      <c r="C7" s="178">
        <v>4.8000000000000001E-2</v>
      </c>
      <c r="F7" s="1"/>
    </row>
    <row r="8" spans="1:7">
      <c r="A8" s="14">
        <v>37226</v>
      </c>
      <c r="B8" s="178">
        <v>0.14400000000000002</v>
      </c>
      <c r="C8" s="178">
        <v>6.3E-2</v>
      </c>
      <c r="F8" s="1"/>
    </row>
    <row r="9" spans="1:7">
      <c r="A9" s="14">
        <v>37316</v>
      </c>
      <c r="B9" s="178">
        <v>0.126</v>
      </c>
      <c r="C9" s="178">
        <v>5.9000000000000004E-2</v>
      </c>
    </row>
    <row r="10" spans="1:7">
      <c r="A10" s="14">
        <v>37408</v>
      </c>
      <c r="B10" s="178">
        <v>0.157</v>
      </c>
      <c r="C10" s="178">
        <v>6.6000000000000003E-2</v>
      </c>
    </row>
    <row r="11" spans="1:7">
      <c r="A11" s="14">
        <v>37500</v>
      </c>
      <c r="B11" s="178">
        <v>0.115</v>
      </c>
      <c r="C11" s="178">
        <v>9.3000000000000013E-2</v>
      </c>
      <c r="F11" s="1"/>
      <c r="G11" s="1"/>
    </row>
    <row r="12" spans="1:7">
      <c r="A12" s="14">
        <v>37591</v>
      </c>
      <c r="B12" s="178">
        <v>0.16899999999999998</v>
      </c>
      <c r="C12" s="178">
        <v>6.5000000000000002E-2</v>
      </c>
    </row>
    <row r="13" spans="1:7">
      <c r="A13" s="14">
        <v>37681</v>
      </c>
      <c r="B13" s="178">
        <v>0.19500000000000001</v>
      </c>
      <c r="C13" s="178">
        <v>7.5999999999999998E-2</v>
      </c>
    </row>
    <row r="14" spans="1:7">
      <c r="A14" s="13">
        <v>37773</v>
      </c>
      <c r="B14" s="178">
        <v>0.109</v>
      </c>
      <c r="C14" s="178">
        <v>6.7000000000000004E-2</v>
      </c>
    </row>
    <row r="15" spans="1:7">
      <c r="A15" s="14">
        <v>37865</v>
      </c>
      <c r="B15" s="178">
        <v>0.106</v>
      </c>
      <c r="C15" s="178">
        <v>3.3000000000000002E-2</v>
      </c>
    </row>
    <row r="16" spans="1:7">
      <c r="A16" s="14">
        <v>37956</v>
      </c>
      <c r="B16" s="178">
        <v>0.161</v>
      </c>
      <c r="C16" s="178">
        <v>0.05</v>
      </c>
    </row>
    <row r="17" spans="1:65">
      <c r="A17" s="14">
        <v>38047</v>
      </c>
      <c r="B17" s="178">
        <v>0.13200000000000001</v>
      </c>
      <c r="C17" s="178">
        <v>6.6000000000000003E-2</v>
      </c>
    </row>
    <row r="18" spans="1:65">
      <c r="A18" s="14">
        <v>38139</v>
      </c>
      <c r="B18" s="178">
        <v>0.13800000000000001</v>
      </c>
      <c r="C18" s="178">
        <v>6.5000000000000002E-2</v>
      </c>
    </row>
    <row r="19" spans="1:65">
      <c r="A19" s="14">
        <v>38231</v>
      </c>
      <c r="B19" s="178">
        <v>0.12</v>
      </c>
      <c r="C19" s="178">
        <v>7.5999999999999998E-2</v>
      </c>
    </row>
    <row r="20" spans="1:65">
      <c r="A20" s="14">
        <v>38322</v>
      </c>
      <c r="B20" s="178">
        <v>0.106</v>
      </c>
      <c r="C20" s="178">
        <v>7.0000000000000007E-2</v>
      </c>
      <c r="E20" t="s">
        <v>374</v>
      </c>
      <c r="F20" t="s">
        <v>374</v>
      </c>
    </row>
    <row r="21" spans="1:65">
      <c r="A21" s="14">
        <v>38412</v>
      </c>
      <c r="B21" s="178">
        <v>0.16</v>
      </c>
      <c r="C21" s="178">
        <v>7.2999999999999995E-2</v>
      </c>
      <c r="E21" s="30">
        <f>AVERAGE(B18:B21)</f>
        <v>0.13100000000000001</v>
      </c>
      <c r="F21" s="30">
        <f>AVERAGE(C18:C21)</f>
        <v>7.1000000000000008E-2</v>
      </c>
      <c r="H21" s="3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9"/>
      <c r="AO21" s="120"/>
      <c r="AP21" s="121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</row>
    <row r="22" spans="1:65">
      <c r="A22" s="14">
        <v>38504</v>
      </c>
      <c r="B22" s="178">
        <v>0.10800000000000001</v>
      </c>
      <c r="C22" s="178">
        <v>0.06</v>
      </c>
      <c r="E22" s="30">
        <f>AVERAGE(B19:B22)</f>
        <v>0.1235</v>
      </c>
      <c r="F22" s="30">
        <f t="shared" ref="F22:F27" si="0">AVERAGE(C19:C22)</f>
        <v>6.9750000000000006E-2</v>
      </c>
      <c r="H22" s="117"/>
      <c r="I22" s="113"/>
    </row>
    <row r="23" spans="1:65">
      <c r="A23" s="14">
        <v>38596</v>
      </c>
      <c r="B23" s="178">
        <v>0.152</v>
      </c>
      <c r="C23" s="178">
        <v>5.7999999999999996E-2</v>
      </c>
      <c r="E23" s="30">
        <f>AVERAGE(B20:B23)</f>
        <v>0.13150000000000001</v>
      </c>
      <c r="F23" s="30">
        <f t="shared" si="0"/>
        <v>6.5250000000000002E-2</v>
      </c>
      <c r="H23" s="113" t="s">
        <v>401</v>
      </c>
      <c r="I23" s="113"/>
    </row>
    <row r="24" spans="1:65">
      <c r="A24" s="14">
        <v>38687</v>
      </c>
      <c r="B24" s="178">
        <v>0.14499999999999999</v>
      </c>
      <c r="C24" s="178">
        <v>6.3E-2</v>
      </c>
      <c r="E24" s="30">
        <f>AVERAGE(B21:B24)</f>
        <v>0.14125000000000001</v>
      </c>
      <c r="F24" s="30">
        <f t="shared" si="0"/>
        <v>6.3500000000000001E-2</v>
      </c>
      <c r="H24" s="3"/>
      <c r="I24" s="3"/>
    </row>
    <row r="25" spans="1:65">
      <c r="A25" s="14">
        <v>38777</v>
      </c>
      <c r="B25" s="178">
        <v>0.14599999999999999</v>
      </c>
      <c r="C25" s="178">
        <v>6.5000000000000002E-2</v>
      </c>
      <c r="E25" s="30">
        <f>AVERAGE(B22:B25)</f>
        <v>0.13775000000000001</v>
      </c>
      <c r="F25" s="30">
        <f t="shared" si="0"/>
        <v>6.1499999999999999E-2</v>
      </c>
      <c r="H25" s="117"/>
      <c r="I25" s="3"/>
      <c r="J25" s="76"/>
      <c r="K25" s="193" t="s">
        <v>448</v>
      </c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</row>
    <row r="26" spans="1:65">
      <c r="A26" s="14">
        <v>38869</v>
      </c>
      <c r="B26" s="178">
        <v>0.15</v>
      </c>
      <c r="C26" s="178">
        <v>2.3E-2</v>
      </c>
      <c r="E26" s="30">
        <f>AVERAGE(B23:B26)</f>
        <v>0.14824999999999999</v>
      </c>
      <c r="F26" s="30">
        <f t="shared" si="0"/>
        <v>5.2249999999999998E-2</v>
      </c>
      <c r="H26" s="117"/>
      <c r="I26" s="76"/>
      <c r="J26" s="76"/>
      <c r="K26" s="193" t="s">
        <v>448</v>
      </c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</row>
    <row r="27" spans="1:65">
      <c r="A27" s="14">
        <v>38961</v>
      </c>
      <c r="B27" s="178">
        <v>0.151</v>
      </c>
      <c r="C27" s="178">
        <v>0.06</v>
      </c>
      <c r="E27" s="30">
        <f t="shared" ref="E27:E56" si="1">AVERAGE(B24:B27)</f>
        <v>0.14799999999999999</v>
      </c>
      <c r="F27" s="30">
        <f t="shared" si="0"/>
        <v>5.2749999999999998E-2</v>
      </c>
      <c r="H27" s="3"/>
      <c r="I27" s="3"/>
      <c r="K27" s="193" t="s">
        <v>448</v>
      </c>
    </row>
    <row r="28" spans="1:65">
      <c r="A28" s="14">
        <v>39052</v>
      </c>
      <c r="B28" s="178">
        <v>0.17600000000000002</v>
      </c>
      <c r="C28" s="178">
        <v>7.0999999999999994E-2</v>
      </c>
      <c r="E28" s="30">
        <f t="shared" si="1"/>
        <v>0.15575</v>
      </c>
      <c r="F28" s="30">
        <f t="shared" ref="F28:F56" si="2">AVERAGE(C25:C28)</f>
        <v>5.4749999999999993E-2</v>
      </c>
      <c r="H28" s="3"/>
      <c r="I28" s="76"/>
      <c r="J28" s="73"/>
      <c r="K28" s="193" t="s">
        <v>448</v>
      </c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</row>
    <row r="29" spans="1:65">
      <c r="A29" s="14">
        <v>39142</v>
      </c>
      <c r="B29" s="178">
        <v>0.157</v>
      </c>
      <c r="C29" s="178">
        <v>0.105</v>
      </c>
      <c r="E29" s="30">
        <f t="shared" si="1"/>
        <v>0.1585</v>
      </c>
      <c r="F29" s="30">
        <f t="shared" si="2"/>
        <v>6.4749999999999988E-2</v>
      </c>
      <c r="H29" s="3"/>
      <c r="I29" s="76"/>
      <c r="J29" s="73"/>
      <c r="K29" s="193" t="s">
        <v>448</v>
      </c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</row>
    <row r="30" spans="1:65">
      <c r="A30" s="14">
        <v>39234</v>
      </c>
      <c r="B30" s="178">
        <v>0.14800000000000002</v>
      </c>
      <c r="C30" s="178">
        <v>5.7000000000000002E-2</v>
      </c>
      <c r="E30" s="30">
        <f t="shared" si="1"/>
        <v>0.158</v>
      </c>
      <c r="F30" s="30">
        <f t="shared" si="2"/>
        <v>7.3249999999999996E-2</v>
      </c>
      <c r="H30" s="3"/>
      <c r="I30" s="3"/>
      <c r="K30" s="193" t="s">
        <v>448</v>
      </c>
    </row>
    <row r="31" spans="1:65">
      <c r="A31" s="14">
        <v>39326</v>
      </c>
      <c r="B31" s="178">
        <v>0.183</v>
      </c>
      <c r="C31" s="178">
        <v>5.5E-2</v>
      </c>
      <c r="E31" s="30">
        <f t="shared" si="1"/>
        <v>0.16600000000000001</v>
      </c>
      <c r="F31" s="30">
        <f t="shared" si="2"/>
        <v>7.1999999999999995E-2</v>
      </c>
      <c r="H31" s="3"/>
      <c r="I31" s="3"/>
      <c r="K31" s="193" t="s">
        <v>448</v>
      </c>
    </row>
    <row r="32" spans="1:65">
      <c r="A32" s="14">
        <v>39417</v>
      </c>
      <c r="B32" s="178">
        <v>0.151</v>
      </c>
      <c r="C32" s="178">
        <v>4.0999999999999995E-2</v>
      </c>
      <c r="E32" s="30">
        <f t="shared" si="1"/>
        <v>0.15975</v>
      </c>
      <c r="F32" s="30">
        <f t="shared" si="2"/>
        <v>6.4500000000000002E-2</v>
      </c>
      <c r="H32" s="3"/>
      <c r="I32" s="3"/>
      <c r="K32" s="193" t="s">
        <v>448</v>
      </c>
    </row>
    <row r="33" spans="1:11">
      <c r="A33" s="14">
        <v>39508</v>
      </c>
      <c r="B33" s="178">
        <v>0.13699999999999998</v>
      </c>
      <c r="C33" s="178">
        <v>0.106</v>
      </c>
      <c r="E33" s="30">
        <f t="shared" si="1"/>
        <v>0.15475</v>
      </c>
      <c r="F33" s="30">
        <f t="shared" si="2"/>
        <v>6.4750000000000002E-2</v>
      </c>
      <c r="H33" s="3"/>
      <c r="I33" s="3"/>
      <c r="K33" s="193" t="s">
        <v>448</v>
      </c>
    </row>
    <row r="34" spans="1:11">
      <c r="A34" s="14">
        <v>39600</v>
      </c>
      <c r="B34" s="178">
        <v>0.20800000000000002</v>
      </c>
      <c r="C34" s="178">
        <v>8.1000000000000003E-2</v>
      </c>
      <c r="E34" s="30">
        <f t="shared" si="1"/>
        <v>0.16975000000000001</v>
      </c>
      <c r="F34" s="30">
        <f t="shared" si="2"/>
        <v>7.0750000000000007E-2</v>
      </c>
      <c r="H34" s="3"/>
      <c r="I34" s="3"/>
      <c r="K34" s="193" t="s">
        <v>448</v>
      </c>
    </row>
    <row r="35" spans="1:11">
      <c r="A35" s="14">
        <v>39692</v>
      </c>
      <c r="B35" s="178">
        <v>0.184</v>
      </c>
      <c r="C35" s="178">
        <v>7.0000000000000007E-2</v>
      </c>
      <c r="E35" s="30">
        <f t="shared" si="1"/>
        <v>0.16999999999999998</v>
      </c>
      <c r="F35" s="30">
        <f t="shared" si="2"/>
        <v>7.4499999999999997E-2</v>
      </c>
      <c r="H35" s="3"/>
      <c r="I35" s="3"/>
      <c r="K35" s="193" t="s">
        <v>448</v>
      </c>
    </row>
    <row r="36" spans="1:11">
      <c r="A36" s="14">
        <v>39783</v>
      </c>
      <c r="B36" s="178">
        <v>0.21100000000000002</v>
      </c>
      <c r="C36" s="178">
        <v>7.5999999999999998E-2</v>
      </c>
      <c r="E36" s="30">
        <f t="shared" si="1"/>
        <v>0.185</v>
      </c>
      <c r="F36" s="30">
        <f t="shared" si="2"/>
        <v>8.3250000000000005E-2</v>
      </c>
      <c r="H36" s="3"/>
      <c r="I36" s="3"/>
      <c r="K36" s="193" t="s">
        <v>448</v>
      </c>
    </row>
    <row r="37" spans="1:11">
      <c r="A37" s="14">
        <v>39873</v>
      </c>
      <c r="B37" s="178">
        <v>0.192</v>
      </c>
      <c r="C37" s="178">
        <v>0.13699999999999998</v>
      </c>
      <c r="E37" s="30">
        <f t="shared" si="1"/>
        <v>0.19874999999999998</v>
      </c>
      <c r="F37" s="30">
        <f t="shared" si="2"/>
        <v>9.0999999999999998E-2</v>
      </c>
      <c r="H37" s="3"/>
      <c r="I37" s="3"/>
      <c r="K37" s="193" t="s">
        <v>448</v>
      </c>
    </row>
    <row r="38" spans="1:11">
      <c r="A38" s="14">
        <v>39965</v>
      </c>
      <c r="B38" s="178">
        <v>0.19500000000000001</v>
      </c>
      <c r="C38" s="178">
        <v>0.14400000000000002</v>
      </c>
      <c r="E38" s="30">
        <f t="shared" si="1"/>
        <v>0.19550000000000001</v>
      </c>
      <c r="F38" s="30">
        <f t="shared" si="2"/>
        <v>0.10675000000000001</v>
      </c>
      <c r="H38" s="3"/>
      <c r="I38" s="3"/>
      <c r="K38" s="193" t="s">
        <v>448</v>
      </c>
    </row>
    <row r="39" spans="1:11">
      <c r="A39" s="14">
        <v>40057</v>
      </c>
      <c r="B39" s="178">
        <v>0.22800000000000001</v>
      </c>
      <c r="C39" s="178">
        <v>0.10800000000000001</v>
      </c>
      <c r="E39" s="30">
        <f t="shared" si="1"/>
        <v>0.20650000000000002</v>
      </c>
      <c r="F39" s="30">
        <f t="shared" si="2"/>
        <v>0.11624999999999999</v>
      </c>
      <c r="H39" s="3"/>
      <c r="I39" s="3"/>
      <c r="K39" s="193" t="s">
        <v>448</v>
      </c>
    </row>
    <row r="40" spans="1:11">
      <c r="A40" s="14">
        <v>40148</v>
      </c>
      <c r="B40" s="178">
        <v>0.28000000000000003</v>
      </c>
      <c r="C40" s="178">
        <v>0.13699999999999998</v>
      </c>
      <c r="E40" s="30">
        <f t="shared" si="1"/>
        <v>0.22375</v>
      </c>
      <c r="F40" s="30">
        <f t="shared" si="2"/>
        <v>0.13150000000000001</v>
      </c>
      <c r="H40" s="3"/>
      <c r="I40" s="3"/>
      <c r="K40" s="193" t="s">
        <v>448</v>
      </c>
    </row>
    <row r="41" spans="1:11">
      <c r="A41" s="14">
        <v>40238</v>
      </c>
      <c r="B41" s="178">
        <v>0.29600000000000004</v>
      </c>
      <c r="C41" s="178">
        <v>0.11599999999999999</v>
      </c>
      <c r="E41" s="30">
        <f t="shared" si="1"/>
        <v>0.24975000000000003</v>
      </c>
      <c r="F41" s="30">
        <f t="shared" si="2"/>
        <v>0.12625</v>
      </c>
      <c r="H41" s="3"/>
      <c r="I41" s="3"/>
      <c r="K41" s="193" t="s">
        <v>448</v>
      </c>
    </row>
    <row r="42" spans="1:11">
      <c r="A42" s="14">
        <v>40330</v>
      </c>
      <c r="B42" s="178">
        <v>0.30299999999999999</v>
      </c>
      <c r="C42" s="178">
        <v>0.154</v>
      </c>
      <c r="E42" s="30">
        <f t="shared" si="1"/>
        <v>0.27675</v>
      </c>
      <c r="F42" s="30">
        <f t="shared" si="2"/>
        <v>0.12875</v>
      </c>
      <c r="H42" s="3"/>
      <c r="I42" s="3"/>
      <c r="K42" s="193" t="s">
        <v>448</v>
      </c>
    </row>
    <row r="43" spans="1:11">
      <c r="A43" s="14">
        <v>40422</v>
      </c>
      <c r="B43" s="178">
        <v>0.307</v>
      </c>
      <c r="C43" s="178">
        <v>0.125</v>
      </c>
      <c r="E43" s="30">
        <f t="shared" si="1"/>
        <v>0.29649999999999999</v>
      </c>
      <c r="F43" s="30">
        <f t="shared" si="2"/>
        <v>0.13300000000000001</v>
      </c>
      <c r="H43" s="3"/>
      <c r="I43" s="3"/>
      <c r="K43" s="193" t="s">
        <v>448</v>
      </c>
    </row>
    <row r="44" spans="1:11">
      <c r="A44" s="14">
        <v>40513</v>
      </c>
      <c r="B44" s="178">
        <v>0.31900000000000001</v>
      </c>
      <c r="C44" s="178">
        <v>0.11</v>
      </c>
      <c r="E44" s="30">
        <f t="shared" si="1"/>
        <v>0.30624999999999997</v>
      </c>
      <c r="F44" s="30">
        <f t="shared" si="2"/>
        <v>0.12625</v>
      </c>
      <c r="H44" s="3"/>
      <c r="I44" s="3"/>
      <c r="K44" s="193" t="s">
        <v>448</v>
      </c>
    </row>
    <row r="45" spans="1:11">
      <c r="A45" s="14">
        <v>40603</v>
      </c>
      <c r="B45" s="178">
        <v>0.29100000000000004</v>
      </c>
      <c r="C45" s="178">
        <v>9.9000000000000005E-2</v>
      </c>
      <c r="E45" s="30">
        <f t="shared" si="1"/>
        <v>0.30500000000000005</v>
      </c>
      <c r="F45" s="30">
        <f t="shared" si="2"/>
        <v>0.122</v>
      </c>
      <c r="H45" s="3"/>
      <c r="I45" s="3"/>
      <c r="K45" s="193" t="s">
        <v>448</v>
      </c>
    </row>
    <row r="46" spans="1:11">
      <c r="A46" s="14">
        <v>40695</v>
      </c>
      <c r="B46" s="178">
        <v>0.32100000000000001</v>
      </c>
      <c r="C46" s="178">
        <v>0.105</v>
      </c>
      <c r="E46" s="30">
        <f t="shared" si="1"/>
        <v>0.3095</v>
      </c>
      <c r="F46" s="30">
        <f t="shared" si="2"/>
        <v>0.10974999999999999</v>
      </c>
      <c r="H46" s="3"/>
      <c r="I46" s="3"/>
      <c r="K46" s="193" t="s">
        <v>448</v>
      </c>
    </row>
    <row r="47" spans="1:11">
      <c r="A47" s="14">
        <v>40787</v>
      </c>
      <c r="B47" s="178">
        <v>0.22399999999999998</v>
      </c>
      <c r="C47" s="178">
        <v>0.126</v>
      </c>
      <c r="E47" s="30">
        <f t="shared" si="1"/>
        <v>0.28875000000000001</v>
      </c>
      <c r="F47" s="30">
        <f t="shared" si="2"/>
        <v>0.11</v>
      </c>
      <c r="H47" s="3"/>
      <c r="I47" s="3"/>
      <c r="K47" s="193" t="s">
        <v>448</v>
      </c>
    </row>
    <row r="48" spans="1:11">
      <c r="A48" s="14">
        <v>40878</v>
      </c>
      <c r="B48" s="178">
        <v>0.24399999999999999</v>
      </c>
      <c r="C48" s="178">
        <v>0.13300000000000001</v>
      </c>
      <c r="E48" s="30">
        <f t="shared" si="1"/>
        <v>0.27</v>
      </c>
      <c r="F48" s="30">
        <f t="shared" si="2"/>
        <v>0.11575000000000001</v>
      </c>
      <c r="H48" s="3"/>
      <c r="I48" s="3"/>
      <c r="K48" s="193" t="s">
        <v>448</v>
      </c>
    </row>
    <row r="49" spans="1:11">
      <c r="A49" s="14">
        <v>40969</v>
      </c>
      <c r="B49" s="178">
        <v>0.26500000000000001</v>
      </c>
      <c r="C49" s="178">
        <v>0.13699999999999998</v>
      </c>
      <c r="E49" s="30">
        <f t="shared" si="1"/>
        <v>0.26349999999999996</v>
      </c>
      <c r="F49" s="30">
        <f t="shared" si="2"/>
        <v>0.12525</v>
      </c>
      <c r="H49" s="3"/>
      <c r="I49" s="3"/>
      <c r="K49" s="193" t="s">
        <v>448</v>
      </c>
    </row>
    <row r="50" spans="1:11">
      <c r="A50" s="14">
        <v>41061</v>
      </c>
      <c r="B50" s="178">
        <v>0.29799999999999999</v>
      </c>
      <c r="C50" s="178">
        <v>0.10199999999999999</v>
      </c>
      <c r="E50" s="30">
        <f t="shared" si="1"/>
        <v>0.25774999999999998</v>
      </c>
      <c r="F50" s="30">
        <f t="shared" si="2"/>
        <v>0.1245</v>
      </c>
      <c r="H50" s="3"/>
      <c r="I50" s="3"/>
      <c r="K50" s="193" t="s">
        <v>448</v>
      </c>
    </row>
    <row r="51" spans="1:11">
      <c r="A51" s="14">
        <v>41153</v>
      </c>
      <c r="B51" s="178">
        <v>0.252</v>
      </c>
      <c r="C51" s="178">
        <v>0.14099999999999999</v>
      </c>
      <c r="E51" s="30">
        <f t="shared" si="1"/>
        <v>0.26474999999999999</v>
      </c>
      <c r="F51" s="30">
        <f t="shared" si="2"/>
        <v>0.12825</v>
      </c>
      <c r="H51" s="3"/>
      <c r="I51" s="3"/>
      <c r="K51" s="193" t="s">
        <v>448</v>
      </c>
    </row>
    <row r="52" spans="1:11">
      <c r="A52" s="14">
        <v>41244</v>
      </c>
      <c r="B52" s="178">
        <v>0.30199999999999999</v>
      </c>
      <c r="C52" s="178">
        <v>0.11800000000000001</v>
      </c>
      <c r="E52" s="30">
        <f t="shared" si="1"/>
        <v>0.27925</v>
      </c>
      <c r="F52" s="30">
        <f t="shared" si="2"/>
        <v>0.1245</v>
      </c>
      <c r="H52" s="3"/>
      <c r="I52" s="3"/>
      <c r="K52" s="193" t="s">
        <v>448</v>
      </c>
    </row>
    <row r="53" spans="1:11">
      <c r="A53" s="14">
        <v>41334</v>
      </c>
      <c r="B53" s="178">
        <v>0.26600000000000001</v>
      </c>
      <c r="C53" s="178">
        <v>0.107</v>
      </c>
      <c r="E53" s="30">
        <f t="shared" si="1"/>
        <v>0.27950000000000003</v>
      </c>
      <c r="F53" s="30">
        <f t="shared" si="2"/>
        <v>0.11699999999999999</v>
      </c>
      <c r="H53" s="3"/>
      <c r="I53" s="3"/>
      <c r="K53" s="193" t="s">
        <v>448</v>
      </c>
    </row>
    <row r="54" spans="1:11">
      <c r="A54" s="14">
        <v>41426</v>
      </c>
      <c r="B54" s="178">
        <v>0.21199999999999999</v>
      </c>
      <c r="C54" s="178">
        <v>0.10800000000000001</v>
      </c>
      <c r="E54" s="30">
        <f t="shared" si="1"/>
        <v>0.25800000000000001</v>
      </c>
      <c r="F54" s="30">
        <f t="shared" si="2"/>
        <v>0.11849999999999999</v>
      </c>
      <c r="G54" s="30"/>
      <c r="H54" s="3"/>
      <c r="I54" s="3"/>
      <c r="K54" s="193" t="s">
        <v>448</v>
      </c>
    </row>
    <row r="55" spans="1:11">
      <c r="A55" s="14">
        <v>41518</v>
      </c>
      <c r="B55" s="178">
        <v>0.19699999999999998</v>
      </c>
      <c r="C55" s="178">
        <v>0.13900000000000001</v>
      </c>
      <c r="E55" s="30">
        <f t="shared" si="1"/>
        <v>0.24424999999999999</v>
      </c>
      <c r="F55" s="30">
        <f t="shared" si="2"/>
        <v>0.11800000000000001</v>
      </c>
      <c r="G55" s="30"/>
      <c r="H55" s="3"/>
      <c r="I55" s="3"/>
      <c r="K55" s="193" t="s">
        <v>448</v>
      </c>
    </row>
    <row r="56" spans="1:11">
      <c r="A56" s="14">
        <v>41609</v>
      </c>
      <c r="B56" s="178">
        <v>0.26</v>
      </c>
      <c r="C56" s="178">
        <v>9.6000000000000002E-2</v>
      </c>
      <c r="E56" s="30">
        <f t="shared" si="1"/>
        <v>0.23374999999999999</v>
      </c>
      <c r="F56" s="30">
        <f t="shared" si="2"/>
        <v>0.11250000000000002</v>
      </c>
      <c r="H56" s="3"/>
      <c r="I56" s="3"/>
      <c r="K56" s="193" t="s">
        <v>448</v>
      </c>
    </row>
    <row r="57" spans="1:11">
      <c r="A57" s="14">
        <v>41699</v>
      </c>
      <c r="B57" s="178">
        <v>0.27200000000000002</v>
      </c>
      <c r="C57" s="178">
        <v>0.125</v>
      </c>
      <c r="E57" s="30">
        <f t="shared" ref="E57" si="3">AVERAGE(B54:B57)</f>
        <v>0.23525000000000001</v>
      </c>
      <c r="F57" s="30">
        <f t="shared" ref="F57" si="4">AVERAGE(C54:C57)</f>
        <v>0.11700000000000001</v>
      </c>
      <c r="K57" s="193" t="s">
        <v>448</v>
      </c>
    </row>
    <row r="58" spans="1:11">
      <c r="A58" s="14">
        <v>41791</v>
      </c>
      <c r="B58" s="178">
        <v>0.20899999999999999</v>
      </c>
      <c r="C58" s="178">
        <v>0.11599999999999999</v>
      </c>
      <c r="E58" s="30">
        <f t="shared" ref="E58" si="5">AVERAGE(B55:B58)</f>
        <v>0.23449999999999999</v>
      </c>
      <c r="F58" s="30">
        <f t="shared" ref="F58" si="6">AVERAGE(C55:C58)</f>
        <v>0.11899999999999999</v>
      </c>
      <c r="K58" s="193" t="s">
        <v>448</v>
      </c>
    </row>
    <row r="59" spans="1:11">
      <c r="A59" s="14">
        <v>41883</v>
      </c>
      <c r="B59" s="178">
        <v>0.223</v>
      </c>
      <c r="C59" s="178">
        <v>0.106</v>
      </c>
      <c r="E59" s="30">
        <f t="shared" ref="E59" si="7">AVERAGE(B56:B59)</f>
        <v>0.24099999999999999</v>
      </c>
      <c r="F59" s="30">
        <f t="shared" ref="F59" si="8">AVERAGE(C56:C59)</f>
        <v>0.11074999999999999</v>
      </c>
      <c r="K59" s="193" t="s">
        <v>448</v>
      </c>
    </row>
    <row r="60" spans="1:11">
      <c r="A60" s="14">
        <v>41974</v>
      </c>
      <c r="B60" s="178">
        <v>0.23499999999999999</v>
      </c>
      <c r="C60" s="178">
        <v>0.106</v>
      </c>
      <c r="E60" s="30">
        <f t="shared" ref="E60" si="9">AVERAGE(B57:B60)</f>
        <v>0.23474999999999999</v>
      </c>
      <c r="F60" s="30">
        <f t="shared" ref="F60" si="10">AVERAGE(C57:C60)</f>
        <v>0.11324999999999999</v>
      </c>
      <c r="G60" s="113" t="s">
        <v>401</v>
      </c>
      <c r="K60" s="193" t="s">
        <v>448</v>
      </c>
    </row>
    <row r="61" spans="1:11">
      <c r="A61" s="14">
        <v>42064</v>
      </c>
      <c r="B61" s="178">
        <v>0.23399999999999999</v>
      </c>
      <c r="C61" s="178">
        <v>0.11800000000000001</v>
      </c>
      <c r="E61" s="30">
        <f t="shared" ref="E61" si="11">AVERAGE(B58:B61)</f>
        <v>0.22525000000000001</v>
      </c>
      <c r="F61" s="30">
        <f t="shared" ref="F61" si="12">AVERAGE(C58:C61)</f>
        <v>0.11149999999999999</v>
      </c>
      <c r="G61" s="125">
        <v>42157</v>
      </c>
      <c r="K61" s="193" t="s">
        <v>448</v>
      </c>
    </row>
    <row r="62" spans="1:11">
      <c r="A62" s="14">
        <v>42156</v>
      </c>
      <c r="B62" s="178">
        <v>0.22600000000000001</v>
      </c>
      <c r="C62" s="178">
        <v>8.1000000000000003E-2</v>
      </c>
      <c r="D62" s="73"/>
      <c r="E62" s="30">
        <f t="shared" ref="E62" si="13">AVERAGE(B59:B62)</f>
        <v>0.22949999999999998</v>
      </c>
      <c r="F62" s="30">
        <f t="shared" ref="F62" si="14">AVERAGE(C59:C62)</f>
        <v>0.10275000000000001</v>
      </c>
      <c r="G62" s="125">
        <v>42223</v>
      </c>
      <c r="K62" s="193" t="s">
        <v>448</v>
      </c>
    </row>
    <row r="63" spans="1:11">
      <c r="A63" s="14">
        <v>42248</v>
      </c>
      <c r="B63" s="178">
        <v>0.245</v>
      </c>
      <c r="C63" s="178">
        <v>0.115</v>
      </c>
      <c r="E63" s="30">
        <f t="shared" ref="E63" si="15">AVERAGE(B60:B63)</f>
        <v>0.23499999999999999</v>
      </c>
      <c r="F63" s="30">
        <f t="shared" ref="F63" si="16">AVERAGE(C60:C63)</f>
        <v>0.105</v>
      </c>
      <c r="G63" s="125">
        <v>42326</v>
      </c>
      <c r="K63" s="193" t="s">
        <v>448</v>
      </c>
    </row>
    <row r="64" spans="1:11">
      <c r="A64" s="14">
        <v>42339</v>
      </c>
      <c r="B64" s="178">
        <v>0.222</v>
      </c>
      <c r="C64" s="178">
        <v>7.400000000000001E-2</v>
      </c>
      <c r="D64" s="113"/>
      <c r="E64" s="30">
        <f t="shared" ref="E64" si="17">AVERAGE(B61:B64)</f>
        <v>0.23174999999999998</v>
      </c>
      <c r="F64" s="30">
        <f t="shared" ref="F64" si="18">AVERAGE(C61:C64)</f>
        <v>9.7000000000000003E-2</v>
      </c>
      <c r="G64" s="125">
        <v>42409</v>
      </c>
      <c r="J64" s="69"/>
      <c r="K64" s="193" t="s">
        <v>448</v>
      </c>
    </row>
    <row r="65" spans="1:11">
      <c r="A65" s="14">
        <v>42430</v>
      </c>
      <c r="B65" s="178">
        <v>0.23800000000000002</v>
      </c>
      <c r="C65" s="178">
        <v>0.10099999999999999</v>
      </c>
      <c r="D65" s="73"/>
      <c r="E65" s="30">
        <f t="shared" ref="E65" si="19">AVERAGE(B62:B65)</f>
        <v>0.23274999999999998</v>
      </c>
      <c r="F65" s="30">
        <f t="shared" ref="F65" si="20">AVERAGE(C62:C65)</f>
        <v>9.2749999999999999E-2</v>
      </c>
      <c r="G65" s="125">
        <v>42529</v>
      </c>
      <c r="H65" s="115" t="s">
        <v>598</v>
      </c>
      <c r="J65" s="69"/>
      <c r="K65" s="193" t="s">
        <v>448</v>
      </c>
    </row>
    <row r="66" spans="1:11">
      <c r="A66" s="14">
        <v>42522</v>
      </c>
      <c r="B66" s="178">
        <v>0.17899999999999999</v>
      </c>
      <c r="C66" s="178">
        <v>0.10300000000000001</v>
      </c>
      <c r="D66" s="73"/>
      <c r="E66" s="30">
        <f t="shared" ref="E66:E70" si="21">AVERAGE(B63:B66)</f>
        <v>0.22099999999999997</v>
      </c>
      <c r="F66" s="30">
        <f t="shared" ref="F66:F70" si="22">AVERAGE(C63:C66)</f>
        <v>9.8250000000000004E-2</v>
      </c>
      <c r="G66" s="125">
        <v>42594</v>
      </c>
      <c r="H66" s="115"/>
      <c r="K66" s="193" t="s">
        <v>448</v>
      </c>
    </row>
    <row r="67" spans="1:11">
      <c r="A67" s="14">
        <v>42614</v>
      </c>
      <c r="B67" s="178">
        <v>0.23600000000000002</v>
      </c>
      <c r="C67" s="178">
        <v>9.1999999999999998E-2</v>
      </c>
      <c r="D67" s="73"/>
      <c r="E67" s="30">
        <f t="shared" si="21"/>
        <v>0.21875</v>
      </c>
      <c r="F67" s="30">
        <f t="shared" si="22"/>
        <v>9.2499999999999999E-2</v>
      </c>
      <c r="G67" s="128">
        <v>42968</v>
      </c>
      <c r="H67" s="115" t="s">
        <v>477</v>
      </c>
      <c r="K67" s="193" t="s">
        <v>448</v>
      </c>
    </row>
    <row r="68" spans="1:11">
      <c r="A68" s="14">
        <v>42705</v>
      </c>
      <c r="B68" s="178">
        <v>0.19600000000000001</v>
      </c>
      <c r="C68" s="178">
        <v>9.1999999999999998E-2</v>
      </c>
      <c r="D68" s="73"/>
      <c r="E68" s="30">
        <f t="shared" si="21"/>
        <v>0.21224999999999999</v>
      </c>
      <c r="F68" s="30">
        <f t="shared" si="22"/>
        <v>9.7000000000000003E-2</v>
      </c>
      <c r="G68" s="128">
        <v>42968</v>
      </c>
      <c r="H68" s="115"/>
      <c r="K68" s="193" t="s">
        <v>448</v>
      </c>
    </row>
    <row r="69" spans="1:11">
      <c r="A69" s="14">
        <v>42795</v>
      </c>
      <c r="B69" s="178">
        <v>0.254</v>
      </c>
      <c r="C69" s="178">
        <v>9.6999999999999989E-2</v>
      </c>
      <c r="D69" s="73"/>
      <c r="E69" s="30">
        <f t="shared" si="21"/>
        <v>0.21625</v>
      </c>
      <c r="F69" s="30">
        <f t="shared" si="22"/>
        <v>9.6000000000000002E-2</v>
      </c>
      <c r="G69" s="128">
        <v>42968</v>
      </c>
      <c r="K69" s="193" t="s">
        <v>448</v>
      </c>
    </row>
    <row r="70" spans="1:11">
      <c r="A70" s="14">
        <v>42887</v>
      </c>
      <c r="B70" s="178">
        <v>0.19</v>
      </c>
      <c r="C70" s="178">
        <v>9.8000000000000004E-2</v>
      </c>
      <c r="D70" s="73"/>
      <c r="E70" s="30">
        <f t="shared" si="21"/>
        <v>0.21900000000000003</v>
      </c>
      <c r="F70" s="30">
        <f t="shared" si="22"/>
        <v>9.4750000000000001E-2</v>
      </c>
      <c r="G70" s="128">
        <v>42968</v>
      </c>
      <c r="H70" s="115" t="s">
        <v>598</v>
      </c>
      <c r="K70" s="193" t="s">
        <v>448</v>
      </c>
    </row>
    <row r="71" spans="1:11">
      <c r="A71" s="14">
        <v>42979</v>
      </c>
      <c r="B71" s="178">
        <v>0.21600000000000003</v>
      </c>
      <c r="C71" s="178">
        <v>9.6000000000000002E-2</v>
      </c>
      <c r="D71" s="73"/>
      <c r="E71" s="30">
        <f t="shared" ref="E71" si="23">AVERAGE(B68:B71)</f>
        <v>0.21400000000000002</v>
      </c>
      <c r="F71" s="30">
        <f t="shared" ref="F71" si="24">AVERAGE(C68:C71)</f>
        <v>9.5750000000000002E-2</v>
      </c>
      <c r="G71" s="125">
        <v>43040</v>
      </c>
      <c r="K71" s="193" t="s">
        <v>448</v>
      </c>
    </row>
    <row r="72" spans="1:11">
      <c r="A72" s="14">
        <v>43070</v>
      </c>
      <c r="B72" s="178">
        <v>0.17499999999999999</v>
      </c>
      <c r="C72" s="178">
        <v>9.0999999999999998E-2</v>
      </c>
      <c r="D72" s="73"/>
      <c r="E72" s="30">
        <f t="shared" ref="E72" si="25">AVERAGE(B69:B72)</f>
        <v>0.20874999999999999</v>
      </c>
      <c r="F72" s="30">
        <f t="shared" ref="F72" si="26">AVERAGE(C69:C72)</f>
        <v>9.5500000000000002E-2</v>
      </c>
      <c r="G72" s="125">
        <v>43144</v>
      </c>
      <c r="K72" s="193" t="s">
        <v>448</v>
      </c>
    </row>
    <row r="73" spans="1:11">
      <c r="A73" s="14">
        <v>43160</v>
      </c>
      <c r="B73" s="178">
        <v>0.20199999999999999</v>
      </c>
      <c r="C73" s="178">
        <v>9.3000000000000013E-2</v>
      </c>
      <c r="D73" s="73"/>
      <c r="E73" s="30">
        <f t="shared" ref="E73" si="27">AVERAGE(B70:B73)</f>
        <v>0.19574999999999998</v>
      </c>
      <c r="F73" s="30">
        <f t="shared" ref="F73" si="28">AVERAGE(C70:C73)</f>
        <v>9.4500000000000015E-2</v>
      </c>
      <c r="G73" s="125">
        <v>43223</v>
      </c>
      <c r="K73" s="193" t="s">
        <v>448</v>
      </c>
    </row>
    <row r="74" spans="1:11">
      <c r="A74" s="14">
        <v>43252</v>
      </c>
      <c r="B74" s="178">
        <v>0.20800000000000002</v>
      </c>
      <c r="C74" s="178">
        <v>8.1000000000000003E-2</v>
      </c>
      <c r="D74" s="73"/>
      <c r="E74" s="30">
        <f t="shared" ref="E74" si="29">AVERAGE(B71:B74)</f>
        <v>0.20024999999999998</v>
      </c>
      <c r="F74" s="30">
        <f t="shared" ref="F74" si="30">AVERAGE(C71:C74)</f>
        <v>9.0250000000000011E-2</v>
      </c>
      <c r="G74" s="125">
        <v>43315</v>
      </c>
      <c r="K74" s="193" t="s">
        <v>448</v>
      </c>
    </row>
    <row r="75" spans="1:11">
      <c r="A75" s="14">
        <v>43344</v>
      </c>
      <c r="B75" s="178">
        <v>0.16300000000000001</v>
      </c>
      <c r="C75" s="178">
        <v>6.5000000000000002E-2</v>
      </c>
      <c r="D75" s="73"/>
      <c r="E75" s="30">
        <f t="shared" ref="E75" si="31">AVERAGE(B72:B75)</f>
        <v>0.187</v>
      </c>
      <c r="F75" s="30">
        <f t="shared" ref="F75" si="32">AVERAGE(C72:C75)</f>
        <v>8.2500000000000004E-2</v>
      </c>
      <c r="G75" s="125">
        <v>43412</v>
      </c>
      <c r="H75" s="132" t="s">
        <v>653</v>
      </c>
      <c r="K75" s="193" t="s">
        <v>448</v>
      </c>
    </row>
    <row r="76" spans="1:11">
      <c r="A76" s="14">
        <v>43435</v>
      </c>
      <c r="B76" s="178">
        <v>0.215</v>
      </c>
      <c r="C76" s="178">
        <v>9.9000000000000005E-2</v>
      </c>
      <c r="D76" s="73"/>
      <c r="E76" s="30">
        <f t="shared" ref="E76" si="33">AVERAGE(B73:B76)</f>
        <v>0.19700000000000001</v>
      </c>
      <c r="F76" s="30">
        <f t="shared" ref="F76" si="34">AVERAGE(C73:C76)</f>
        <v>8.4500000000000006E-2</v>
      </c>
      <c r="G76" s="125">
        <v>43508</v>
      </c>
      <c r="H76" s="132" t="s">
        <v>653</v>
      </c>
      <c r="K76" s="193" t="s">
        <v>448</v>
      </c>
    </row>
    <row r="77" spans="1:11">
      <c r="A77" s="14">
        <v>43525</v>
      </c>
      <c r="B77" s="178">
        <v>0.21299999999999999</v>
      </c>
      <c r="C77" s="178">
        <v>8.6999999999999994E-2</v>
      </c>
      <c r="D77" s="73"/>
      <c r="E77" s="30">
        <f t="shared" ref="E77" si="35">AVERAGE(B74:B77)</f>
        <v>0.19974999999999998</v>
      </c>
      <c r="F77" s="30">
        <f t="shared" ref="F77" si="36">AVERAGE(C74:C77)</f>
        <v>8.3000000000000004E-2</v>
      </c>
      <c r="G77" s="125">
        <v>43586</v>
      </c>
      <c r="H77" s="132" t="s">
        <v>653</v>
      </c>
      <c r="K77" s="193" t="s">
        <v>448</v>
      </c>
    </row>
    <row r="78" spans="1:11">
      <c r="A78" s="14">
        <v>43617</v>
      </c>
      <c r="B78" s="178">
        <v>0.16300000000000001</v>
      </c>
      <c r="C78" s="178">
        <v>7.4999999999999997E-2</v>
      </c>
      <c r="D78" s="73"/>
      <c r="E78" s="30">
        <f t="shared" ref="E78" si="37">AVERAGE(B75:B78)</f>
        <v>0.1885</v>
      </c>
      <c r="F78" s="30">
        <f t="shared" ref="F78" si="38">AVERAGE(C75:C78)</f>
        <v>8.1500000000000003E-2</v>
      </c>
      <c r="G78" s="125">
        <v>43689</v>
      </c>
      <c r="H78" s="132"/>
      <c r="K78" s="193" t="s">
        <v>448</v>
      </c>
    </row>
    <row r="79" spans="1:11">
      <c r="A79" s="14">
        <v>43709</v>
      </c>
      <c r="B79" s="178">
        <v>0.17100000000000001</v>
      </c>
      <c r="C79" s="178">
        <v>9.5000000000000001E-2</v>
      </c>
      <c r="D79" s="73"/>
      <c r="E79" s="30">
        <f t="shared" ref="E79" si="39">AVERAGE(B76:B79)</f>
        <v>0.1905</v>
      </c>
      <c r="F79" s="30">
        <f t="shared" ref="F79" si="40">AVERAGE(C76:C79)</f>
        <v>8.8999999999999996E-2</v>
      </c>
      <c r="G79" s="125">
        <v>43784</v>
      </c>
      <c r="K79" s="193" t="s">
        <v>448</v>
      </c>
    </row>
    <row r="80" spans="1:11">
      <c r="A80" s="14">
        <v>43800</v>
      </c>
      <c r="B80" s="178">
        <v>0.17600000000000002</v>
      </c>
      <c r="C80" s="178">
        <v>9.5000000000000001E-2</v>
      </c>
      <c r="D80" s="73"/>
      <c r="E80" s="30">
        <f t="shared" ref="E80" si="41">AVERAGE(B77:B80)</f>
        <v>0.18075000000000002</v>
      </c>
      <c r="F80" s="30">
        <f t="shared" ref="F80" si="42">AVERAGE(C77:C80)</f>
        <v>8.7999999999999995E-2</v>
      </c>
      <c r="G80" s="125">
        <v>43872</v>
      </c>
      <c r="K80" s="193" t="s">
        <v>448</v>
      </c>
    </row>
    <row r="81" spans="1:11">
      <c r="A81" s="14">
        <v>43891</v>
      </c>
      <c r="B81" s="178">
        <v>0.16800000000000001</v>
      </c>
      <c r="C81" s="178">
        <v>0.11199999999999999</v>
      </c>
      <c r="D81" s="73"/>
      <c r="E81" s="30">
        <f t="shared" ref="E81" si="43">AVERAGE(B78:B81)</f>
        <v>0.16950000000000001</v>
      </c>
      <c r="F81" s="30">
        <f t="shared" ref="F81" si="44">AVERAGE(C78:C81)</f>
        <v>9.425E-2</v>
      </c>
      <c r="G81" s="125">
        <v>43970</v>
      </c>
      <c r="K81" s="193" t="s">
        <v>448</v>
      </c>
    </row>
    <row r="82" spans="1:11">
      <c r="A82" s="14">
        <v>43983</v>
      </c>
      <c r="B82" s="178">
        <v>0.13500000000000001</v>
      </c>
      <c r="C82" s="178">
        <v>8.5000000000000006E-2</v>
      </c>
      <c r="D82" s="73"/>
      <c r="E82" s="30">
        <f t="shared" ref="E82" si="45">AVERAGE(B79:B82)</f>
        <v>0.16250000000000001</v>
      </c>
      <c r="F82" s="30">
        <f t="shared" ref="F82" si="46">AVERAGE(C79:C82)</f>
        <v>9.6750000000000003E-2</v>
      </c>
      <c r="G82" s="125">
        <v>44057</v>
      </c>
      <c r="K82" s="193" t="s">
        <v>448</v>
      </c>
    </row>
    <row r="83" spans="1:11">
      <c r="A83" s="14">
        <v>44075</v>
      </c>
      <c r="B83" s="178">
        <v>0.17600000000000002</v>
      </c>
      <c r="C83" s="178">
        <v>0.10400000000000001</v>
      </c>
      <c r="D83" s="73"/>
      <c r="E83" s="30">
        <f t="shared" ref="E83" si="47">AVERAGE(B80:B83)</f>
        <v>0.16375000000000001</v>
      </c>
      <c r="F83" s="30">
        <f t="shared" ref="F83" si="48">AVERAGE(C80:C83)</f>
        <v>9.9000000000000005E-2</v>
      </c>
      <c r="G83" s="125">
        <v>44158</v>
      </c>
      <c r="K83" s="193" t="s">
        <v>448</v>
      </c>
    </row>
    <row r="84" spans="1:11">
      <c r="A84" s="14">
        <v>44166</v>
      </c>
      <c r="B84" s="178">
        <v>0.21</v>
      </c>
      <c r="C84" s="178">
        <v>0.11599999999999999</v>
      </c>
      <c r="D84" s="73"/>
      <c r="E84" s="30">
        <f t="shared" ref="E84" si="49">AVERAGE(B81:B84)</f>
        <v>0.17225000000000001</v>
      </c>
      <c r="F84" s="30">
        <f t="shared" ref="F84" si="50">AVERAGE(C81:C84)</f>
        <v>0.10425000000000001</v>
      </c>
      <c r="G84" s="125">
        <v>44245</v>
      </c>
      <c r="K84" s="193" t="s">
        <v>448</v>
      </c>
    </row>
    <row r="85" spans="1:11">
      <c r="A85" s="14">
        <v>44256</v>
      </c>
      <c r="B85" s="178">
        <v>0.20800000000000002</v>
      </c>
      <c r="C85" s="178">
        <v>0.111</v>
      </c>
      <c r="D85" s="73"/>
      <c r="E85" s="30">
        <f t="shared" ref="E85" si="51">AVERAGE(B82:B85)</f>
        <v>0.18225000000000002</v>
      </c>
      <c r="F85" s="30">
        <f t="shared" ref="F85" si="52">AVERAGE(C82:C85)</f>
        <v>0.104</v>
      </c>
      <c r="G85" s="125">
        <v>44342</v>
      </c>
      <c r="K85" s="193" t="s">
        <v>448</v>
      </c>
    </row>
    <row r="86" spans="1:11">
      <c r="A86" s="14">
        <v>44348</v>
      </c>
      <c r="B86" s="178">
        <v>0.17499999999999999</v>
      </c>
      <c r="C86" s="178">
        <v>7.400000000000001E-2</v>
      </c>
      <c r="D86" s="73"/>
      <c r="E86" s="30">
        <f t="shared" ref="E86" si="53">AVERAGE(B83:B86)</f>
        <v>0.19225000000000003</v>
      </c>
      <c r="F86" s="30">
        <f t="shared" ref="F86" si="54">AVERAGE(C83:C86)</f>
        <v>0.10125000000000001</v>
      </c>
      <c r="G86" s="125">
        <v>44424</v>
      </c>
      <c r="K86" s="193" t="s">
        <v>448</v>
      </c>
    </row>
    <row r="87" spans="1:11">
      <c r="A87" s="14"/>
      <c r="B87" s="107"/>
      <c r="C87" s="107"/>
      <c r="D87" s="73"/>
      <c r="E87" s="30"/>
      <c r="F87" s="30"/>
      <c r="G87" s="125">
        <v>44504</v>
      </c>
      <c r="K87" s="193" t="s">
        <v>448</v>
      </c>
    </row>
    <row r="88" spans="1:11">
      <c r="A88" s="14"/>
      <c r="B88" s="107"/>
      <c r="C88" s="107"/>
      <c r="D88" s="73"/>
      <c r="E88" s="30"/>
      <c r="F88" s="30"/>
    </row>
    <row r="89" spans="1:11">
      <c r="A89" s="14"/>
      <c r="B89" s="107"/>
      <c r="C89" s="107"/>
      <c r="D89" s="73"/>
      <c r="E89" s="30"/>
      <c r="F89" s="30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8"/>
  <dimension ref="A1:N84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E72" sqref="E72:E78"/>
    </sheetView>
  </sheetViews>
  <sheetFormatPr defaultRowHeight="14.5"/>
  <cols>
    <col min="1" max="1" width="9.1796875" style="25"/>
    <col min="2" max="2" width="15.7265625" style="25" customWidth="1"/>
    <col min="3" max="3" width="16.453125" style="25" customWidth="1"/>
    <col min="4" max="4" width="12.453125" customWidth="1"/>
  </cols>
  <sheetData>
    <row r="1" spans="1:6">
      <c r="A1" s="26" t="s">
        <v>12</v>
      </c>
    </row>
    <row r="2" spans="1:6">
      <c r="A2" s="5" t="s">
        <v>5</v>
      </c>
      <c r="B2" s="28"/>
      <c r="C2" s="28"/>
      <c r="F2" s="113" t="s">
        <v>401</v>
      </c>
    </row>
    <row r="4" spans="1:6">
      <c r="A4" s="15"/>
      <c r="B4" s="26" t="s">
        <v>23</v>
      </c>
      <c r="C4" s="26" t="s">
        <v>24</v>
      </c>
    </row>
    <row r="5" spans="1:6">
      <c r="A5" s="14">
        <v>37226</v>
      </c>
      <c r="B5" s="29">
        <f>AVERAGE(YouthUE!B5:B8)</f>
        <v>0.15075</v>
      </c>
      <c r="C5" s="73">
        <f>AVERAGE(YouthUE!C5:C8)</f>
        <v>6.8250000000000005E-2</v>
      </c>
    </row>
    <row r="6" spans="1:6">
      <c r="A6" s="14">
        <v>37316</v>
      </c>
      <c r="B6" s="73">
        <f>AVERAGE(YouthUE!B6:B9)</f>
        <v>0.13574999999999998</v>
      </c>
      <c r="C6" s="73">
        <f>AVERAGE(YouthUE!C6:C9)</f>
        <v>6.0499999999999998E-2</v>
      </c>
    </row>
    <row r="7" spans="1:6">
      <c r="A7" s="14">
        <v>37408</v>
      </c>
      <c r="B7" s="73">
        <f>AVERAGE(YouthUE!B7:B10)</f>
        <v>0.13400000000000001</v>
      </c>
      <c r="C7" s="73">
        <f>AVERAGE(YouthUE!C7:C10)</f>
        <v>5.9000000000000004E-2</v>
      </c>
    </row>
    <row r="8" spans="1:6">
      <c r="A8" s="14">
        <v>37500</v>
      </c>
      <c r="B8" s="73">
        <f>AVERAGE(YouthUE!B8:B11)</f>
        <v>0.13550000000000001</v>
      </c>
      <c r="C8" s="73">
        <f>AVERAGE(YouthUE!C8:C11)</f>
        <v>7.0250000000000007E-2</v>
      </c>
      <c r="F8" s="25"/>
    </row>
    <row r="9" spans="1:6">
      <c r="A9" s="14">
        <v>37591</v>
      </c>
      <c r="B9" s="73">
        <f>AVERAGE(YouthUE!B9:B12)</f>
        <v>0.14174999999999999</v>
      </c>
      <c r="C9" s="73">
        <f>AVERAGE(YouthUE!C9:C12)</f>
        <v>7.0750000000000007E-2</v>
      </c>
      <c r="D9" s="30"/>
      <c r="E9" s="30"/>
    </row>
    <row r="10" spans="1:6">
      <c r="A10" s="14">
        <v>37681</v>
      </c>
      <c r="B10" s="73">
        <f>AVERAGE(YouthUE!B10:B13)</f>
        <v>0.159</v>
      </c>
      <c r="C10" s="73">
        <f>AVERAGE(YouthUE!C10:C13)</f>
        <v>7.5000000000000011E-2</v>
      </c>
      <c r="D10" s="30"/>
      <c r="E10" s="30"/>
    </row>
    <row r="11" spans="1:6">
      <c r="A11" s="13">
        <v>37773</v>
      </c>
      <c r="B11" s="73">
        <f>AVERAGE(YouthUE!B11:B14)</f>
        <v>0.14699999999999999</v>
      </c>
      <c r="C11" s="73">
        <f>AVERAGE(YouthUE!C11:C14)</f>
        <v>7.5250000000000011E-2</v>
      </c>
      <c r="D11" s="30"/>
      <c r="E11" s="30"/>
    </row>
    <row r="12" spans="1:6">
      <c r="A12" s="14">
        <v>37865</v>
      </c>
      <c r="B12" s="73">
        <f>AVERAGE(YouthUE!B12:B15)</f>
        <v>0.14474999999999999</v>
      </c>
      <c r="C12" s="73">
        <f>AVERAGE(YouthUE!C12:C15)</f>
        <v>6.0250000000000005E-2</v>
      </c>
      <c r="D12" s="30"/>
      <c r="E12" s="30"/>
    </row>
    <row r="13" spans="1:6">
      <c r="A13" s="14">
        <v>37956</v>
      </c>
      <c r="B13" s="73">
        <f>AVERAGE(YouthUE!B13:B16)</f>
        <v>0.14274999999999999</v>
      </c>
      <c r="C13" s="73">
        <f>AVERAGE(YouthUE!C13:C16)</f>
        <v>5.6500000000000009E-2</v>
      </c>
      <c r="D13" s="30"/>
      <c r="E13" s="30"/>
    </row>
    <row r="14" spans="1:6">
      <c r="A14" s="14">
        <v>38047</v>
      </c>
      <c r="B14" s="73">
        <f>AVERAGE(YouthUE!B14:B17)</f>
        <v>0.127</v>
      </c>
      <c r="C14" s="73">
        <f>AVERAGE(YouthUE!C14:C17)</f>
        <v>5.4000000000000006E-2</v>
      </c>
      <c r="D14" s="30"/>
      <c r="E14" s="30"/>
    </row>
    <row r="15" spans="1:6">
      <c r="A15" s="14">
        <v>38139</v>
      </c>
      <c r="B15" s="73">
        <f>AVERAGE(YouthUE!B15:B18)</f>
        <v>0.13425000000000001</v>
      </c>
      <c r="C15" s="73">
        <f>AVERAGE(YouthUE!C15:C18)</f>
        <v>5.3500000000000006E-2</v>
      </c>
      <c r="D15" s="30"/>
      <c r="E15" s="30"/>
    </row>
    <row r="16" spans="1:6">
      <c r="A16" s="14">
        <v>38231</v>
      </c>
      <c r="B16" s="73">
        <f>AVERAGE(YouthUE!B16:B19)</f>
        <v>0.13775000000000001</v>
      </c>
      <c r="C16" s="73">
        <f>AVERAGE(YouthUE!C16:C19)</f>
        <v>6.4250000000000002E-2</v>
      </c>
      <c r="D16" s="30"/>
      <c r="E16" s="30"/>
    </row>
    <row r="17" spans="1:14">
      <c r="A17" s="14">
        <v>38322</v>
      </c>
      <c r="B17" s="73">
        <f>AVERAGE(YouthUE!B17:B20)</f>
        <v>0.124</v>
      </c>
      <c r="C17" s="73">
        <f>AVERAGE(YouthUE!C17:C20)</f>
        <v>6.9250000000000006E-2</v>
      </c>
      <c r="D17" s="30"/>
      <c r="E17" s="30"/>
    </row>
    <row r="18" spans="1:14">
      <c r="A18" s="14">
        <v>38412</v>
      </c>
      <c r="B18" s="73">
        <f>AVERAGE(YouthUE!B18:B21)</f>
        <v>0.13100000000000001</v>
      </c>
      <c r="C18" s="73">
        <f>AVERAGE(YouthUE!C18:C21)</f>
        <v>7.1000000000000008E-2</v>
      </c>
      <c r="D18" s="30"/>
      <c r="E18" s="30"/>
      <c r="M18" s="30"/>
      <c r="N18" s="30"/>
    </row>
    <row r="19" spans="1:14">
      <c r="A19" s="14">
        <v>38504</v>
      </c>
      <c r="B19" s="73">
        <f>AVERAGE(YouthUE!B19:B22)</f>
        <v>0.1235</v>
      </c>
      <c r="C19" s="73">
        <f>AVERAGE(YouthUE!C19:C22)</f>
        <v>6.9750000000000006E-2</v>
      </c>
      <c r="D19" s="30"/>
      <c r="M19" s="30"/>
      <c r="N19" s="30"/>
    </row>
    <row r="20" spans="1:14">
      <c r="A20" s="14">
        <v>38596</v>
      </c>
      <c r="B20" s="73">
        <f>AVERAGE(YouthUE!B20:B23)</f>
        <v>0.13150000000000001</v>
      </c>
      <c r="C20" s="73">
        <f>AVERAGE(YouthUE!C20:C23)</f>
        <v>6.5250000000000002E-2</v>
      </c>
      <c r="D20" s="30"/>
      <c r="E20" s="30"/>
      <c r="M20" s="30"/>
      <c r="N20" s="30"/>
    </row>
    <row r="21" spans="1:14">
      <c r="A21" s="14">
        <v>38687</v>
      </c>
      <c r="B21" s="73">
        <f>AVERAGE(YouthUE!B21:B24)</f>
        <v>0.14125000000000001</v>
      </c>
      <c r="C21" s="73">
        <f>AVERAGE(YouthUE!C21:C24)</f>
        <v>6.3500000000000001E-2</v>
      </c>
      <c r="D21" s="30"/>
      <c r="E21" s="30"/>
      <c r="M21" s="30"/>
      <c r="N21" s="30"/>
    </row>
    <row r="22" spans="1:14">
      <c r="A22" s="14">
        <v>38777</v>
      </c>
      <c r="B22" s="73">
        <f>AVERAGE(YouthUE!B22:B25)</f>
        <v>0.13775000000000001</v>
      </c>
      <c r="C22" s="73">
        <f>AVERAGE(YouthUE!C22:C25)</f>
        <v>6.1499999999999999E-2</v>
      </c>
      <c r="D22" s="30"/>
      <c r="E22" s="113" t="s">
        <v>401</v>
      </c>
      <c r="M22" s="30"/>
      <c r="N22" s="30"/>
    </row>
    <row r="23" spans="1:14">
      <c r="A23" s="14">
        <v>38869</v>
      </c>
      <c r="B23" s="73">
        <f>AVERAGE(YouthUE!B23:B26)</f>
        <v>0.14824999999999999</v>
      </c>
      <c r="C23" s="73">
        <f>AVERAGE(YouthUE!C23:C26)</f>
        <v>5.2249999999999998E-2</v>
      </c>
      <c r="D23" s="30"/>
      <c r="E23" s="30"/>
      <c r="M23" s="30"/>
      <c r="N23" s="30"/>
    </row>
    <row r="24" spans="1:14">
      <c r="A24" s="14">
        <v>38961</v>
      </c>
      <c r="B24" s="73">
        <f>AVERAGE(YouthUE!B24:B27)</f>
        <v>0.14799999999999999</v>
      </c>
      <c r="C24" s="73">
        <f>AVERAGE(YouthUE!C24:C27)</f>
        <v>5.2749999999999998E-2</v>
      </c>
      <c r="D24" s="30"/>
      <c r="E24" s="30"/>
      <c r="M24" s="30"/>
      <c r="N24" s="30"/>
    </row>
    <row r="25" spans="1:14">
      <c r="A25" s="14">
        <v>39052</v>
      </c>
      <c r="B25" s="73">
        <f>AVERAGE(YouthUE!B25:B28)</f>
        <v>0.15575</v>
      </c>
      <c r="C25" s="73">
        <f>AVERAGE(YouthUE!C25:C28)</f>
        <v>5.4749999999999993E-2</v>
      </c>
      <c r="D25" s="30"/>
      <c r="E25" s="30"/>
      <c r="M25" s="30"/>
      <c r="N25" s="30"/>
    </row>
    <row r="26" spans="1:14">
      <c r="A26" s="14">
        <v>39142</v>
      </c>
      <c r="B26" s="73">
        <f>AVERAGE(YouthUE!B26:B29)</f>
        <v>0.1585</v>
      </c>
      <c r="C26" s="73">
        <f>AVERAGE(YouthUE!C26:C29)</f>
        <v>6.4749999999999988E-2</v>
      </c>
      <c r="D26" s="30"/>
      <c r="E26" s="30"/>
      <c r="M26" s="30"/>
      <c r="N26" s="30"/>
    </row>
    <row r="27" spans="1:14">
      <c r="A27" s="14">
        <v>39234</v>
      </c>
      <c r="B27" s="73">
        <f>AVERAGE(YouthUE!B27:B30)</f>
        <v>0.158</v>
      </c>
      <c r="C27" s="73">
        <f>AVERAGE(YouthUE!C27:C30)</f>
        <v>7.3249999999999996E-2</v>
      </c>
      <c r="D27" s="30"/>
      <c r="E27" s="30"/>
      <c r="M27" s="30"/>
      <c r="N27" s="30"/>
    </row>
    <row r="28" spans="1:14">
      <c r="A28" s="14">
        <v>39326</v>
      </c>
      <c r="B28" s="73">
        <f>AVERAGE(YouthUE!B28:B31)</f>
        <v>0.16600000000000001</v>
      </c>
      <c r="C28" s="73">
        <f>AVERAGE(YouthUE!C28:C31)</f>
        <v>7.1999999999999995E-2</v>
      </c>
      <c r="D28" s="30"/>
      <c r="E28" s="30"/>
      <c r="M28" s="30"/>
      <c r="N28" s="30"/>
    </row>
    <row r="29" spans="1:14">
      <c r="A29" s="14">
        <v>39417</v>
      </c>
      <c r="B29" s="73">
        <f>AVERAGE(YouthUE!B29:B32)</f>
        <v>0.15975</v>
      </c>
      <c r="C29" s="73">
        <f>AVERAGE(YouthUE!C29:C32)</f>
        <v>6.4500000000000002E-2</v>
      </c>
      <c r="D29" s="30"/>
      <c r="E29" s="30"/>
      <c r="M29" s="30"/>
      <c r="N29" s="30"/>
    </row>
    <row r="30" spans="1:14">
      <c r="A30" s="14">
        <v>39508</v>
      </c>
      <c r="B30" s="73">
        <f>AVERAGE(YouthUE!B30:B33)</f>
        <v>0.15475</v>
      </c>
      <c r="C30" s="73">
        <f>AVERAGE(YouthUE!C30:C33)</f>
        <v>6.4750000000000002E-2</v>
      </c>
      <c r="D30" s="30"/>
      <c r="E30" s="30"/>
      <c r="M30" s="30"/>
      <c r="N30" s="30"/>
    </row>
    <row r="31" spans="1:14">
      <c r="A31" s="14">
        <v>39600</v>
      </c>
      <c r="B31" s="73">
        <f>AVERAGE(YouthUE!B31:B34)</f>
        <v>0.16975000000000001</v>
      </c>
      <c r="C31" s="73">
        <f>AVERAGE(YouthUE!C31:C34)</f>
        <v>7.0750000000000007E-2</v>
      </c>
      <c r="D31" s="30"/>
      <c r="E31" s="30"/>
      <c r="M31" s="30"/>
      <c r="N31" s="30"/>
    </row>
    <row r="32" spans="1:14">
      <c r="A32" s="14">
        <v>39692</v>
      </c>
      <c r="B32" s="73">
        <f>AVERAGE(YouthUE!B32:B35)</f>
        <v>0.16999999999999998</v>
      </c>
      <c r="C32" s="73">
        <f>AVERAGE(YouthUE!C32:C35)</f>
        <v>7.4499999999999997E-2</v>
      </c>
      <c r="D32" s="30"/>
      <c r="E32" s="30"/>
      <c r="M32" s="30"/>
      <c r="N32" s="30"/>
    </row>
    <row r="33" spans="1:14">
      <c r="A33" s="14">
        <v>39783</v>
      </c>
      <c r="B33" s="73">
        <f>AVERAGE(YouthUE!B33:B36)</f>
        <v>0.185</v>
      </c>
      <c r="C33" s="73">
        <f>AVERAGE(YouthUE!C33:C36)</f>
        <v>8.3250000000000005E-2</v>
      </c>
      <c r="D33" s="30"/>
      <c r="E33" s="30"/>
      <c r="M33" s="30"/>
      <c r="N33" s="30"/>
    </row>
    <row r="34" spans="1:14">
      <c r="A34" s="14">
        <v>39873</v>
      </c>
      <c r="B34" s="73">
        <f>AVERAGE(YouthUE!B34:B37)</f>
        <v>0.19874999999999998</v>
      </c>
      <c r="C34" s="73">
        <f>AVERAGE(YouthUE!C34:C37)</f>
        <v>9.0999999999999998E-2</v>
      </c>
      <c r="D34" s="30"/>
      <c r="E34" s="30"/>
      <c r="M34" s="30"/>
      <c r="N34" s="30"/>
    </row>
    <row r="35" spans="1:14">
      <c r="A35" s="14">
        <v>39965</v>
      </c>
      <c r="B35" s="73">
        <f>AVERAGE(YouthUE!B35:B38)</f>
        <v>0.19550000000000001</v>
      </c>
      <c r="C35" s="73">
        <f>AVERAGE(YouthUE!C35:C38)</f>
        <v>0.10675000000000001</v>
      </c>
      <c r="D35" s="30"/>
      <c r="M35" s="30"/>
      <c r="N35" s="30"/>
    </row>
    <row r="36" spans="1:14">
      <c r="A36" s="14">
        <v>40057</v>
      </c>
      <c r="B36" s="73">
        <f>AVERAGE(YouthUE!B36:B39)</f>
        <v>0.20650000000000002</v>
      </c>
      <c r="C36" s="73">
        <f>AVERAGE(YouthUE!C36:C39)</f>
        <v>0.11624999999999999</v>
      </c>
      <c r="D36" s="30"/>
      <c r="E36" s="30"/>
      <c r="M36" s="30"/>
      <c r="N36" s="30"/>
    </row>
    <row r="37" spans="1:14">
      <c r="A37" s="14">
        <v>40148</v>
      </c>
      <c r="B37" s="73">
        <f>AVERAGE(YouthUE!B37:B40)</f>
        <v>0.22375</v>
      </c>
      <c r="C37" s="73">
        <f>AVERAGE(YouthUE!C37:C40)</f>
        <v>0.13150000000000001</v>
      </c>
      <c r="D37" s="30"/>
      <c r="E37" s="30"/>
      <c r="M37" s="30"/>
      <c r="N37" s="30"/>
    </row>
    <row r="38" spans="1:14">
      <c r="A38" s="14">
        <v>40238</v>
      </c>
      <c r="B38" s="73">
        <f>AVERAGE(YouthUE!B38:B41)</f>
        <v>0.24975000000000003</v>
      </c>
      <c r="C38" s="73">
        <f>AVERAGE(YouthUE!C38:C41)</f>
        <v>0.12625</v>
      </c>
      <c r="D38" s="30"/>
      <c r="E38" s="30"/>
      <c r="M38" s="30"/>
      <c r="N38" s="30"/>
    </row>
    <row r="39" spans="1:14">
      <c r="A39" s="14">
        <v>40330</v>
      </c>
      <c r="B39" s="73">
        <f>AVERAGE(YouthUE!B39:B42)</f>
        <v>0.27675</v>
      </c>
      <c r="C39" s="73">
        <f>AVERAGE(YouthUE!C39:C42)</f>
        <v>0.12875</v>
      </c>
      <c r="D39" s="30"/>
      <c r="E39" s="30"/>
      <c r="M39" s="30"/>
      <c r="N39" s="30"/>
    </row>
    <row r="40" spans="1:14">
      <c r="A40" s="14">
        <v>40422</v>
      </c>
      <c r="B40" s="73">
        <f>AVERAGE(YouthUE!B40:B43)</f>
        <v>0.29649999999999999</v>
      </c>
      <c r="C40" s="73">
        <f>AVERAGE(YouthUE!C40:C43)</f>
        <v>0.13300000000000001</v>
      </c>
      <c r="D40" s="30"/>
      <c r="E40" s="113" t="s">
        <v>401</v>
      </c>
      <c r="M40" s="30"/>
      <c r="N40" s="30"/>
    </row>
    <row r="41" spans="1:14">
      <c r="A41" s="14">
        <v>40513</v>
      </c>
      <c r="B41" s="73">
        <f>AVERAGE(YouthUE!B41:B44)</f>
        <v>0.30624999999999997</v>
      </c>
      <c r="C41" s="73">
        <f>AVERAGE(YouthUE!C41:C44)</f>
        <v>0.12625</v>
      </c>
      <c r="D41" s="30"/>
      <c r="E41" s="30"/>
      <c r="M41" s="30"/>
      <c r="N41" s="30"/>
    </row>
    <row r="42" spans="1:14">
      <c r="A42" s="14">
        <v>40603</v>
      </c>
      <c r="B42" s="73">
        <f>AVERAGE(YouthUE!B42:B45)</f>
        <v>0.30500000000000005</v>
      </c>
      <c r="C42" s="73">
        <f>AVERAGE(YouthUE!C42:C45)</f>
        <v>0.122</v>
      </c>
      <c r="D42" s="30"/>
      <c r="E42" s="30"/>
      <c r="M42" s="30"/>
      <c r="N42" s="30"/>
    </row>
    <row r="43" spans="1:14">
      <c r="A43" s="14">
        <v>40695</v>
      </c>
      <c r="B43" s="73">
        <f>AVERAGE(YouthUE!B43:B46)</f>
        <v>0.3095</v>
      </c>
      <c r="C43" s="73">
        <f>AVERAGE(YouthUE!C43:C46)</f>
        <v>0.10974999999999999</v>
      </c>
      <c r="D43" s="30"/>
      <c r="E43" s="30"/>
      <c r="M43" s="30"/>
      <c r="N43" s="30"/>
    </row>
    <row r="44" spans="1:14">
      <c r="A44" s="14">
        <v>40787</v>
      </c>
      <c r="B44" s="73">
        <f>AVERAGE(YouthUE!B44:B47)</f>
        <v>0.28875000000000001</v>
      </c>
      <c r="C44" s="73">
        <f>AVERAGE(YouthUE!C44:C47)</f>
        <v>0.11</v>
      </c>
      <c r="D44" s="30"/>
      <c r="E44" s="30"/>
      <c r="M44" s="30"/>
      <c r="N44" s="30"/>
    </row>
    <row r="45" spans="1:14">
      <c r="A45" s="14">
        <v>40878</v>
      </c>
      <c r="B45" s="73">
        <f>AVERAGE(YouthUE!B45:B48)</f>
        <v>0.27</v>
      </c>
      <c r="C45" s="73">
        <f>AVERAGE(YouthUE!C45:C48)</f>
        <v>0.11575000000000001</v>
      </c>
      <c r="D45" s="30"/>
      <c r="E45" s="30"/>
      <c r="M45" s="30"/>
      <c r="N45" s="30"/>
    </row>
    <row r="46" spans="1:14">
      <c r="A46" s="14">
        <v>40969</v>
      </c>
      <c r="B46" s="73">
        <f>AVERAGE(YouthUE!B46:B49)</f>
        <v>0.26349999999999996</v>
      </c>
      <c r="C46" s="73">
        <f>AVERAGE(YouthUE!C46:C49)</f>
        <v>0.12525</v>
      </c>
      <c r="D46" s="30"/>
      <c r="E46" s="30"/>
      <c r="M46" s="30"/>
      <c r="N46" s="30"/>
    </row>
    <row r="47" spans="1:14">
      <c r="A47" s="14">
        <v>41061</v>
      </c>
      <c r="B47" s="73">
        <f>AVERAGE(YouthUE!B47:B50)</f>
        <v>0.25774999999999998</v>
      </c>
      <c r="C47" s="73">
        <f>AVERAGE(YouthUE!C47:C50)</f>
        <v>0.1245</v>
      </c>
      <c r="D47" s="30"/>
      <c r="E47" s="30"/>
      <c r="M47" s="30"/>
      <c r="N47" s="30"/>
    </row>
    <row r="48" spans="1:14">
      <c r="A48" s="14">
        <v>41153</v>
      </c>
      <c r="B48" s="73">
        <f>AVERAGE(YouthUE!B48:B51)</f>
        <v>0.26474999999999999</v>
      </c>
      <c r="C48" s="73">
        <f>AVERAGE(YouthUE!C48:C51)</f>
        <v>0.12825</v>
      </c>
      <c r="D48" s="30"/>
      <c r="E48" s="30"/>
      <c r="F48" s="30"/>
      <c r="M48" s="30"/>
      <c r="N48" s="30"/>
    </row>
    <row r="49" spans="1:14">
      <c r="A49" s="14">
        <v>41244</v>
      </c>
      <c r="B49" s="73">
        <f>AVERAGE(YouthUE!B49:B52)</f>
        <v>0.27925</v>
      </c>
      <c r="C49" s="73">
        <f>AVERAGE(YouthUE!C49:C52)</f>
        <v>0.1245</v>
      </c>
      <c r="D49" s="30"/>
      <c r="E49" s="30"/>
      <c r="F49" s="30"/>
      <c r="M49" s="30"/>
      <c r="N49" s="30"/>
    </row>
    <row r="50" spans="1:14">
      <c r="A50" s="14">
        <v>41334</v>
      </c>
      <c r="B50" s="73">
        <f>AVERAGE(YouthUE!B50:B53)</f>
        <v>0.27950000000000003</v>
      </c>
      <c r="C50" s="73">
        <f>AVERAGE(YouthUE!C50:C53)</f>
        <v>0.11699999999999999</v>
      </c>
      <c r="D50" s="30"/>
      <c r="E50" s="30"/>
      <c r="F50" s="30"/>
      <c r="M50" s="30"/>
      <c r="N50" s="30"/>
    </row>
    <row r="51" spans="1:14">
      <c r="A51" s="14">
        <v>41426</v>
      </c>
      <c r="B51" s="73">
        <f>AVERAGE(YouthUE!B51:B54)</f>
        <v>0.25800000000000001</v>
      </c>
      <c r="C51" s="73">
        <f>AVERAGE(YouthUE!C51:C54)</f>
        <v>0.11849999999999999</v>
      </c>
      <c r="D51" s="30"/>
      <c r="E51" s="30"/>
      <c r="F51" s="30"/>
      <c r="M51" s="30"/>
      <c r="N51" s="30"/>
    </row>
    <row r="52" spans="1:14">
      <c r="A52" s="14">
        <v>41518</v>
      </c>
      <c r="B52" s="73">
        <f>AVERAGE(YouthUE!B52:B55)</f>
        <v>0.24424999999999999</v>
      </c>
      <c r="C52" s="73">
        <f>AVERAGE(YouthUE!C52:C55)</f>
        <v>0.11800000000000001</v>
      </c>
      <c r="D52" s="30"/>
      <c r="E52" s="30"/>
      <c r="F52" s="30"/>
      <c r="M52" s="30"/>
      <c r="N52" s="30"/>
    </row>
    <row r="53" spans="1:14">
      <c r="A53" s="14">
        <v>41609</v>
      </c>
      <c r="B53" s="73">
        <f>AVERAGE(YouthUE!B53:B56)</f>
        <v>0.23374999999999999</v>
      </c>
      <c r="C53" s="73">
        <f>AVERAGE(YouthUE!C53:C56)</f>
        <v>0.11250000000000002</v>
      </c>
      <c r="D53" s="30"/>
      <c r="E53" s="30"/>
      <c r="F53" s="30"/>
      <c r="M53" s="30"/>
      <c r="N53" s="30"/>
    </row>
    <row r="54" spans="1:14">
      <c r="A54" s="14">
        <v>41699</v>
      </c>
      <c r="B54" s="73">
        <f>AVERAGE(YouthUE!B54:B57)</f>
        <v>0.23525000000000001</v>
      </c>
      <c r="C54" s="73">
        <f>AVERAGE(YouthUE!C54:C57)</f>
        <v>0.11700000000000001</v>
      </c>
      <c r="D54" s="30"/>
      <c r="E54" s="30"/>
    </row>
    <row r="55" spans="1:14">
      <c r="A55" s="14">
        <v>41791</v>
      </c>
      <c r="B55" s="73">
        <f>AVERAGE(YouthUE!B55:B58)</f>
        <v>0.23449999999999999</v>
      </c>
      <c r="C55" s="73">
        <f>AVERAGE(YouthUE!C55:C58)</f>
        <v>0.11899999999999999</v>
      </c>
      <c r="D55" s="30"/>
      <c r="E55" s="30"/>
    </row>
    <row r="56" spans="1:14">
      <c r="A56" s="14">
        <v>41883</v>
      </c>
      <c r="B56" s="73">
        <f>AVERAGE(YouthUE!B56:B59)</f>
        <v>0.24099999999999999</v>
      </c>
      <c r="C56" s="73">
        <f>AVERAGE(YouthUE!C56:C59)</f>
        <v>0.11074999999999999</v>
      </c>
    </row>
    <row r="57" spans="1:14">
      <c r="A57" s="14">
        <v>41974</v>
      </c>
      <c r="B57" s="73">
        <f>AVERAGE(YouthUE!B57:B60)</f>
        <v>0.23474999999999999</v>
      </c>
      <c r="C57" s="73">
        <f>AVERAGE(YouthUE!C57:C60)</f>
        <v>0.11324999999999999</v>
      </c>
      <c r="E57" s="113" t="s">
        <v>401</v>
      </c>
    </row>
    <row r="58" spans="1:14">
      <c r="A58" s="14">
        <v>42064</v>
      </c>
      <c r="B58" s="73">
        <f>AVERAGE(YouthUE!B58:B61)</f>
        <v>0.22525000000000001</v>
      </c>
      <c r="C58" s="73">
        <f>AVERAGE(YouthUE!C58:C61)</f>
        <v>0.11149999999999999</v>
      </c>
      <c r="D58" s="125">
        <v>42157</v>
      </c>
    </row>
    <row r="59" spans="1:14">
      <c r="A59" s="14">
        <v>42156</v>
      </c>
      <c r="B59" s="73">
        <f>AVERAGE(YouthUE!B59:B62)</f>
        <v>0.22949999999999998</v>
      </c>
      <c r="C59" s="73">
        <f>AVERAGE(YouthUE!C59:C62)</f>
        <v>0.10275000000000001</v>
      </c>
      <c r="D59" s="125">
        <v>42223</v>
      </c>
    </row>
    <row r="60" spans="1:14">
      <c r="A60" s="14">
        <v>42248</v>
      </c>
      <c r="B60" s="73">
        <f>AVERAGE(YouthUE!B60:B63)</f>
        <v>0.23499999999999999</v>
      </c>
      <c r="C60" s="73">
        <f>AVERAGE(YouthUE!C60:C63)</f>
        <v>0.105</v>
      </c>
      <c r="D60" s="125">
        <v>42326</v>
      </c>
    </row>
    <row r="61" spans="1:14">
      <c r="A61" s="14">
        <v>42339</v>
      </c>
      <c r="B61" s="73">
        <f>AVERAGE(YouthUE!B61:B64)</f>
        <v>0.23174999999999998</v>
      </c>
      <c r="C61" s="73">
        <f>AVERAGE(YouthUE!C61:C64)</f>
        <v>9.7000000000000003E-2</v>
      </c>
      <c r="D61" s="125">
        <v>42409</v>
      </c>
    </row>
    <row r="62" spans="1:14">
      <c r="A62" s="14">
        <v>42430</v>
      </c>
      <c r="B62" s="73">
        <f>AVERAGE(YouthUE!B62:B65)</f>
        <v>0.23274999999999998</v>
      </c>
      <c r="C62" s="73">
        <f>AVERAGE(YouthUE!C62:C65)</f>
        <v>9.2749999999999999E-2</v>
      </c>
      <c r="D62" s="125">
        <v>42529</v>
      </c>
    </row>
    <row r="63" spans="1:14">
      <c r="A63" s="14">
        <v>42522</v>
      </c>
      <c r="B63" s="73">
        <f>AVERAGE(YouthUE!B63:B66)</f>
        <v>0.22099999999999997</v>
      </c>
      <c r="C63" s="73">
        <f>AVERAGE(YouthUE!C63:C66)</f>
        <v>9.8250000000000004E-2</v>
      </c>
      <c r="D63" s="125">
        <v>42594</v>
      </c>
      <c r="E63" s="113" t="s">
        <v>480</v>
      </c>
    </row>
    <row r="64" spans="1:14">
      <c r="A64" s="14">
        <v>42614</v>
      </c>
      <c r="B64" s="73">
        <f>AVERAGE(YouthUE!B64:B67)</f>
        <v>0.21875</v>
      </c>
      <c r="C64" s="73">
        <f>AVERAGE(YouthUE!C64:C67)</f>
        <v>9.2499999999999999E-2</v>
      </c>
      <c r="D64" s="128">
        <v>42968</v>
      </c>
      <c r="E64" s="115" t="s">
        <v>477</v>
      </c>
    </row>
    <row r="65" spans="1:5">
      <c r="A65" s="14">
        <v>42705</v>
      </c>
      <c r="B65" s="73">
        <f>AVERAGE(YouthUE!B65:B68)</f>
        <v>0.21224999999999999</v>
      </c>
      <c r="C65" s="73">
        <f>AVERAGE(YouthUE!C65:C68)</f>
        <v>9.7000000000000003E-2</v>
      </c>
      <c r="D65" s="128">
        <v>42968</v>
      </c>
      <c r="E65" s="115"/>
    </row>
    <row r="66" spans="1:5">
      <c r="A66" s="14">
        <v>42795</v>
      </c>
      <c r="B66" s="73">
        <f>AVERAGE(YouthUE!B66:B69)</f>
        <v>0.21625</v>
      </c>
      <c r="C66" s="73">
        <f>AVERAGE(YouthUE!C66:C69)</f>
        <v>9.6000000000000002E-2</v>
      </c>
      <c r="D66" s="128">
        <v>42968</v>
      </c>
      <c r="E66" s="113"/>
    </row>
    <row r="67" spans="1:5">
      <c r="A67" s="14">
        <v>42887</v>
      </c>
      <c r="B67" s="73">
        <f>AVERAGE(YouthUE!B67:B70)</f>
        <v>0.21900000000000003</v>
      </c>
      <c r="C67" s="73">
        <f>AVERAGE(YouthUE!C67:C70)</f>
        <v>9.4750000000000001E-2</v>
      </c>
      <c r="D67" s="128">
        <v>42968</v>
      </c>
      <c r="E67" s="115" t="s">
        <v>598</v>
      </c>
    </row>
    <row r="68" spans="1:5">
      <c r="A68" s="14">
        <v>42979</v>
      </c>
      <c r="B68" s="73">
        <f>AVERAGE(YouthUE!B68:B71)</f>
        <v>0.21400000000000002</v>
      </c>
      <c r="C68" s="73">
        <f>AVERAGE(YouthUE!C68:C71)</f>
        <v>9.5750000000000002E-2</v>
      </c>
      <c r="D68" s="125">
        <v>43040</v>
      </c>
      <c r="E68" s="113"/>
    </row>
    <row r="69" spans="1:5">
      <c r="A69" s="14">
        <v>43070</v>
      </c>
      <c r="B69" s="73">
        <f>AVERAGE(YouthUE!B69:B72)</f>
        <v>0.20874999999999999</v>
      </c>
      <c r="C69" s="73">
        <f>AVERAGE(YouthUE!C69:C72)</f>
        <v>9.5500000000000002E-2</v>
      </c>
      <c r="D69" s="125">
        <v>43142</v>
      </c>
      <c r="E69" s="113"/>
    </row>
    <row r="70" spans="1:5">
      <c r="A70" s="14">
        <v>43160</v>
      </c>
      <c r="B70" s="73">
        <f>AVERAGE(YouthUE!B70:B73)</f>
        <v>0.19574999999999998</v>
      </c>
      <c r="C70" s="73">
        <f>AVERAGE(YouthUE!C70:C73)</f>
        <v>9.4500000000000015E-2</v>
      </c>
      <c r="D70" s="125">
        <v>43223</v>
      </c>
    </row>
    <row r="71" spans="1:5">
      <c r="A71" s="14">
        <v>43252</v>
      </c>
      <c r="B71" s="73">
        <f>AVERAGE(YouthUE!B71:B74)</f>
        <v>0.20024999999999998</v>
      </c>
      <c r="C71" s="73">
        <f>AVERAGE(YouthUE!C71:C74)</f>
        <v>9.0250000000000011E-2</v>
      </c>
      <c r="D71" s="125">
        <v>43315</v>
      </c>
    </row>
    <row r="72" spans="1:5">
      <c r="A72" s="14">
        <v>43344</v>
      </c>
      <c r="B72" s="73">
        <f>AVERAGE(YouthUE!B72:B75)</f>
        <v>0.187</v>
      </c>
      <c r="C72" s="73">
        <f>AVERAGE(YouthUE!C72:C75)</f>
        <v>8.2500000000000004E-2</v>
      </c>
      <c r="D72" s="125">
        <v>43412</v>
      </c>
      <c r="E72" s="132"/>
    </row>
    <row r="73" spans="1:5">
      <c r="A73" s="14">
        <v>43435</v>
      </c>
      <c r="B73" s="73">
        <f>AVERAGE(YouthUE!B73:B76)</f>
        <v>0.19700000000000001</v>
      </c>
      <c r="C73" s="73">
        <f>AVERAGE(YouthUE!C73:C76)</f>
        <v>8.4500000000000006E-2</v>
      </c>
      <c r="D73" s="125">
        <v>43508</v>
      </c>
      <c r="E73" s="132"/>
    </row>
    <row r="74" spans="1:5">
      <c r="A74" s="14">
        <v>43525</v>
      </c>
      <c r="B74" s="73">
        <f>AVERAGE(YouthUE!B74:B77)</f>
        <v>0.19974999999999998</v>
      </c>
      <c r="C74" s="73">
        <f>AVERAGE(YouthUE!C74:C77)</f>
        <v>8.3000000000000004E-2</v>
      </c>
      <c r="D74" s="125">
        <v>43586</v>
      </c>
      <c r="E74" s="132"/>
    </row>
    <row r="75" spans="1:5">
      <c r="A75" s="14">
        <v>43617</v>
      </c>
      <c r="B75" s="73">
        <f>AVERAGE(YouthUE!B75:B78)</f>
        <v>0.1885</v>
      </c>
      <c r="C75" s="73">
        <f>AVERAGE(YouthUE!C75:C78)</f>
        <v>8.1500000000000003E-2</v>
      </c>
      <c r="D75" s="125">
        <v>43689</v>
      </c>
      <c r="E75" s="132"/>
    </row>
    <row r="76" spans="1:5">
      <c r="A76" s="14">
        <v>43709</v>
      </c>
      <c r="B76" s="73">
        <f>AVERAGE(YouthUE!B76:B79)</f>
        <v>0.1905</v>
      </c>
      <c r="C76" s="73">
        <f>AVERAGE(YouthUE!C76:C79)</f>
        <v>8.8999999999999996E-2</v>
      </c>
      <c r="D76" s="125">
        <v>43784</v>
      </c>
      <c r="E76" s="132"/>
    </row>
    <row r="77" spans="1:5">
      <c r="A77" s="14">
        <v>43800</v>
      </c>
      <c r="B77" s="73">
        <f>AVERAGE(YouthUE!B77:B80)</f>
        <v>0.18075000000000002</v>
      </c>
      <c r="C77" s="73">
        <f>AVERAGE(YouthUE!C77:C80)</f>
        <v>8.7999999999999995E-2</v>
      </c>
      <c r="D77" s="125">
        <v>43872</v>
      </c>
      <c r="E77" s="132"/>
    </row>
    <row r="78" spans="1:5">
      <c r="A78" s="14">
        <v>43891</v>
      </c>
      <c r="B78" s="73">
        <f>AVERAGE(YouthUE!B78:B81)</f>
        <v>0.16950000000000001</v>
      </c>
      <c r="C78" s="73">
        <f>AVERAGE(YouthUE!C78:C81)</f>
        <v>9.425E-2</v>
      </c>
      <c r="D78" s="125">
        <v>43970</v>
      </c>
    </row>
    <row r="79" spans="1:5">
      <c r="A79" s="14">
        <v>43983</v>
      </c>
      <c r="B79" s="73">
        <f>AVERAGE(YouthUE!B79:B82)</f>
        <v>0.16250000000000001</v>
      </c>
      <c r="C79" s="73">
        <f>AVERAGE(YouthUE!C79:C82)</f>
        <v>9.6750000000000003E-2</v>
      </c>
      <c r="D79" s="125">
        <v>44057</v>
      </c>
    </row>
    <row r="80" spans="1:5">
      <c r="A80" s="14">
        <v>44075</v>
      </c>
      <c r="B80" s="73">
        <f>AVERAGE(YouthUE!B80:B83)</f>
        <v>0.16375000000000001</v>
      </c>
      <c r="C80" s="73">
        <f>AVERAGE(YouthUE!C80:C83)</f>
        <v>9.9000000000000005E-2</v>
      </c>
      <c r="D80" s="125">
        <v>44158</v>
      </c>
    </row>
    <row r="81" spans="1:4">
      <c r="A81" s="14">
        <v>44166</v>
      </c>
      <c r="B81" s="73">
        <f>AVERAGE(YouthUE!B81:B84)</f>
        <v>0.17225000000000001</v>
      </c>
      <c r="C81" s="73">
        <f>AVERAGE(YouthUE!C81:C84)</f>
        <v>0.10425000000000001</v>
      </c>
      <c r="D81" s="125">
        <v>44245</v>
      </c>
    </row>
    <row r="82" spans="1:4">
      <c r="A82" s="14">
        <v>44256</v>
      </c>
      <c r="B82" s="73">
        <f>AVERAGE(YouthUE!B82:B85)</f>
        <v>0.18225000000000002</v>
      </c>
      <c r="C82" s="73">
        <f>AVERAGE(YouthUE!C82:C85)</f>
        <v>0.104</v>
      </c>
      <c r="D82" s="125">
        <v>44342</v>
      </c>
    </row>
    <row r="83" spans="1:4">
      <c r="A83" s="14">
        <v>44348</v>
      </c>
      <c r="B83" s="73">
        <f>AVERAGE(YouthUE!B83:B86)</f>
        <v>0.19225000000000003</v>
      </c>
      <c r="C83" s="73">
        <f>AVERAGE(YouthUE!C83:C86)</f>
        <v>0.10125000000000001</v>
      </c>
      <c r="D83" s="125">
        <v>44424</v>
      </c>
    </row>
    <row r="84" spans="1:4">
      <c r="D84" s="125">
        <v>44504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7"/>
  <dimension ref="A1:S169"/>
  <sheetViews>
    <sheetView topLeftCell="A2" workbookViewId="0">
      <pane ySplit="66" topLeftCell="A115" activePane="bottomLeft" state="frozen"/>
      <selection activeCell="A2" sqref="A2"/>
      <selection pane="bottomLeft" activeCell="A135" sqref="A135"/>
    </sheetView>
  </sheetViews>
  <sheetFormatPr defaultColWidth="9.1796875" defaultRowHeight="14.5"/>
  <cols>
    <col min="1" max="1" width="9.1796875" style="25"/>
    <col min="2" max="2" width="7.453125" style="25" bestFit="1" customWidth="1"/>
    <col min="3" max="3" width="18.1796875" style="25" customWidth="1"/>
    <col min="4" max="4" width="19.453125" style="25" customWidth="1"/>
    <col min="5" max="5" width="18.7265625" style="25" customWidth="1"/>
    <col min="6" max="7" width="17.7265625" style="25" customWidth="1"/>
    <col min="8" max="8" width="18" style="25" customWidth="1"/>
    <col min="9" max="9" width="16.1796875" style="25" customWidth="1"/>
    <col min="10" max="10" width="15.81640625" style="25" customWidth="1"/>
    <col min="11" max="11" width="13.453125" style="25" customWidth="1"/>
    <col min="12" max="12" width="17.453125" style="25" customWidth="1"/>
    <col min="13" max="13" width="12.54296875" style="25" customWidth="1"/>
    <col min="14" max="14" width="12.26953125" style="25" customWidth="1"/>
    <col min="15" max="15" width="9.1796875" style="25"/>
    <col min="16" max="16" width="12.7265625" style="25" customWidth="1"/>
    <col min="17" max="17" width="14.1796875" style="25" customWidth="1"/>
    <col min="18" max="18" width="14.54296875" style="25" customWidth="1"/>
    <col min="19" max="19" width="10.7265625" style="25" bestFit="1" customWidth="1"/>
    <col min="20" max="16384" width="9.1796875" style="25"/>
  </cols>
  <sheetData>
    <row r="1" spans="1:18" ht="15" customHeight="1">
      <c r="C1" s="41" t="s">
        <v>352</v>
      </c>
      <c r="D1" s="41"/>
      <c r="E1" s="41"/>
      <c r="F1" s="41"/>
      <c r="G1" s="41"/>
      <c r="H1" s="41"/>
      <c r="I1" s="41"/>
      <c r="J1" s="41"/>
      <c r="K1" s="41"/>
      <c r="L1" s="41"/>
    </row>
    <row r="2" spans="1:18" s="93" customFormat="1" ht="15" customHeight="1">
      <c r="A2" s="93" t="s">
        <v>370</v>
      </c>
      <c r="C2" s="41"/>
      <c r="D2" s="41"/>
      <c r="E2" s="132" t="s">
        <v>401</v>
      </c>
      <c r="F2" s="41"/>
      <c r="G2" s="41"/>
      <c r="H2" s="41"/>
      <c r="I2" s="41"/>
      <c r="J2" s="41"/>
      <c r="K2" s="41"/>
      <c r="L2" s="41"/>
    </row>
    <row r="3" spans="1:18" s="93" customFormat="1" ht="15" customHeight="1">
      <c r="C3" s="41"/>
      <c r="D3" s="41"/>
      <c r="E3" s="36" t="s">
        <v>403</v>
      </c>
      <c r="F3" s="127"/>
      <c r="G3" s="41"/>
      <c r="H3" s="41"/>
      <c r="I3" s="41"/>
      <c r="J3" s="41"/>
      <c r="K3" s="41"/>
      <c r="L3" s="41"/>
      <c r="P3" s="113" t="s">
        <v>401</v>
      </c>
    </row>
    <row r="4" spans="1:18" ht="15" customHeight="1">
      <c r="B4" s="60"/>
      <c r="C4" s="63" t="s">
        <v>351</v>
      </c>
      <c r="D4" s="63"/>
      <c r="E4" s="63"/>
      <c r="F4" s="63"/>
      <c r="G4" s="63"/>
      <c r="H4" s="63"/>
      <c r="I4" s="63"/>
      <c r="J4" s="63"/>
      <c r="K4" s="63"/>
      <c r="L4" s="63"/>
      <c r="P4" s="113" t="s">
        <v>403</v>
      </c>
    </row>
    <row r="5" spans="1:18" ht="15" customHeight="1">
      <c r="B5" s="60"/>
      <c r="C5" s="38" t="s">
        <v>350</v>
      </c>
      <c r="D5" s="38" t="s">
        <v>350</v>
      </c>
      <c r="E5" s="38" t="s">
        <v>1</v>
      </c>
      <c r="F5" s="38" t="s">
        <v>1</v>
      </c>
      <c r="G5" s="38" t="s">
        <v>1</v>
      </c>
      <c r="H5" s="99" t="s">
        <v>2</v>
      </c>
      <c r="I5" s="99" t="s">
        <v>2</v>
      </c>
      <c r="J5" s="38" t="s">
        <v>2</v>
      </c>
      <c r="K5" s="38" t="s">
        <v>350</v>
      </c>
      <c r="L5" s="38" t="s">
        <v>350</v>
      </c>
      <c r="M5" s="38" t="s">
        <v>1</v>
      </c>
      <c r="N5" s="38" t="s">
        <v>1</v>
      </c>
      <c r="O5" s="38" t="s">
        <v>1</v>
      </c>
      <c r="P5" s="99" t="s">
        <v>2</v>
      </c>
      <c r="Q5" s="99" t="s">
        <v>2</v>
      </c>
      <c r="R5" s="99" t="s">
        <v>2</v>
      </c>
    </row>
    <row r="6" spans="1:18" ht="15" customHeight="1">
      <c r="B6" s="60"/>
      <c r="C6" s="61" t="s">
        <v>349</v>
      </c>
      <c r="D6" s="61"/>
      <c r="E6" s="61"/>
      <c r="F6" s="61"/>
      <c r="G6" s="61"/>
      <c r="H6" s="61"/>
      <c r="I6" s="61"/>
      <c r="J6" s="58"/>
      <c r="K6" s="62" t="s">
        <v>348</v>
      </c>
      <c r="L6" s="62"/>
      <c r="M6" s="62"/>
      <c r="N6" s="62"/>
      <c r="O6" s="62"/>
      <c r="P6" s="62"/>
      <c r="Q6" s="62"/>
      <c r="R6" s="62"/>
    </row>
    <row r="7" spans="1:18" s="54" customFormat="1" ht="61.5" customHeight="1">
      <c r="B7" s="60"/>
      <c r="C7" s="38" t="s">
        <v>347</v>
      </c>
      <c r="D7" s="38" t="s">
        <v>346</v>
      </c>
      <c r="E7" s="38" t="s">
        <v>347</v>
      </c>
      <c r="F7" s="38" t="s">
        <v>346</v>
      </c>
      <c r="G7" s="57" t="s">
        <v>345</v>
      </c>
      <c r="H7" s="38" t="s">
        <v>347</v>
      </c>
      <c r="I7" s="38" t="s">
        <v>346</v>
      </c>
      <c r="J7" s="57" t="s">
        <v>345</v>
      </c>
      <c r="K7" s="38" t="s">
        <v>347</v>
      </c>
      <c r="L7" s="38" t="s">
        <v>346</v>
      </c>
      <c r="M7" s="38" t="s">
        <v>347</v>
      </c>
      <c r="N7" s="38" t="s">
        <v>346</v>
      </c>
      <c r="O7" s="38" t="s">
        <v>345</v>
      </c>
      <c r="P7" s="38" t="s">
        <v>347</v>
      </c>
      <c r="Q7" s="38" t="s">
        <v>346</v>
      </c>
      <c r="R7" s="57" t="s">
        <v>345</v>
      </c>
    </row>
    <row r="8" spans="1:18" hidden="1">
      <c r="B8" s="35" t="s">
        <v>344</v>
      </c>
      <c r="C8" s="25">
        <v>195</v>
      </c>
      <c r="D8" s="25">
        <v>27.6</v>
      </c>
      <c r="K8" s="25">
        <v>239.2</v>
      </c>
      <c r="L8" s="25">
        <v>14</v>
      </c>
    </row>
    <row r="9" spans="1:18" hidden="1">
      <c r="B9" s="35" t="s">
        <v>343</v>
      </c>
      <c r="C9" s="25">
        <v>182.6</v>
      </c>
      <c r="D9" s="25">
        <v>23.4</v>
      </c>
      <c r="K9" s="25">
        <v>232.1</v>
      </c>
      <c r="L9" s="25">
        <v>12.5</v>
      </c>
    </row>
    <row r="10" spans="1:18" hidden="1">
      <c r="B10" s="35" t="s">
        <v>342</v>
      </c>
      <c r="C10" s="25">
        <v>175.9</v>
      </c>
      <c r="D10" s="25">
        <v>21.4</v>
      </c>
      <c r="K10" s="25">
        <v>231.9</v>
      </c>
      <c r="L10" s="25">
        <v>11.6</v>
      </c>
    </row>
    <row r="11" spans="1:18" hidden="1">
      <c r="B11" s="35" t="s">
        <v>341</v>
      </c>
      <c r="C11" s="25">
        <v>184</v>
      </c>
      <c r="D11" s="25">
        <v>24.5</v>
      </c>
      <c r="K11" s="25">
        <v>235</v>
      </c>
      <c r="L11" s="25">
        <v>11</v>
      </c>
    </row>
    <row r="12" spans="1:18" hidden="1">
      <c r="B12" s="35" t="s">
        <v>340</v>
      </c>
      <c r="C12" s="25">
        <v>186</v>
      </c>
      <c r="D12" s="25">
        <v>24.5</v>
      </c>
      <c r="K12" s="25">
        <v>233.1</v>
      </c>
      <c r="L12" s="25">
        <v>12.9</v>
      </c>
    </row>
    <row r="13" spans="1:18" hidden="1">
      <c r="B13" s="35" t="s">
        <v>339</v>
      </c>
      <c r="C13" s="25">
        <v>183.4</v>
      </c>
      <c r="D13" s="25">
        <v>21.2</v>
      </c>
      <c r="K13" s="25">
        <v>221</v>
      </c>
      <c r="L13" s="25">
        <v>16</v>
      </c>
    </row>
    <row r="14" spans="1:18" hidden="1">
      <c r="B14" s="35" t="s">
        <v>338</v>
      </c>
      <c r="C14" s="25">
        <v>176.4</v>
      </c>
      <c r="D14" s="25">
        <v>17.7</v>
      </c>
      <c r="K14" s="25">
        <v>220.4</v>
      </c>
      <c r="L14" s="25">
        <v>13.9</v>
      </c>
    </row>
    <row r="15" spans="1:18" hidden="1">
      <c r="B15" s="35" t="s">
        <v>337</v>
      </c>
      <c r="C15" s="25">
        <v>182.1</v>
      </c>
      <c r="D15" s="25">
        <v>22.3</v>
      </c>
      <c r="K15" s="25">
        <v>222.5</v>
      </c>
      <c r="L15" s="25">
        <v>15.8</v>
      </c>
    </row>
    <row r="16" spans="1:18" hidden="1">
      <c r="B16" s="35" t="s">
        <v>336</v>
      </c>
      <c r="C16" s="25">
        <v>173.1</v>
      </c>
      <c r="D16" s="25">
        <v>26.5</v>
      </c>
      <c r="K16" s="25">
        <v>214.8</v>
      </c>
      <c r="L16" s="25">
        <v>18.100000000000001</v>
      </c>
    </row>
    <row r="17" spans="2:12" hidden="1">
      <c r="B17" s="35" t="s">
        <v>335</v>
      </c>
      <c r="C17" s="25">
        <v>164.5</v>
      </c>
      <c r="D17" s="25">
        <v>24.9</v>
      </c>
      <c r="K17" s="25">
        <v>202.9</v>
      </c>
      <c r="L17" s="25">
        <v>19.899999999999999</v>
      </c>
    </row>
    <row r="18" spans="2:12" hidden="1">
      <c r="B18" s="35" t="s">
        <v>334</v>
      </c>
      <c r="C18" s="25">
        <v>156.6</v>
      </c>
      <c r="D18" s="25">
        <v>24.8</v>
      </c>
      <c r="K18" s="25">
        <v>198.4</v>
      </c>
      <c r="L18" s="25">
        <v>19.8</v>
      </c>
    </row>
    <row r="19" spans="2:12" hidden="1">
      <c r="B19" s="35" t="s">
        <v>333</v>
      </c>
      <c r="C19" s="25">
        <v>159.5</v>
      </c>
      <c r="D19" s="25">
        <v>25.6</v>
      </c>
      <c r="K19" s="25">
        <v>202.2</v>
      </c>
      <c r="L19" s="25">
        <v>22.4</v>
      </c>
    </row>
    <row r="20" spans="2:12" hidden="1">
      <c r="B20" s="35" t="s">
        <v>332</v>
      </c>
      <c r="C20" s="25">
        <v>152.5</v>
      </c>
      <c r="D20" s="25">
        <v>31.6</v>
      </c>
      <c r="K20" s="25">
        <v>196.4</v>
      </c>
      <c r="L20" s="25">
        <v>26.4</v>
      </c>
    </row>
    <row r="21" spans="2:12" hidden="1">
      <c r="B21" s="35" t="s">
        <v>331</v>
      </c>
      <c r="C21" s="25">
        <v>141.69999999999999</v>
      </c>
      <c r="D21" s="25">
        <v>27.5</v>
      </c>
      <c r="K21" s="25">
        <v>190.5</v>
      </c>
      <c r="L21" s="25">
        <v>25.8</v>
      </c>
    </row>
    <row r="22" spans="2:12" hidden="1">
      <c r="B22" s="35" t="s">
        <v>330</v>
      </c>
      <c r="C22" s="25">
        <v>136.6</v>
      </c>
      <c r="D22" s="25">
        <v>26.1</v>
      </c>
      <c r="K22" s="25">
        <v>187.7</v>
      </c>
      <c r="L22" s="25">
        <v>26.6</v>
      </c>
    </row>
    <row r="23" spans="2:12" hidden="1">
      <c r="B23" s="35" t="s">
        <v>210</v>
      </c>
      <c r="C23" s="25">
        <v>148.4</v>
      </c>
      <c r="D23" s="25">
        <v>29.6</v>
      </c>
      <c r="K23" s="25">
        <v>197.4</v>
      </c>
      <c r="L23" s="25">
        <v>24.2</v>
      </c>
    </row>
    <row r="24" spans="2:12" hidden="1">
      <c r="B24" s="35" t="s">
        <v>211</v>
      </c>
      <c r="C24" s="25">
        <v>145.6</v>
      </c>
      <c r="D24" s="25">
        <v>30</v>
      </c>
      <c r="K24" s="25">
        <v>196.1</v>
      </c>
      <c r="L24" s="25">
        <v>23.9</v>
      </c>
    </row>
    <row r="25" spans="2:12" hidden="1">
      <c r="B25" s="35" t="s">
        <v>212</v>
      </c>
      <c r="C25" s="25">
        <v>145.1</v>
      </c>
      <c r="D25" s="25">
        <v>28.9</v>
      </c>
      <c r="K25" s="25">
        <v>193.4</v>
      </c>
      <c r="L25" s="25">
        <v>25.5</v>
      </c>
    </row>
    <row r="26" spans="2:12" hidden="1">
      <c r="B26" s="35" t="s">
        <v>213</v>
      </c>
      <c r="C26" s="25">
        <v>139</v>
      </c>
      <c r="D26" s="25">
        <v>29.6</v>
      </c>
      <c r="K26" s="25">
        <v>188.1</v>
      </c>
      <c r="L26" s="25">
        <v>25.6</v>
      </c>
    </row>
    <row r="27" spans="2:12" hidden="1">
      <c r="B27" s="35" t="s">
        <v>214</v>
      </c>
      <c r="C27" s="25">
        <v>138.30000000000001</v>
      </c>
      <c r="D27" s="25">
        <v>35.299999999999997</v>
      </c>
      <c r="K27" s="25">
        <v>195.7</v>
      </c>
      <c r="L27" s="25">
        <v>27.8</v>
      </c>
    </row>
    <row r="28" spans="2:12" hidden="1">
      <c r="B28" s="35" t="s">
        <v>215</v>
      </c>
      <c r="C28" s="25">
        <v>131.5</v>
      </c>
      <c r="D28" s="25">
        <v>37</v>
      </c>
      <c r="K28" s="25">
        <v>190</v>
      </c>
      <c r="L28" s="25">
        <v>35.6</v>
      </c>
    </row>
    <row r="29" spans="2:12" hidden="1">
      <c r="B29" s="35" t="s">
        <v>216</v>
      </c>
      <c r="C29" s="25">
        <v>123.1</v>
      </c>
      <c r="D29" s="25">
        <v>34.299999999999997</v>
      </c>
      <c r="K29" s="25">
        <v>185</v>
      </c>
      <c r="L29" s="25">
        <v>35.9</v>
      </c>
    </row>
    <row r="30" spans="2:12" hidden="1">
      <c r="B30" s="35" t="s">
        <v>217</v>
      </c>
      <c r="C30" s="25">
        <v>117.5</v>
      </c>
      <c r="D30" s="25">
        <v>36.799999999999997</v>
      </c>
      <c r="K30" s="25">
        <v>180</v>
      </c>
      <c r="L30" s="25">
        <v>39.6</v>
      </c>
    </row>
    <row r="31" spans="2:12" hidden="1">
      <c r="B31" s="35" t="s">
        <v>218</v>
      </c>
      <c r="C31" s="25">
        <v>123.9</v>
      </c>
      <c r="D31" s="25">
        <v>36.5</v>
      </c>
      <c r="K31" s="25">
        <v>188.1</v>
      </c>
      <c r="L31" s="25">
        <v>40.9</v>
      </c>
    </row>
    <row r="32" spans="2:12" hidden="1">
      <c r="B32" s="35" t="s">
        <v>219</v>
      </c>
      <c r="C32" s="25">
        <v>119.6</v>
      </c>
      <c r="D32" s="25">
        <v>36.6</v>
      </c>
      <c r="K32" s="25">
        <v>184.3</v>
      </c>
      <c r="L32" s="25">
        <v>45.1</v>
      </c>
    </row>
    <row r="33" spans="2:12" hidden="1">
      <c r="B33" s="35" t="s">
        <v>220</v>
      </c>
      <c r="C33" s="25">
        <v>108.1</v>
      </c>
      <c r="D33" s="25">
        <v>32.299999999999997</v>
      </c>
      <c r="K33" s="25">
        <v>190.1</v>
      </c>
      <c r="L33" s="25">
        <v>34.200000000000003</v>
      </c>
    </row>
    <row r="34" spans="2:12" hidden="1">
      <c r="B34" s="35" t="s">
        <v>221</v>
      </c>
      <c r="C34" s="25">
        <v>105.6</v>
      </c>
      <c r="D34" s="25">
        <v>31.1</v>
      </c>
      <c r="K34" s="25">
        <v>185.4</v>
      </c>
      <c r="L34" s="25">
        <v>34.700000000000003</v>
      </c>
    </row>
    <row r="35" spans="2:12" hidden="1">
      <c r="B35" s="35" t="s">
        <v>222</v>
      </c>
      <c r="C35" s="25">
        <v>113.6</v>
      </c>
      <c r="D35" s="25">
        <v>33.6</v>
      </c>
      <c r="K35" s="25">
        <v>193.2</v>
      </c>
      <c r="L35" s="25">
        <v>36.299999999999997</v>
      </c>
    </row>
    <row r="36" spans="2:12" hidden="1">
      <c r="B36" s="35" t="s">
        <v>223</v>
      </c>
      <c r="C36" s="25">
        <v>108.4</v>
      </c>
      <c r="D36" s="25">
        <v>33.4</v>
      </c>
      <c r="K36" s="25">
        <v>190.9</v>
      </c>
      <c r="L36" s="25">
        <v>39.1</v>
      </c>
    </row>
    <row r="37" spans="2:12" hidden="1">
      <c r="B37" s="35" t="s">
        <v>224</v>
      </c>
      <c r="C37" s="25">
        <v>99.8</v>
      </c>
      <c r="D37" s="25">
        <v>32.5</v>
      </c>
      <c r="K37" s="25">
        <v>190.1</v>
      </c>
      <c r="L37" s="25">
        <v>33.700000000000003</v>
      </c>
    </row>
    <row r="38" spans="2:12" hidden="1">
      <c r="B38" s="35" t="s">
        <v>225</v>
      </c>
      <c r="C38" s="25">
        <v>104</v>
      </c>
      <c r="D38" s="25">
        <v>26</v>
      </c>
      <c r="K38" s="25">
        <v>191.8</v>
      </c>
      <c r="L38" s="25">
        <v>29.8</v>
      </c>
    </row>
    <row r="39" spans="2:12" hidden="1">
      <c r="B39" s="35" t="s">
        <v>226</v>
      </c>
      <c r="C39" s="25">
        <v>113.6</v>
      </c>
      <c r="D39" s="25">
        <v>30.3</v>
      </c>
      <c r="K39" s="25">
        <v>193.8</v>
      </c>
      <c r="L39" s="25">
        <v>34</v>
      </c>
    </row>
    <row r="40" spans="2:12" hidden="1">
      <c r="B40" s="35" t="s">
        <v>227</v>
      </c>
      <c r="C40" s="25">
        <v>109.8</v>
      </c>
      <c r="D40" s="25">
        <v>34.799999999999997</v>
      </c>
      <c r="K40" s="25">
        <v>197.6</v>
      </c>
      <c r="L40" s="25">
        <v>32.5</v>
      </c>
    </row>
    <row r="41" spans="2:12" hidden="1">
      <c r="B41" s="35" t="s">
        <v>228</v>
      </c>
      <c r="C41" s="25">
        <v>105.5</v>
      </c>
      <c r="D41" s="25">
        <v>28</v>
      </c>
      <c r="K41" s="25">
        <v>193.1</v>
      </c>
      <c r="L41" s="25">
        <v>30.2</v>
      </c>
    </row>
    <row r="42" spans="2:12" hidden="1">
      <c r="B42" s="35" t="s">
        <v>229</v>
      </c>
      <c r="C42" s="25">
        <v>116.7</v>
      </c>
      <c r="D42" s="25">
        <v>23.1</v>
      </c>
      <c r="K42" s="25">
        <v>195</v>
      </c>
      <c r="L42" s="25">
        <v>25.4</v>
      </c>
    </row>
    <row r="43" spans="2:12" hidden="1">
      <c r="B43" s="35" t="s">
        <v>230</v>
      </c>
      <c r="C43" s="25">
        <v>121.3</v>
      </c>
      <c r="D43" s="25">
        <v>26.5</v>
      </c>
      <c r="K43" s="25">
        <v>199.7</v>
      </c>
      <c r="L43" s="25">
        <v>25.9</v>
      </c>
    </row>
    <row r="44" spans="2:12" hidden="1">
      <c r="B44" s="35" t="s">
        <v>231</v>
      </c>
      <c r="C44" s="25">
        <v>119.2</v>
      </c>
      <c r="D44" s="25">
        <v>25.5</v>
      </c>
      <c r="K44" s="25">
        <v>202.8</v>
      </c>
      <c r="L44" s="25">
        <v>22.9</v>
      </c>
    </row>
    <row r="45" spans="2:12" hidden="1">
      <c r="B45" s="35" t="s">
        <v>232</v>
      </c>
      <c r="C45" s="25">
        <v>118.7</v>
      </c>
      <c r="D45" s="25">
        <v>22.6</v>
      </c>
      <c r="K45" s="25">
        <v>200</v>
      </c>
      <c r="L45" s="25">
        <v>19</v>
      </c>
    </row>
    <row r="46" spans="2:12" hidden="1">
      <c r="B46" s="35" t="s">
        <v>233</v>
      </c>
      <c r="C46" s="25">
        <v>121.2</v>
      </c>
      <c r="D46" s="25">
        <v>23.6</v>
      </c>
      <c r="K46" s="25">
        <v>198.2</v>
      </c>
      <c r="L46" s="25">
        <v>18.5</v>
      </c>
    </row>
    <row r="47" spans="2:12" hidden="1">
      <c r="B47" s="35" t="s">
        <v>234</v>
      </c>
      <c r="C47" s="25">
        <v>131.30000000000001</v>
      </c>
      <c r="D47" s="25">
        <v>27</v>
      </c>
      <c r="K47" s="25">
        <v>203.8</v>
      </c>
      <c r="L47" s="25">
        <v>22.4</v>
      </c>
    </row>
    <row r="48" spans="2:12" hidden="1">
      <c r="B48" s="35" t="s">
        <v>235</v>
      </c>
      <c r="C48" s="25">
        <v>125.4</v>
      </c>
      <c r="D48" s="25">
        <v>26.5</v>
      </c>
      <c r="K48" s="25">
        <v>198.6</v>
      </c>
      <c r="L48" s="25">
        <v>22.5</v>
      </c>
    </row>
    <row r="49" spans="2:12" hidden="1">
      <c r="B49" s="35" t="s">
        <v>236</v>
      </c>
      <c r="C49" s="25">
        <v>124.5</v>
      </c>
      <c r="D49" s="25">
        <v>23.4</v>
      </c>
      <c r="K49" s="25">
        <v>195.1</v>
      </c>
      <c r="L49" s="25">
        <v>18.100000000000001</v>
      </c>
    </row>
    <row r="50" spans="2:12" hidden="1">
      <c r="B50" s="35" t="s">
        <v>237</v>
      </c>
      <c r="C50" s="25">
        <v>127.1</v>
      </c>
      <c r="D50" s="25">
        <v>24.9</v>
      </c>
      <c r="K50" s="25">
        <v>192.9</v>
      </c>
      <c r="L50" s="25">
        <v>19.100000000000001</v>
      </c>
    </row>
    <row r="51" spans="2:12" hidden="1">
      <c r="B51" s="35" t="s">
        <v>238</v>
      </c>
      <c r="C51" s="25">
        <v>124.3</v>
      </c>
      <c r="D51" s="25">
        <v>23.4</v>
      </c>
      <c r="K51" s="25">
        <v>196.4</v>
      </c>
      <c r="L51" s="25">
        <v>21.5</v>
      </c>
    </row>
    <row r="52" spans="2:12" hidden="1">
      <c r="B52" s="35" t="s">
        <v>239</v>
      </c>
      <c r="C52" s="25">
        <v>126.5</v>
      </c>
      <c r="D52" s="25">
        <v>26.8</v>
      </c>
      <c r="K52" s="25">
        <v>191.8</v>
      </c>
      <c r="L52" s="25">
        <v>21.7</v>
      </c>
    </row>
    <row r="53" spans="2:12" hidden="1">
      <c r="B53" s="35" t="s">
        <v>240</v>
      </c>
      <c r="C53" s="25">
        <v>124.7</v>
      </c>
      <c r="D53" s="25">
        <v>24.8</v>
      </c>
      <c r="K53" s="25">
        <v>183.6</v>
      </c>
      <c r="L53" s="25">
        <v>22.4</v>
      </c>
    </row>
    <row r="54" spans="2:12" hidden="1">
      <c r="B54" s="35" t="s">
        <v>241</v>
      </c>
      <c r="C54" s="25">
        <v>121.7</v>
      </c>
      <c r="D54" s="25">
        <v>23.4</v>
      </c>
      <c r="K54" s="25">
        <v>179.8</v>
      </c>
      <c r="L54" s="25">
        <v>24.8</v>
      </c>
    </row>
    <row r="55" spans="2:12" hidden="1">
      <c r="B55" s="35" t="s">
        <v>242</v>
      </c>
      <c r="C55" s="25">
        <v>126.6</v>
      </c>
      <c r="D55" s="25">
        <v>26.5</v>
      </c>
      <c r="K55" s="25">
        <v>189.5</v>
      </c>
      <c r="L55" s="25">
        <v>25.3</v>
      </c>
    </row>
    <row r="56" spans="2:12" hidden="1">
      <c r="B56" s="35" t="s">
        <v>243</v>
      </c>
      <c r="C56" s="25">
        <v>124.7</v>
      </c>
      <c r="D56" s="25">
        <v>27.7</v>
      </c>
      <c r="K56" s="25">
        <v>179.5</v>
      </c>
      <c r="L56" s="25">
        <v>29.4</v>
      </c>
    </row>
    <row r="57" spans="2:12" hidden="1">
      <c r="B57" s="35" t="s">
        <v>244</v>
      </c>
      <c r="C57" s="25">
        <v>117.1</v>
      </c>
      <c r="D57" s="25">
        <v>26.6</v>
      </c>
      <c r="K57" s="25">
        <v>176.3</v>
      </c>
      <c r="L57" s="25">
        <v>24</v>
      </c>
    </row>
    <row r="58" spans="2:12" hidden="1">
      <c r="B58" s="35" t="s">
        <v>245</v>
      </c>
      <c r="C58" s="25">
        <v>114.5</v>
      </c>
      <c r="D58" s="25">
        <v>24.7</v>
      </c>
      <c r="K58" s="25">
        <v>174.3</v>
      </c>
      <c r="L58" s="25">
        <v>23.2</v>
      </c>
    </row>
    <row r="59" spans="2:12" hidden="1">
      <c r="B59" s="35" t="s">
        <v>246</v>
      </c>
      <c r="C59" s="25">
        <v>119.5</v>
      </c>
      <c r="D59" s="25">
        <v>25.7</v>
      </c>
      <c r="K59" s="25">
        <v>168.4</v>
      </c>
      <c r="L59" s="25">
        <v>26.5</v>
      </c>
    </row>
    <row r="60" spans="2:12" hidden="1">
      <c r="B60" s="35" t="s">
        <v>247</v>
      </c>
      <c r="C60" s="25">
        <v>112.5</v>
      </c>
      <c r="D60" s="25">
        <v>25.9</v>
      </c>
      <c r="K60" s="25">
        <v>173.8</v>
      </c>
      <c r="L60" s="25">
        <v>27</v>
      </c>
    </row>
    <row r="61" spans="2:12" hidden="1">
      <c r="B61" s="35" t="s">
        <v>248</v>
      </c>
      <c r="C61" s="25">
        <v>110.3</v>
      </c>
      <c r="D61" s="25">
        <v>23.8</v>
      </c>
      <c r="K61" s="25">
        <v>162.4</v>
      </c>
      <c r="L61" s="25">
        <v>24</v>
      </c>
    </row>
    <row r="62" spans="2:12" hidden="1">
      <c r="B62" s="35" t="s">
        <v>249</v>
      </c>
      <c r="C62" s="25">
        <v>117.6</v>
      </c>
      <c r="D62" s="25">
        <v>23.1</v>
      </c>
      <c r="K62" s="25">
        <v>162.69999999999999</v>
      </c>
      <c r="L62" s="25">
        <v>21.3</v>
      </c>
    </row>
    <row r="63" spans="2:12" hidden="1">
      <c r="B63" s="35" t="s">
        <v>250</v>
      </c>
      <c r="C63" s="25">
        <v>124.9</v>
      </c>
      <c r="D63" s="25">
        <v>24.6</v>
      </c>
      <c r="K63" s="25">
        <v>173.3</v>
      </c>
      <c r="L63" s="25">
        <v>18.5</v>
      </c>
    </row>
    <row r="64" spans="2:12" hidden="1">
      <c r="B64" s="35" t="s">
        <v>251</v>
      </c>
      <c r="C64" s="25">
        <v>120.7</v>
      </c>
      <c r="D64" s="25">
        <v>27.8</v>
      </c>
      <c r="K64" s="25">
        <v>167.4</v>
      </c>
      <c r="L64" s="25">
        <v>23.1</v>
      </c>
    </row>
    <row r="65" spans="1:18" hidden="1">
      <c r="B65" s="35" t="s">
        <v>252</v>
      </c>
      <c r="C65" s="25">
        <v>114.8</v>
      </c>
      <c r="D65" s="25">
        <v>26.3</v>
      </c>
      <c r="K65" s="25">
        <v>159.80000000000001</v>
      </c>
      <c r="L65" s="25">
        <v>16.899999999999999</v>
      </c>
    </row>
    <row r="66" spans="1:18" hidden="1">
      <c r="B66" s="35" t="s">
        <v>253</v>
      </c>
      <c r="C66" s="25">
        <v>116.4</v>
      </c>
      <c r="D66" s="25">
        <v>22.5</v>
      </c>
      <c r="K66" s="25">
        <v>161.5</v>
      </c>
      <c r="L66" s="25">
        <v>16</v>
      </c>
    </row>
    <row r="67" spans="1:18" hidden="1">
      <c r="B67" s="35" t="s">
        <v>254</v>
      </c>
      <c r="C67" s="25">
        <v>127.4</v>
      </c>
      <c r="D67" s="25">
        <v>24.5</v>
      </c>
      <c r="K67" s="25">
        <v>169.9</v>
      </c>
      <c r="L67" s="25">
        <v>21</v>
      </c>
    </row>
    <row r="68" spans="1:18">
      <c r="A68" s="27">
        <v>36951</v>
      </c>
      <c r="B68" s="35" t="s">
        <v>255</v>
      </c>
      <c r="C68" s="113">
        <v>121.6</v>
      </c>
      <c r="D68" s="113">
        <v>25.4</v>
      </c>
      <c r="E68" s="117">
        <v>35.9</v>
      </c>
      <c r="F68" s="117">
        <v>8.1999999999999993</v>
      </c>
      <c r="G68" s="29">
        <f t="shared" ref="G68:G99" si="0">F68/SUM(E68:F68)</f>
        <v>0.18594104308390025</v>
      </c>
      <c r="H68" s="25">
        <f t="shared" ref="H68:H99" si="1">C68-E68</f>
        <v>85.699999999999989</v>
      </c>
      <c r="I68" s="25">
        <f t="shared" ref="I68:I99" si="2">D68-F68</f>
        <v>17.2</v>
      </c>
      <c r="J68" s="29">
        <f t="shared" ref="J68:J99" si="3">I68/SUM(H68:I68)</f>
        <v>0.16715257531584063</v>
      </c>
      <c r="K68" s="113">
        <v>167.5</v>
      </c>
      <c r="L68" s="113">
        <v>18.8</v>
      </c>
      <c r="M68" s="117">
        <v>54.6</v>
      </c>
      <c r="N68" s="117">
        <v>5.4</v>
      </c>
      <c r="O68" s="29">
        <f t="shared" ref="O68:O99" si="4">N68/SUM(M68:N68)</f>
        <v>9.0000000000000011E-2</v>
      </c>
      <c r="P68" s="25">
        <f t="shared" ref="P68:P99" si="5">K68-M68</f>
        <v>112.9</v>
      </c>
      <c r="Q68" s="25">
        <f t="shared" ref="Q68:Q99" si="6">L68-N68</f>
        <v>13.4</v>
      </c>
      <c r="R68" s="29">
        <f t="shared" ref="R68:R99" si="7">Q68/SUM(P68:Q68)</f>
        <v>0.1060965954077593</v>
      </c>
    </row>
    <row r="69" spans="1:18">
      <c r="A69" s="27">
        <v>37043</v>
      </c>
      <c r="B69" s="35" t="s">
        <v>256</v>
      </c>
      <c r="C69" s="113">
        <v>120.8</v>
      </c>
      <c r="D69" s="113">
        <v>23</v>
      </c>
      <c r="E69" s="117">
        <v>38.1</v>
      </c>
      <c r="F69" s="117">
        <v>7.5</v>
      </c>
      <c r="G69" s="29">
        <f t="shared" si="0"/>
        <v>0.1644736842105263</v>
      </c>
      <c r="H69" s="25">
        <f t="shared" si="1"/>
        <v>82.699999999999989</v>
      </c>
      <c r="I69" s="25">
        <f t="shared" si="2"/>
        <v>15.5</v>
      </c>
      <c r="J69" s="29">
        <f t="shared" si="3"/>
        <v>0.15784114052953158</v>
      </c>
      <c r="K69" s="113">
        <v>169</v>
      </c>
      <c r="L69" s="113">
        <v>15.5</v>
      </c>
      <c r="M69" s="117">
        <v>59.3</v>
      </c>
      <c r="N69" s="117">
        <v>4.5999999999999996</v>
      </c>
      <c r="O69" s="29">
        <f t="shared" si="4"/>
        <v>7.1987480438184662E-2</v>
      </c>
      <c r="P69" s="25">
        <f t="shared" si="5"/>
        <v>109.7</v>
      </c>
      <c r="Q69" s="25">
        <f t="shared" si="6"/>
        <v>10.9</v>
      </c>
      <c r="R69" s="29">
        <f t="shared" si="7"/>
        <v>9.0381426202321716E-2</v>
      </c>
    </row>
    <row r="70" spans="1:18">
      <c r="A70" s="27">
        <v>37135</v>
      </c>
      <c r="B70" s="35" t="s">
        <v>257</v>
      </c>
      <c r="C70" s="113">
        <v>118.5</v>
      </c>
      <c r="D70" s="113">
        <v>21.2</v>
      </c>
      <c r="E70" s="117">
        <v>37.6</v>
      </c>
      <c r="F70" s="117">
        <v>4.5999999999999996</v>
      </c>
      <c r="G70" s="29">
        <f t="shared" si="0"/>
        <v>0.10900473933649288</v>
      </c>
      <c r="H70" s="25">
        <f t="shared" si="1"/>
        <v>80.900000000000006</v>
      </c>
      <c r="I70" s="25">
        <f t="shared" si="2"/>
        <v>16.600000000000001</v>
      </c>
      <c r="J70" s="29">
        <f t="shared" si="3"/>
        <v>0.17025641025641028</v>
      </c>
      <c r="K70" s="113">
        <v>170.3</v>
      </c>
      <c r="L70" s="113">
        <v>15.2</v>
      </c>
      <c r="M70" s="117">
        <v>59.6</v>
      </c>
      <c r="N70" s="117">
        <v>3</v>
      </c>
      <c r="O70" s="29">
        <f t="shared" si="4"/>
        <v>4.7923322683706068E-2</v>
      </c>
      <c r="P70" s="25">
        <f t="shared" si="5"/>
        <v>110.70000000000002</v>
      </c>
      <c r="Q70" s="25">
        <f t="shared" si="6"/>
        <v>12.2</v>
      </c>
      <c r="R70" s="29">
        <f t="shared" si="7"/>
        <v>9.926769731489013E-2</v>
      </c>
    </row>
    <row r="71" spans="1:18">
      <c r="A71" s="27">
        <v>37226</v>
      </c>
      <c r="B71" s="35" t="s">
        <v>258</v>
      </c>
      <c r="C71" s="113">
        <v>133.1</v>
      </c>
      <c r="D71" s="113">
        <v>24</v>
      </c>
      <c r="E71" s="117">
        <v>38.5</v>
      </c>
      <c r="F71" s="117">
        <v>6.5</v>
      </c>
      <c r="G71" s="29">
        <f t="shared" si="0"/>
        <v>0.14444444444444443</v>
      </c>
      <c r="H71" s="25">
        <f t="shared" si="1"/>
        <v>94.6</v>
      </c>
      <c r="I71" s="25">
        <f t="shared" si="2"/>
        <v>17.5</v>
      </c>
      <c r="J71" s="29">
        <f t="shared" si="3"/>
        <v>0.15611061552185548</v>
      </c>
      <c r="K71" s="113">
        <v>172.9</v>
      </c>
      <c r="L71" s="113">
        <v>18.600000000000001</v>
      </c>
      <c r="M71" s="117">
        <v>58.5</v>
      </c>
      <c r="N71" s="117">
        <v>3.9</v>
      </c>
      <c r="O71" s="29">
        <f t="shared" si="4"/>
        <v>6.25E-2</v>
      </c>
      <c r="P71" s="25">
        <f t="shared" si="5"/>
        <v>114.4</v>
      </c>
      <c r="Q71" s="25">
        <f t="shared" si="6"/>
        <v>14.700000000000001</v>
      </c>
      <c r="R71" s="29">
        <f t="shared" si="7"/>
        <v>0.11386522075910148</v>
      </c>
    </row>
    <row r="72" spans="1:18">
      <c r="A72" s="27">
        <v>37316</v>
      </c>
      <c r="B72" s="35" t="s">
        <v>259</v>
      </c>
      <c r="C72" s="113">
        <v>135.4</v>
      </c>
      <c r="D72" s="113">
        <v>26.4</v>
      </c>
      <c r="E72" s="117">
        <v>40</v>
      </c>
      <c r="F72" s="117">
        <v>5.8</v>
      </c>
      <c r="G72" s="29">
        <f t="shared" si="0"/>
        <v>0.12663755458515286</v>
      </c>
      <c r="H72" s="25">
        <f t="shared" si="1"/>
        <v>95.4</v>
      </c>
      <c r="I72" s="25">
        <f t="shared" si="2"/>
        <v>20.599999999999998</v>
      </c>
      <c r="J72" s="29">
        <f t="shared" si="3"/>
        <v>0.17758620689655172</v>
      </c>
      <c r="K72" s="113">
        <v>179.2</v>
      </c>
      <c r="L72" s="113">
        <v>15.6</v>
      </c>
      <c r="M72" s="117">
        <v>64.5</v>
      </c>
      <c r="N72" s="117">
        <v>4</v>
      </c>
      <c r="O72" s="29">
        <f t="shared" si="4"/>
        <v>5.8394160583941604E-2</v>
      </c>
      <c r="P72" s="25">
        <f t="shared" si="5"/>
        <v>114.69999999999999</v>
      </c>
      <c r="Q72" s="25">
        <f t="shared" si="6"/>
        <v>11.6</v>
      </c>
      <c r="R72" s="29">
        <f t="shared" si="7"/>
        <v>9.1844813935075223E-2</v>
      </c>
    </row>
    <row r="73" spans="1:18">
      <c r="A73" s="27">
        <v>37408</v>
      </c>
      <c r="B73" s="35" t="s">
        <v>260</v>
      </c>
      <c r="C73" s="113">
        <v>129</v>
      </c>
      <c r="D73" s="113">
        <v>23.9</v>
      </c>
      <c r="E73" s="117">
        <v>39.6</v>
      </c>
      <c r="F73" s="117">
        <v>7.4</v>
      </c>
      <c r="G73" s="29">
        <f t="shared" si="0"/>
        <v>0.1574468085106383</v>
      </c>
      <c r="H73" s="25">
        <f t="shared" si="1"/>
        <v>89.4</v>
      </c>
      <c r="I73" s="25">
        <f t="shared" si="2"/>
        <v>16.5</v>
      </c>
      <c r="J73" s="29">
        <f t="shared" si="3"/>
        <v>0.15580736543909349</v>
      </c>
      <c r="K73" s="113">
        <v>174</v>
      </c>
      <c r="L73" s="113">
        <v>15.8</v>
      </c>
      <c r="M73" s="117">
        <v>63.1</v>
      </c>
      <c r="N73" s="117">
        <v>4.5</v>
      </c>
      <c r="O73" s="29">
        <f t="shared" si="4"/>
        <v>6.6568047337278113E-2</v>
      </c>
      <c r="P73" s="25">
        <f t="shared" si="5"/>
        <v>110.9</v>
      </c>
      <c r="Q73" s="25">
        <f t="shared" si="6"/>
        <v>11.3</v>
      </c>
      <c r="R73" s="29">
        <f t="shared" si="7"/>
        <v>9.2471358428805245E-2</v>
      </c>
    </row>
    <row r="74" spans="1:18">
      <c r="A74" s="27">
        <v>37500</v>
      </c>
      <c r="B74" s="35" t="s">
        <v>261</v>
      </c>
      <c r="C74" s="113">
        <v>127.9</v>
      </c>
      <c r="D74" s="113">
        <v>21.8</v>
      </c>
      <c r="E74" s="117">
        <v>39.5</v>
      </c>
      <c r="F74" s="117">
        <v>5.0999999999999996</v>
      </c>
      <c r="G74" s="29">
        <f t="shared" si="0"/>
        <v>0.11434977578475335</v>
      </c>
      <c r="H74" s="25">
        <f t="shared" si="1"/>
        <v>88.4</v>
      </c>
      <c r="I74" s="25">
        <f t="shared" si="2"/>
        <v>16.700000000000003</v>
      </c>
      <c r="J74" s="29">
        <f t="shared" si="3"/>
        <v>0.15889628924833493</v>
      </c>
      <c r="K74" s="113">
        <v>169.5</v>
      </c>
      <c r="L74" s="113">
        <v>19.8</v>
      </c>
      <c r="M74" s="117">
        <v>56.5</v>
      </c>
      <c r="N74" s="117">
        <v>5.8</v>
      </c>
      <c r="O74" s="29">
        <f t="shared" si="4"/>
        <v>9.3097913322632425E-2</v>
      </c>
      <c r="P74" s="25">
        <f t="shared" si="5"/>
        <v>113</v>
      </c>
      <c r="Q74" s="25">
        <f t="shared" si="6"/>
        <v>14</v>
      </c>
      <c r="R74" s="29">
        <f t="shared" si="7"/>
        <v>0.11023622047244094</v>
      </c>
    </row>
    <row r="75" spans="1:18">
      <c r="A75" s="27">
        <v>37591</v>
      </c>
      <c r="B75" s="35" t="s">
        <v>262</v>
      </c>
      <c r="C75" s="113">
        <v>132.1</v>
      </c>
      <c r="D75" s="113">
        <v>25.9</v>
      </c>
      <c r="E75" s="117">
        <v>37.4</v>
      </c>
      <c r="F75" s="117">
        <v>7.6</v>
      </c>
      <c r="G75" s="29">
        <f t="shared" si="0"/>
        <v>0.16888888888888889</v>
      </c>
      <c r="H75" s="25">
        <f t="shared" si="1"/>
        <v>94.699999999999989</v>
      </c>
      <c r="I75" s="25">
        <f t="shared" si="2"/>
        <v>18.299999999999997</v>
      </c>
      <c r="J75" s="29">
        <f t="shared" si="3"/>
        <v>0.16194690265486725</v>
      </c>
      <c r="K75" s="113">
        <v>183.5</v>
      </c>
      <c r="L75" s="113">
        <v>14.5</v>
      </c>
      <c r="M75" s="117">
        <v>61.5</v>
      </c>
      <c r="N75" s="117">
        <v>4.3</v>
      </c>
      <c r="O75" s="29">
        <f t="shared" si="4"/>
        <v>6.5349544072948323E-2</v>
      </c>
      <c r="P75" s="25">
        <f t="shared" si="5"/>
        <v>122</v>
      </c>
      <c r="Q75" s="25">
        <f t="shared" si="6"/>
        <v>10.199999999999999</v>
      </c>
      <c r="R75" s="29">
        <f t="shared" si="7"/>
        <v>7.7155824508320731E-2</v>
      </c>
    </row>
    <row r="76" spans="1:18">
      <c r="A76" s="27">
        <v>37681</v>
      </c>
      <c r="B76" s="35" t="s">
        <v>263</v>
      </c>
      <c r="C76" s="113">
        <v>133</v>
      </c>
      <c r="D76" s="113">
        <v>25.8</v>
      </c>
      <c r="E76" s="117">
        <v>34.799999999999997</v>
      </c>
      <c r="F76" s="117">
        <v>8.5</v>
      </c>
      <c r="G76" s="29">
        <f t="shared" si="0"/>
        <v>0.19630484988452657</v>
      </c>
      <c r="H76" s="25">
        <f t="shared" si="1"/>
        <v>98.2</v>
      </c>
      <c r="I76" s="25">
        <f t="shared" si="2"/>
        <v>17.3</v>
      </c>
      <c r="J76" s="29">
        <f t="shared" si="3"/>
        <v>0.1497835497835498</v>
      </c>
      <c r="K76" s="113">
        <v>181.8</v>
      </c>
      <c r="L76" s="113">
        <v>17.8</v>
      </c>
      <c r="M76" s="117">
        <v>60.4</v>
      </c>
      <c r="N76" s="117">
        <v>5</v>
      </c>
      <c r="O76" s="29">
        <f t="shared" si="4"/>
        <v>7.64525993883792E-2</v>
      </c>
      <c r="P76" s="25">
        <f t="shared" si="5"/>
        <v>121.4</v>
      </c>
      <c r="Q76" s="25">
        <f t="shared" si="6"/>
        <v>12.8</v>
      </c>
      <c r="R76" s="29">
        <f t="shared" si="7"/>
        <v>9.5380029806259314E-2</v>
      </c>
    </row>
    <row r="77" spans="1:18">
      <c r="A77" s="27">
        <v>37773</v>
      </c>
      <c r="B77" s="35" t="s">
        <v>264</v>
      </c>
      <c r="C77" s="113">
        <v>125.1</v>
      </c>
      <c r="D77" s="113">
        <v>20.7</v>
      </c>
      <c r="E77" s="117">
        <v>37.5</v>
      </c>
      <c r="F77" s="117">
        <v>4.5999999999999996</v>
      </c>
      <c r="G77" s="29">
        <f t="shared" si="0"/>
        <v>0.10926365795724464</v>
      </c>
      <c r="H77" s="25">
        <f t="shared" si="1"/>
        <v>87.6</v>
      </c>
      <c r="I77" s="25">
        <f t="shared" si="2"/>
        <v>16.100000000000001</v>
      </c>
      <c r="J77" s="29">
        <f t="shared" si="3"/>
        <v>0.15525554484088722</v>
      </c>
      <c r="K77" s="113">
        <v>183.2</v>
      </c>
      <c r="L77" s="113">
        <v>13.9</v>
      </c>
      <c r="M77" s="117">
        <v>56.4</v>
      </c>
      <c r="N77" s="117">
        <v>4.0999999999999996</v>
      </c>
      <c r="O77" s="29">
        <f t="shared" si="4"/>
        <v>6.7768595041322308E-2</v>
      </c>
      <c r="P77" s="25">
        <f t="shared" si="5"/>
        <v>126.79999999999998</v>
      </c>
      <c r="Q77" s="25">
        <f t="shared" si="6"/>
        <v>9.8000000000000007</v>
      </c>
      <c r="R77" s="29">
        <f t="shared" si="7"/>
        <v>7.1742313323572476E-2</v>
      </c>
    </row>
    <row r="78" spans="1:18">
      <c r="A78" s="27">
        <v>37865</v>
      </c>
      <c r="B78" s="35" t="s">
        <v>265</v>
      </c>
      <c r="C78" s="113">
        <v>131</v>
      </c>
      <c r="D78" s="113">
        <v>19.7</v>
      </c>
      <c r="E78" s="117">
        <v>38.700000000000003</v>
      </c>
      <c r="F78" s="117">
        <v>4.5999999999999996</v>
      </c>
      <c r="G78" s="29">
        <f t="shared" si="0"/>
        <v>0.10623556581986142</v>
      </c>
      <c r="H78" s="25">
        <f t="shared" si="1"/>
        <v>92.3</v>
      </c>
      <c r="I78" s="25">
        <f t="shared" si="2"/>
        <v>15.1</v>
      </c>
      <c r="J78" s="29">
        <f t="shared" si="3"/>
        <v>0.14059590316573559</v>
      </c>
      <c r="K78" s="113">
        <v>187.4</v>
      </c>
      <c r="L78" s="113">
        <v>12.1</v>
      </c>
      <c r="M78" s="117">
        <v>63.4</v>
      </c>
      <c r="N78" s="117">
        <v>2.1</v>
      </c>
      <c r="O78" s="29">
        <f t="shared" si="4"/>
        <v>3.2061068702290078E-2</v>
      </c>
      <c r="P78" s="25">
        <f t="shared" si="5"/>
        <v>124</v>
      </c>
      <c r="Q78" s="25">
        <f t="shared" si="6"/>
        <v>10</v>
      </c>
      <c r="R78" s="29">
        <f t="shared" si="7"/>
        <v>7.4626865671641784E-2</v>
      </c>
    </row>
    <row r="79" spans="1:18">
      <c r="A79" s="27">
        <v>37956</v>
      </c>
      <c r="B79" s="35" t="s">
        <v>266</v>
      </c>
      <c r="C79" s="113">
        <v>137.80000000000001</v>
      </c>
      <c r="D79" s="113">
        <v>23.8</v>
      </c>
      <c r="E79" s="117">
        <v>39.799999999999997</v>
      </c>
      <c r="F79" s="117">
        <v>7.6</v>
      </c>
      <c r="G79" s="29">
        <f t="shared" si="0"/>
        <v>0.16033755274261602</v>
      </c>
      <c r="H79" s="25">
        <f t="shared" si="1"/>
        <v>98.000000000000014</v>
      </c>
      <c r="I79" s="25">
        <f t="shared" si="2"/>
        <v>16.200000000000003</v>
      </c>
      <c r="J79" s="29">
        <f t="shared" si="3"/>
        <v>0.14185639229422067</v>
      </c>
      <c r="K79" s="113">
        <v>191.7</v>
      </c>
      <c r="L79" s="113">
        <v>15</v>
      </c>
      <c r="M79" s="117">
        <v>63.9</v>
      </c>
      <c r="N79" s="117">
        <v>3.3</v>
      </c>
      <c r="O79" s="29">
        <f t="shared" si="4"/>
        <v>4.9107142857142849E-2</v>
      </c>
      <c r="P79" s="25">
        <f t="shared" si="5"/>
        <v>127.79999999999998</v>
      </c>
      <c r="Q79" s="25">
        <f t="shared" si="6"/>
        <v>11.7</v>
      </c>
      <c r="R79" s="29">
        <f t="shared" si="7"/>
        <v>8.387096774193549E-2</v>
      </c>
    </row>
    <row r="80" spans="1:18">
      <c r="A80" s="27">
        <v>38047</v>
      </c>
      <c r="B80" s="35" t="s">
        <v>267</v>
      </c>
      <c r="C80" s="113">
        <v>137</v>
      </c>
      <c r="D80" s="113">
        <v>21.1</v>
      </c>
      <c r="E80" s="117">
        <v>40.299999999999997</v>
      </c>
      <c r="F80" s="117">
        <v>6.1</v>
      </c>
      <c r="G80" s="29">
        <f t="shared" si="0"/>
        <v>0.13146551724137931</v>
      </c>
      <c r="H80" s="25">
        <f t="shared" si="1"/>
        <v>96.7</v>
      </c>
      <c r="I80" s="25">
        <f t="shared" si="2"/>
        <v>15.000000000000002</v>
      </c>
      <c r="J80" s="29">
        <f t="shared" si="3"/>
        <v>0.13428827215756492</v>
      </c>
      <c r="K80" s="113">
        <v>193.5</v>
      </c>
      <c r="L80" s="113">
        <v>13.8</v>
      </c>
      <c r="M80" s="117">
        <v>66.8</v>
      </c>
      <c r="N80" s="117">
        <v>4.7</v>
      </c>
      <c r="O80" s="29">
        <f t="shared" si="4"/>
        <v>6.5734265734265732E-2</v>
      </c>
      <c r="P80" s="25">
        <f t="shared" si="5"/>
        <v>126.7</v>
      </c>
      <c r="Q80" s="25">
        <f t="shared" si="6"/>
        <v>9.1000000000000014</v>
      </c>
      <c r="R80" s="29">
        <f t="shared" si="7"/>
        <v>6.7010309278350527E-2</v>
      </c>
    </row>
    <row r="81" spans="1:18">
      <c r="A81" s="27">
        <v>38139</v>
      </c>
      <c r="B81" s="35" t="s">
        <v>268</v>
      </c>
      <c r="C81" s="113">
        <v>127.2</v>
      </c>
      <c r="D81" s="113">
        <v>22.7</v>
      </c>
      <c r="E81" s="117">
        <v>41.3</v>
      </c>
      <c r="F81" s="117">
        <v>6.6</v>
      </c>
      <c r="G81" s="29">
        <f t="shared" si="0"/>
        <v>0.13778705636743216</v>
      </c>
      <c r="H81" s="25">
        <f t="shared" si="1"/>
        <v>85.9</v>
      </c>
      <c r="I81" s="25">
        <f t="shared" si="2"/>
        <v>16.100000000000001</v>
      </c>
      <c r="J81" s="29">
        <f t="shared" si="3"/>
        <v>0.15784313725490198</v>
      </c>
      <c r="K81" s="113">
        <v>184.5</v>
      </c>
      <c r="L81" s="113">
        <v>14.4</v>
      </c>
      <c r="M81" s="117">
        <v>62.4</v>
      </c>
      <c r="N81" s="117">
        <v>4.4000000000000004</v>
      </c>
      <c r="O81" s="29">
        <f t="shared" si="4"/>
        <v>6.5868263473053898E-2</v>
      </c>
      <c r="P81" s="25">
        <f t="shared" si="5"/>
        <v>122.1</v>
      </c>
      <c r="Q81" s="25">
        <f t="shared" si="6"/>
        <v>10</v>
      </c>
      <c r="R81" s="29">
        <f t="shared" si="7"/>
        <v>7.5700227100681305E-2</v>
      </c>
    </row>
    <row r="82" spans="1:18">
      <c r="A82" s="27">
        <v>38231</v>
      </c>
      <c r="B82" s="35" t="s">
        <v>269</v>
      </c>
      <c r="C82" s="113">
        <v>132</v>
      </c>
      <c r="D82" s="113">
        <v>18.3</v>
      </c>
      <c r="E82" s="117">
        <v>43.2</v>
      </c>
      <c r="F82" s="117">
        <v>5.9</v>
      </c>
      <c r="G82" s="29">
        <f t="shared" si="0"/>
        <v>0.12016293279022404</v>
      </c>
      <c r="H82" s="25">
        <f t="shared" si="1"/>
        <v>88.8</v>
      </c>
      <c r="I82" s="25">
        <f t="shared" si="2"/>
        <v>12.4</v>
      </c>
      <c r="J82" s="29">
        <f t="shared" si="3"/>
        <v>0.1225296442687747</v>
      </c>
      <c r="K82" s="113">
        <v>183.9</v>
      </c>
      <c r="L82" s="113">
        <v>14.4</v>
      </c>
      <c r="M82" s="117">
        <v>63.3</v>
      </c>
      <c r="N82" s="117">
        <v>5.2</v>
      </c>
      <c r="O82" s="29">
        <f t="shared" si="4"/>
        <v>7.5912408759124084E-2</v>
      </c>
      <c r="P82" s="25">
        <f t="shared" si="5"/>
        <v>120.60000000000001</v>
      </c>
      <c r="Q82" s="25">
        <f t="shared" si="6"/>
        <v>9.1999999999999993</v>
      </c>
      <c r="R82" s="29">
        <f t="shared" si="7"/>
        <v>7.0878274268104766E-2</v>
      </c>
    </row>
    <row r="83" spans="1:18">
      <c r="A83" s="27">
        <v>38322</v>
      </c>
      <c r="B83" s="35" t="s">
        <v>270</v>
      </c>
      <c r="C83" s="113">
        <v>147</v>
      </c>
      <c r="D83" s="113">
        <v>19.899999999999999</v>
      </c>
      <c r="E83" s="117">
        <v>50.3</v>
      </c>
      <c r="F83" s="117">
        <v>6</v>
      </c>
      <c r="G83" s="29">
        <f t="shared" si="0"/>
        <v>0.10657193605683837</v>
      </c>
      <c r="H83" s="25">
        <f t="shared" si="1"/>
        <v>96.7</v>
      </c>
      <c r="I83" s="25">
        <f t="shared" si="2"/>
        <v>13.899999999999999</v>
      </c>
      <c r="J83" s="29">
        <f t="shared" si="3"/>
        <v>0.12567811934900541</v>
      </c>
      <c r="K83" s="113">
        <v>201</v>
      </c>
      <c r="L83" s="113">
        <v>14.8</v>
      </c>
      <c r="M83" s="117">
        <v>64.900000000000006</v>
      </c>
      <c r="N83" s="117">
        <v>4.9000000000000004</v>
      </c>
      <c r="O83" s="29">
        <f t="shared" si="4"/>
        <v>7.0200573065902577E-2</v>
      </c>
      <c r="P83" s="25">
        <f t="shared" si="5"/>
        <v>136.1</v>
      </c>
      <c r="Q83" s="25">
        <f t="shared" si="6"/>
        <v>9.9</v>
      </c>
      <c r="R83" s="29">
        <f t="shared" si="7"/>
        <v>6.7808219178082191E-2</v>
      </c>
    </row>
    <row r="84" spans="1:18">
      <c r="A84" s="27">
        <v>38412</v>
      </c>
      <c r="B84" s="35" t="s">
        <v>271</v>
      </c>
      <c r="C84" s="113">
        <v>140.6</v>
      </c>
      <c r="D84" s="113">
        <v>23.8</v>
      </c>
      <c r="E84" s="117">
        <v>41.6</v>
      </c>
      <c r="F84" s="117">
        <v>7.9</v>
      </c>
      <c r="G84" s="29">
        <f t="shared" si="0"/>
        <v>0.1595959595959596</v>
      </c>
      <c r="H84" s="25">
        <f t="shared" si="1"/>
        <v>99</v>
      </c>
      <c r="I84" s="25">
        <f t="shared" si="2"/>
        <v>15.9</v>
      </c>
      <c r="J84" s="29">
        <f t="shared" si="3"/>
        <v>0.13838120104438642</v>
      </c>
      <c r="K84" s="113">
        <v>188.3</v>
      </c>
      <c r="L84" s="113">
        <v>17.100000000000001</v>
      </c>
      <c r="M84" s="117">
        <v>62.1</v>
      </c>
      <c r="N84" s="117">
        <v>4.9000000000000004</v>
      </c>
      <c r="O84" s="29">
        <f t="shared" si="4"/>
        <v>7.3134328358208961E-2</v>
      </c>
      <c r="P84" s="25">
        <f t="shared" si="5"/>
        <v>126.20000000000002</v>
      </c>
      <c r="Q84" s="25">
        <f t="shared" si="6"/>
        <v>12.200000000000001</v>
      </c>
      <c r="R84" s="29">
        <f t="shared" si="7"/>
        <v>8.8150289017341038E-2</v>
      </c>
    </row>
    <row r="85" spans="1:18">
      <c r="A85" s="27">
        <v>38504</v>
      </c>
      <c r="B85" s="35" t="s">
        <v>272</v>
      </c>
      <c r="C85" s="113">
        <v>137.80000000000001</v>
      </c>
      <c r="D85" s="113">
        <v>20.100000000000001</v>
      </c>
      <c r="E85" s="117">
        <v>42.1</v>
      </c>
      <c r="F85" s="117">
        <v>5.0999999999999996</v>
      </c>
      <c r="G85" s="29">
        <f t="shared" si="0"/>
        <v>0.10805084745762711</v>
      </c>
      <c r="H85" s="25">
        <f t="shared" si="1"/>
        <v>95.700000000000017</v>
      </c>
      <c r="I85" s="25">
        <f t="shared" si="2"/>
        <v>15.000000000000002</v>
      </c>
      <c r="J85" s="29">
        <f t="shared" si="3"/>
        <v>0.13550135501355012</v>
      </c>
      <c r="K85" s="113">
        <v>186.2</v>
      </c>
      <c r="L85" s="113">
        <v>14.1</v>
      </c>
      <c r="M85" s="117">
        <v>66.900000000000006</v>
      </c>
      <c r="N85" s="117">
        <v>4.3</v>
      </c>
      <c r="O85" s="29">
        <f t="shared" si="4"/>
        <v>6.0393258426966287E-2</v>
      </c>
      <c r="P85" s="25">
        <f t="shared" si="5"/>
        <v>119.29999999999998</v>
      </c>
      <c r="Q85" s="25">
        <f t="shared" si="6"/>
        <v>9.8000000000000007</v>
      </c>
      <c r="R85" s="29">
        <f t="shared" si="7"/>
        <v>7.5910147172734324E-2</v>
      </c>
    </row>
    <row r="86" spans="1:18">
      <c r="A86" s="27">
        <v>38596</v>
      </c>
      <c r="B86" s="35" t="s">
        <v>273</v>
      </c>
      <c r="C86" s="113">
        <v>138.30000000000001</v>
      </c>
      <c r="D86" s="113">
        <v>23.1</v>
      </c>
      <c r="E86" s="117">
        <v>38.799999999999997</v>
      </c>
      <c r="F86" s="117">
        <v>7</v>
      </c>
      <c r="G86" s="29">
        <f t="shared" si="0"/>
        <v>0.15283842794759828</v>
      </c>
      <c r="H86" s="25">
        <f t="shared" si="1"/>
        <v>99.500000000000014</v>
      </c>
      <c r="I86" s="25">
        <f t="shared" si="2"/>
        <v>16.100000000000001</v>
      </c>
      <c r="J86" s="29">
        <f t="shared" si="3"/>
        <v>0.13927335640138408</v>
      </c>
      <c r="K86" s="113">
        <v>188.9</v>
      </c>
      <c r="L86" s="113">
        <v>11.7</v>
      </c>
      <c r="M86" s="117">
        <v>69.3</v>
      </c>
      <c r="N86" s="117">
        <v>4.3</v>
      </c>
      <c r="O86" s="29">
        <f t="shared" si="4"/>
        <v>5.8423913043478264E-2</v>
      </c>
      <c r="P86" s="25">
        <f t="shared" si="5"/>
        <v>119.60000000000001</v>
      </c>
      <c r="Q86" s="25">
        <f t="shared" si="6"/>
        <v>7.3999999999999995</v>
      </c>
      <c r="R86" s="29">
        <f t="shared" si="7"/>
        <v>5.8267716535433063E-2</v>
      </c>
    </row>
    <row r="87" spans="1:18">
      <c r="A87" s="27">
        <v>38687</v>
      </c>
      <c r="B87" s="35" t="s">
        <v>274</v>
      </c>
      <c r="C87" s="113">
        <v>152.30000000000001</v>
      </c>
      <c r="D87" s="113">
        <v>20.7</v>
      </c>
      <c r="E87" s="117">
        <v>44.5</v>
      </c>
      <c r="F87" s="117">
        <v>7.6</v>
      </c>
      <c r="G87" s="29">
        <f t="shared" si="0"/>
        <v>0.14587332053742802</v>
      </c>
      <c r="H87" s="25">
        <f t="shared" si="1"/>
        <v>107.80000000000001</v>
      </c>
      <c r="I87" s="25">
        <f t="shared" si="2"/>
        <v>13.1</v>
      </c>
      <c r="J87" s="29">
        <f t="shared" si="3"/>
        <v>0.10835401157981803</v>
      </c>
      <c r="K87" s="113">
        <v>196.2</v>
      </c>
      <c r="L87" s="113">
        <v>13</v>
      </c>
      <c r="M87" s="117">
        <v>74.8</v>
      </c>
      <c r="N87" s="117">
        <v>5</v>
      </c>
      <c r="O87" s="29">
        <f t="shared" si="4"/>
        <v>6.2656641604010022E-2</v>
      </c>
      <c r="P87" s="25">
        <f t="shared" si="5"/>
        <v>121.39999999999999</v>
      </c>
      <c r="Q87" s="25">
        <f t="shared" si="6"/>
        <v>8</v>
      </c>
      <c r="R87" s="29">
        <f t="shared" si="7"/>
        <v>6.1823802163833083E-2</v>
      </c>
    </row>
    <row r="88" spans="1:18">
      <c r="A88" s="27">
        <v>38777</v>
      </c>
      <c r="B88" s="35" t="s">
        <v>275</v>
      </c>
      <c r="C88" s="113">
        <v>146.4</v>
      </c>
      <c r="D88" s="113">
        <v>25.3</v>
      </c>
      <c r="E88" s="117">
        <v>40.6</v>
      </c>
      <c r="F88" s="117">
        <v>6.9</v>
      </c>
      <c r="G88" s="29">
        <f t="shared" si="0"/>
        <v>0.14526315789473684</v>
      </c>
      <c r="H88" s="25">
        <f t="shared" si="1"/>
        <v>105.80000000000001</v>
      </c>
      <c r="I88" s="25">
        <f t="shared" si="2"/>
        <v>18.399999999999999</v>
      </c>
      <c r="J88" s="29">
        <f t="shared" si="3"/>
        <v>0.14814814814814811</v>
      </c>
      <c r="K88" s="113">
        <v>207.8</v>
      </c>
      <c r="L88" s="113">
        <v>17.3</v>
      </c>
      <c r="M88" s="117">
        <v>71.099999999999994</v>
      </c>
      <c r="N88" s="117">
        <v>5</v>
      </c>
      <c r="O88" s="29">
        <f t="shared" si="4"/>
        <v>6.5703022339027597E-2</v>
      </c>
      <c r="P88" s="25">
        <f t="shared" si="5"/>
        <v>136.70000000000002</v>
      </c>
      <c r="Q88" s="25">
        <f t="shared" si="6"/>
        <v>12.3</v>
      </c>
      <c r="R88" s="29">
        <f t="shared" si="7"/>
        <v>8.2550335570469785E-2</v>
      </c>
    </row>
    <row r="89" spans="1:18">
      <c r="A89" s="27">
        <v>38869</v>
      </c>
      <c r="B89" s="35" t="s">
        <v>276</v>
      </c>
      <c r="C89" s="113">
        <v>140</v>
      </c>
      <c r="D89" s="113">
        <v>22.9</v>
      </c>
      <c r="E89" s="117">
        <v>39.299999999999997</v>
      </c>
      <c r="F89" s="117">
        <v>6.9</v>
      </c>
      <c r="G89" s="29">
        <f t="shared" si="0"/>
        <v>0.14935064935064937</v>
      </c>
      <c r="H89" s="25">
        <f t="shared" si="1"/>
        <v>100.7</v>
      </c>
      <c r="I89" s="25">
        <f t="shared" si="2"/>
        <v>15.999999999999998</v>
      </c>
      <c r="J89" s="29">
        <f t="shared" si="3"/>
        <v>0.13710368466152525</v>
      </c>
      <c r="K89" s="113">
        <v>201.5</v>
      </c>
      <c r="L89" s="113">
        <v>11.9</v>
      </c>
      <c r="M89" s="117">
        <v>75.8</v>
      </c>
      <c r="N89" s="117">
        <v>1.8</v>
      </c>
      <c r="O89" s="29">
        <f t="shared" si="4"/>
        <v>2.3195876288659795E-2</v>
      </c>
      <c r="P89" s="25">
        <f t="shared" si="5"/>
        <v>125.7</v>
      </c>
      <c r="Q89" s="25">
        <f t="shared" si="6"/>
        <v>10.1</v>
      </c>
      <c r="R89" s="29">
        <f t="shared" si="7"/>
        <v>7.437407952871869E-2</v>
      </c>
    </row>
    <row r="90" spans="1:18">
      <c r="A90" s="27">
        <v>38961</v>
      </c>
      <c r="B90" s="35" t="s">
        <v>277</v>
      </c>
      <c r="C90" s="113">
        <v>137.1</v>
      </c>
      <c r="D90" s="113">
        <v>21.4</v>
      </c>
      <c r="E90" s="117">
        <v>34.4</v>
      </c>
      <c r="F90" s="117">
        <v>6.1</v>
      </c>
      <c r="G90" s="29">
        <f t="shared" si="0"/>
        <v>0.15061728395061727</v>
      </c>
      <c r="H90" s="25">
        <f t="shared" si="1"/>
        <v>102.69999999999999</v>
      </c>
      <c r="I90" s="25">
        <f t="shared" si="2"/>
        <v>15.299999999999999</v>
      </c>
      <c r="J90" s="29">
        <f t="shared" si="3"/>
        <v>0.12966101694915255</v>
      </c>
      <c r="K90" s="113">
        <v>200.8</v>
      </c>
      <c r="L90" s="113">
        <v>15</v>
      </c>
      <c r="M90" s="117">
        <v>70.3</v>
      </c>
      <c r="N90" s="117">
        <v>4.5</v>
      </c>
      <c r="O90" s="29">
        <f t="shared" si="4"/>
        <v>6.0160427807486636E-2</v>
      </c>
      <c r="P90" s="25">
        <f t="shared" si="5"/>
        <v>130.5</v>
      </c>
      <c r="Q90" s="25">
        <f t="shared" si="6"/>
        <v>10.5</v>
      </c>
      <c r="R90" s="29">
        <f t="shared" si="7"/>
        <v>7.4468085106382975E-2</v>
      </c>
    </row>
    <row r="91" spans="1:18">
      <c r="A91" s="27">
        <v>39052</v>
      </c>
      <c r="B91" s="35" t="s">
        <v>278</v>
      </c>
      <c r="C91" s="113">
        <v>154.6</v>
      </c>
      <c r="D91" s="113">
        <v>26</v>
      </c>
      <c r="E91" s="117">
        <v>38.799999999999997</v>
      </c>
      <c r="F91" s="117">
        <v>8.3000000000000007</v>
      </c>
      <c r="G91" s="29">
        <f t="shared" si="0"/>
        <v>0.17622080679405525</v>
      </c>
      <c r="H91" s="25">
        <f t="shared" si="1"/>
        <v>115.8</v>
      </c>
      <c r="I91" s="25">
        <f t="shared" si="2"/>
        <v>17.7</v>
      </c>
      <c r="J91" s="29">
        <f t="shared" si="3"/>
        <v>0.13258426966292133</v>
      </c>
      <c r="K91" s="113">
        <v>203.1</v>
      </c>
      <c r="L91" s="113">
        <v>13.6</v>
      </c>
      <c r="M91" s="117">
        <v>72.7</v>
      </c>
      <c r="N91" s="117">
        <v>5.6</v>
      </c>
      <c r="O91" s="29">
        <f t="shared" si="4"/>
        <v>7.151979565772669E-2</v>
      </c>
      <c r="P91" s="25">
        <f t="shared" si="5"/>
        <v>130.39999999999998</v>
      </c>
      <c r="Q91" s="25">
        <f t="shared" si="6"/>
        <v>8</v>
      </c>
      <c r="R91" s="29">
        <f t="shared" si="7"/>
        <v>5.7803468208092498E-2</v>
      </c>
    </row>
    <row r="92" spans="1:18">
      <c r="A92" s="27">
        <v>39142</v>
      </c>
      <c r="B92" s="35" t="s">
        <v>279</v>
      </c>
      <c r="C92" s="113">
        <v>149.4</v>
      </c>
      <c r="D92" s="113">
        <v>28.3</v>
      </c>
      <c r="E92" s="117">
        <v>41</v>
      </c>
      <c r="F92" s="117">
        <v>7.6</v>
      </c>
      <c r="G92" s="29">
        <f t="shared" si="0"/>
        <v>0.15637860082304525</v>
      </c>
      <c r="H92" s="25">
        <f t="shared" si="1"/>
        <v>108.4</v>
      </c>
      <c r="I92" s="25">
        <f t="shared" si="2"/>
        <v>20.700000000000003</v>
      </c>
      <c r="J92" s="29">
        <f t="shared" si="3"/>
        <v>0.16034082106893879</v>
      </c>
      <c r="K92" s="113">
        <v>202</v>
      </c>
      <c r="L92" s="113">
        <v>19.600000000000001</v>
      </c>
      <c r="M92" s="117">
        <v>72</v>
      </c>
      <c r="N92" s="117">
        <v>8.5</v>
      </c>
      <c r="O92" s="29">
        <f t="shared" si="4"/>
        <v>0.10559006211180125</v>
      </c>
      <c r="P92" s="25">
        <f t="shared" si="5"/>
        <v>130</v>
      </c>
      <c r="Q92" s="25">
        <f t="shared" si="6"/>
        <v>11.100000000000001</v>
      </c>
      <c r="R92" s="29">
        <f t="shared" si="7"/>
        <v>7.8667611622962458E-2</v>
      </c>
    </row>
    <row r="93" spans="1:18">
      <c r="A93" s="27">
        <v>39234</v>
      </c>
      <c r="B93" s="35" t="s">
        <v>280</v>
      </c>
      <c r="C93" s="113">
        <v>147.9</v>
      </c>
      <c r="D93" s="113">
        <v>23.1</v>
      </c>
      <c r="E93" s="117">
        <v>41.2</v>
      </c>
      <c r="F93" s="117">
        <v>7.1</v>
      </c>
      <c r="G93" s="29">
        <f t="shared" si="0"/>
        <v>0.14699792960662525</v>
      </c>
      <c r="H93" s="25">
        <f t="shared" si="1"/>
        <v>106.7</v>
      </c>
      <c r="I93" s="25">
        <f t="shared" si="2"/>
        <v>16</v>
      </c>
      <c r="J93" s="29">
        <f t="shared" si="3"/>
        <v>0.13039934800325997</v>
      </c>
      <c r="K93" s="113">
        <v>193.8</v>
      </c>
      <c r="L93" s="113">
        <v>12.7</v>
      </c>
      <c r="M93" s="117">
        <v>69.7</v>
      </c>
      <c r="N93" s="117">
        <v>4.2</v>
      </c>
      <c r="O93" s="29">
        <f t="shared" si="4"/>
        <v>5.6833558863328817E-2</v>
      </c>
      <c r="P93" s="25">
        <f t="shared" si="5"/>
        <v>124.10000000000001</v>
      </c>
      <c r="Q93" s="25">
        <f t="shared" si="6"/>
        <v>8.5</v>
      </c>
      <c r="R93" s="29">
        <f t="shared" si="7"/>
        <v>6.4102564102564097E-2</v>
      </c>
    </row>
    <row r="94" spans="1:18">
      <c r="A94" s="27">
        <v>39326</v>
      </c>
      <c r="B94" s="35" t="s">
        <v>281</v>
      </c>
      <c r="C94" s="113">
        <v>147</v>
      </c>
      <c r="D94" s="113">
        <v>26.9</v>
      </c>
      <c r="E94" s="117">
        <v>41.4</v>
      </c>
      <c r="F94" s="117">
        <v>9.3000000000000007</v>
      </c>
      <c r="G94" s="29">
        <f t="shared" si="0"/>
        <v>0.18343195266272189</v>
      </c>
      <c r="H94" s="25">
        <f t="shared" si="1"/>
        <v>105.6</v>
      </c>
      <c r="I94" s="25">
        <f t="shared" si="2"/>
        <v>17.599999999999998</v>
      </c>
      <c r="J94" s="29">
        <f t="shared" si="3"/>
        <v>0.14285714285714285</v>
      </c>
      <c r="K94" s="113">
        <v>194.1</v>
      </c>
      <c r="L94" s="113">
        <v>11.5</v>
      </c>
      <c r="M94" s="117">
        <v>73.599999999999994</v>
      </c>
      <c r="N94" s="117">
        <v>4.2</v>
      </c>
      <c r="O94" s="29">
        <f t="shared" si="4"/>
        <v>5.3984575835475584E-2</v>
      </c>
      <c r="P94" s="25">
        <f t="shared" si="5"/>
        <v>120.5</v>
      </c>
      <c r="Q94" s="25">
        <f t="shared" si="6"/>
        <v>7.3</v>
      </c>
      <c r="R94" s="29">
        <f t="shared" si="7"/>
        <v>5.7120500782472612E-2</v>
      </c>
    </row>
    <row r="95" spans="1:18">
      <c r="A95" s="27">
        <v>39417</v>
      </c>
      <c r="B95" s="35" t="s">
        <v>282</v>
      </c>
      <c r="C95" s="113">
        <v>157.1</v>
      </c>
      <c r="D95" s="113">
        <v>23.5</v>
      </c>
      <c r="E95" s="117">
        <v>46.5</v>
      </c>
      <c r="F95" s="117">
        <v>8.3000000000000007</v>
      </c>
      <c r="G95" s="29">
        <f t="shared" si="0"/>
        <v>0.15145985401459855</v>
      </c>
      <c r="H95" s="25">
        <f t="shared" si="1"/>
        <v>110.6</v>
      </c>
      <c r="I95" s="25">
        <f t="shared" si="2"/>
        <v>15.2</v>
      </c>
      <c r="J95" s="29">
        <f t="shared" si="3"/>
        <v>0.12082670906200317</v>
      </c>
      <c r="K95" s="113">
        <v>204.7</v>
      </c>
      <c r="L95" s="113">
        <v>11.1</v>
      </c>
      <c r="M95" s="117">
        <v>72.8</v>
      </c>
      <c r="N95" s="117">
        <v>3.1</v>
      </c>
      <c r="O95" s="29">
        <f t="shared" si="4"/>
        <v>4.0843214756258239E-2</v>
      </c>
      <c r="P95" s="25">
        <f t="shared" si="5"/>
        <v>131.89999999999998</v>
      </c>
      <c r="Q95" s="25">
        <f t="shared" si="6"/>
        <v>8</v>
      </c>
      <c r="R95" s="29">
        <f t="shared" si="7"/>
        <v>5.7183702644746259E-2</v>
      </c>
    </row>
    <row r="96" spans="1:18">
      <c r="A96" s="27">
        <v>39508</v>
      </c>
      <c r="B96" s="35" t="s">
        <v>283</v>
      </c>
      <c r="C96" s="113">
        <v>141.80000000000001</v>
      </c>
      <c r="D96" s="113">
        <v>26.1</v>
      </c>
      <c r="E96" s="117">
        <v>44.9</v>
      </c>
      <c r="F96" s="117">
        <v>7.1</v>
      </c>
      <c r="G96" s="29">
        <f t="shared" si="0"/>
        <v>0.13653846153846153</v>
      </c>
      <c r="H96" s="25">
        <f t="shared" si="1"/>
        <v>96.9</v>
      </c>
      <c r="I96" s="25">
        <f t="shared" si="2"/>
        <v>19</v>
      </c>
      <c r="J96" s="29">
        <f t="shared" si="3"/>
        <v>0.16393442622950818</v>
      </c>
      <c r="K96" s="113">
        <v>193.2</v>
      </c>
      <c r="L96" s="113">
        <v>18.100000000000001</v>
      </c>
      <c r="M96" s="117">
        <v>64.2</v>
      </c>
      <c r="N96" s="117">
        <v>7.6</v>
      </c>
      <c r="O96" s="29">
        <f t="shared" si="4"/>
        <v>0.10584958217270195</v>
      </c>
      <c r="P96" s="25">
        <f t="shared" si="5"/>
        <v>129</v>
      </c>
      <c r="Q96" s="25">
        <f t="shared" si="6"/>
        <v>10.500000000000002</v>
      </c>
      <c r="R96" s="29">
        <f t="shared" si="7"/>
        <v>7.5268817204301092E-2</v>
      </c>
    </row>
    <row r="97" spans="1:18">
      <c r="A97" s="27">
        <v>39600</v>
      </c>
      <c r="B97" s="35" t="s">
        <v>284</v>
      </c>
      <c r="C97" s="113">
        <v>144.1</v>
      </c>
      <c r="D97" s="113">
        <v>26.4</v>
      </c>
      <c r="E97" s="117">
        <v>43.6</v>
      </c>
      <c r="F97" s="117">
        <v>11.4</v>
      </c>
      <c r="G97" s="29">
        <f t="shared" si="0"/>
        <v>0.20727272727272728</v>
      </c>
      <c r="H97" s="25">
        <f t="shared" si="1"/>
        <v>100.5</v>
      </c>
      <c r="I97" s="25">
        <f t="shared" si="2"/>
        <v>14.999999999999998</v>
      </c>
      <c r="J97" s="29">
        <f t="shared" si="3"/>
        <v>0.12987012987012986</v>
      </c>
      <c r="K97" s="113">
        <v>190.1</v>
      </c>
      <c r="L97" s="113">
        <v>13.9</v>
      </c>
      <c r="M97" s="117">
        <v>61.9</v>
      </c>
      <c r="N97" s="117">
        <v>5.4</v>
      </c>
      <c r="O97" s="29">
        <f t="shared" si="4"/>
        <v>8.0237741456166425E-2</v>
      </c>
      <c r="P97" s="25">
        <f t="shared" si="5"/>
        <v>128.19999999999999</v>
      </c>
      <c r="Q97" s="25">
        <f t="shared" si="6"/>
        <v>8.5</v>
      </c>
      <c r="R97" s="29">
        <f t="shared" si="7"/>
        <v>6.2179956108266279E-2</v>
      </c>
    </row>
    <row r="98" spans="1:18">
      <c r="A98" s="27">
        <v>39692</v>
      </c>
      <c r="B98" s="35" t="s">
        <v>285</v>
      </c>
      <c r="C98" s="113">
        <v>136.19999999999999</v>
      </c>
      <c r="D98" s="113">
        <v>25.3</v>
      </c>
      <c r="E98" s="117">
        <v>39.5</v>
      </c>
      <c r="F98" s="117">
        <v>8.9</v>
      </c>
      <c r="G98" s="29">
        <f t="shared" si="0"/>
        <v>0.18388429752066118</v>
      </c>
      <c r="H98" s="25">
        <f t="shared" si="1"/>
        <v>96.699999999999989</v>
      </c>
      <c r="I98" s="25">
        <f t="shared" si="2"/>
        <v>16.399999999999999</v>
      </c>
      <c r="J98" s="29">
        <f t="shared" si="3"/>
        <v>0.14500442086648982</v>
      </c>
      <c r="K98" s="113">
        <v>192.2</v>
      </c>
      <c r="L98" s="113">
        <v>15.9</v>
      </c>
      <c r="M98" s="117">
        <v>69.900000000000006</v>
      </c>
      <c r="N98" s="117">
        <v>5.3</v>
      </c>
      <c r="O98" s="29">
        <f t="shared" si="4"/>
        <v>7.0478723404255317E-2</v>
      </c>
      <c r="P98" s="25">
        <f t="shared" si="5"/>
        <v>122.29999999999998</v>
      </c>
      <c r="Q98" s="25">
        <f t="shared" si="6"/>
        <v>10.600000000000001</v>
      </c>
      <c r="R98" s="29">
        <f t="shared" si="7"/>
        <v>7.9759217456734408E-2</v>
      </c>
    </row>
    <row r="99" spans="1:18">
      <c r="A99" s="27">
        <v>39783</v>
      </c>
      <c r="B99" s="35" t="s">
        <v>286</v>
      </c>
      <c r="C99" s="113">
        <v>145.5</v>
      </c>
      <c r="D99" s="113">
        <v>32.1</v>
      </c>
      <c r="E99" s="117">
        <v>45.4</v>
      </c>
      <c r="F99" s="117">
        <v>12.1</v>
      </c>
      <c r="G99" s="29">
        <f t="shared" si="0"/>
        <v>0.21043478260869564</v>
      </c>
      <c r="H99" s="25">
        <f t="shared" si="1"/>
        <v>100.1</v>
      </c>
      <c r="I99" s="25">
        <f t="shared" si="2"/>
        <v>20</v>
      </c>
      <c r="J99" s="29">
        <f t="shared" si="3"/>
        <v>0.16652789342214822</v>
      </c>
      <c r="K99" s="113">
        <v>200.8</v>
      </c>
      <c r="L99" s="113">
        <v>15.9</v>
      </c>
      <c r="M99" s="117">
        <v>76.7</v>
      </c>
      <c r="N99" s="117">
        <v>6.3</v>
      </c>
      <c r="O99" s="29">
        <f t="shared" si="4"/>
        <v>7.5903614457831323E-2</v>
      </c>
      <c r="P99" s="25">
        <f t="shared" si="5"/>
        <v>124.10000000000001</v>
      </c>
      <c r="Q99" s="25">
        <f t="shared" si="6"/>
        <v>9.6000000000000014</v>
      </c>
      <c r="R99" s="29">
        <f t="shared" si="7"/>
        <v>7.1802543006731487E-2</v>
      </c>
    </row>
    <row r="100" spans="1:18">
      <c r="A100" s="27">
        <v>39873</v>
      </c>
      <c r="B100" s="35" t="s">
        <v>287</v>
      </c>
      <c r="C100" s="113">
        <v>132.69999999999999</v>
      </c>
      <c r="D100" s="113">
        <v>31.5</v>
      </c>
      <c r="E100" s="117">
        <v>39.700000000000003</v>
      </c>
      <c r="F100" s="117">
        <v>9.9</v>
      </c>
      <c r="G100" s="29">
        <f t="shared" ref="G100:G118" si="8">F100/SUM(E100:F100)</f>
        <v>0.19959677419354838</v>
      </c>
      <c r="H100" s="25">
        <f t="shared" ref="H100:H118" si="9">C100-E100</f>
        <v>92.999999999999986</v>
      </c>
      <c r="I100" s="25">
        <f t="shared" ref="I100:I118" si="10">D100-F100</f>
        <v>21.6</v>
      </c>
      <c r="J100" s="29">
        <f t="shared" ref="J100:J118" si="11">I100/SUM(H100:I100)</f>
        <v>0.18848167539267019</v>
      </c>
      <c r="K100" s="113">
        <v>190.1</v>
      </c>
      <c r="L100" s="113">
        <v>25.1</v>
      </c>
      <c r="M100" s="117">
        <v>70.3</v>
      </c>
      <c r="N100" s="117">
        <v>11.8</v>
      </c>
      <c r="O100" s="29">
        <f t="shared" ref="O100:O118" si="12">N100/SUM(M100:N100)</f>
        <v>0.14372716199756397</v>
      </c>
      <c r="P100" s="25">
        <f t="shared" ref="P100:P118" si="13">K100-M100</f>
        <v>119.8</v>
      </c>
      <c r="Q100" s="25">
        <f t="shared" ref="Q100:Q118" si="14">L100-N100</f>
        <v>13.3</v>
      </c>
      <c r="R100" s="29">
        <f t="shared" ref="R100:R118" si="15">Q100/SUM(P100:Q100)</f>
        <v>9.9924868519909851E-2</v>
      </c>
    </row>
    <row r="101" spans="1:18">
      <c r="A101" s="27">
        <v>39965</v>
      </c>
      <c r="B101" s="35" t="s">
        <v>288</v>
      </c>
      <c r="C101" s="113">
        <v>120.5</v>
      </c>
      <c r="D101" s="113">
        <v>35.6</v>
      </c>
      <c r="E101" s="117">
        <v>36.799999999999997</v>
      </c>
      <c r="F101" s="117">
        <v>10.1</v>
      </c>
      <c r="G101" s="29">
        <f t="shared" si="8"/>
        <v>0.21535181236673773</v>
      </c>
      <c r="H101" s="25">
        <f t="shared" si="9"/>
        <v>83.7</v>
      </c>
      <c r="I101" s="25">
        <f t="shared" si="10"/>
        <v>25.5</v>
      </c>
      <c r="J101" s="29">
        <f t="shared" si="11"/>
        <v>0.23351648351648352</v>
      </c>
      <c r="K101" s="113">
        <v>187.1</v>
      </c>
      <c r="L101" s="113">
        <v>25.1</v>
      </c>
      <c r="M101" s="117">
        <v>65.5</v>
      </c>
      <c r="N101" s="117">
        <v>12.1</v>
      </c>
      <c r="O101" s="29">
        <f t="shared" si="12"/>
        <v>0.15592783505154639</v>
      </c>
      <c r="P101" s="25">
        <f t="shared" si="13"/>
        <v>121.6</v>
      </c>
      <c r="Q101" s="25">
        <f t="shared" si="14"/>
        <v>13.000000000000002</v>
      </c>
      <c r="R101" s="29">
        <f t="shared" si="15"/>
        <v>9.6582466567607744E-2</v>
      </c>
    </row>
    <row r="102" spans="1:18">
      <c r="A102" s="27">
        <v>40057</v>
      </c>
      <c r="B102" s="35" t="s">
        <v>289</v>
      </c>
      <c r="C102" s="113">
        <v>113.3</v>
      </c>
      <c r="D102" s="113">
        <v>38.1</v>
      </c>
      <c r="E102" s="117">
        <v>33.200000000000003</v>
      </c>
      <c r="F102" s="117">
        <v>10.4</v>
      </c>
      <c r="G102" s="29">
        <f t="shared" si="8"/>
        <v>0.23853211009174313</v>
      </c>
      <c r="H102" s="25">
        <f t="shared" si="9"/>
        <v>80.099999999999994</v>
      </c>
      <c r="I102" s="25">
        <f t="shared" si="10"/>
        <v>27.700000000000003</v>
      </c>
      <c r="J102" s="29">
        <f t="shared" si="11"/>
        <v>0.25695732838589985</v>
      </c>
      <c r="K102" s="113">
        <v>184.4</v>
      </c>
      <c r="L102" s="113">
        <v>22.9</v>
      </c>
      <c r="M102" s="117">
        <v>65.900000000000006</v>
      </c>
      <c r="N102" s="117">
        <v>8.1999999999999993</v>
      </c>
      <c r="O102" s="29">
        <f t="shared" si="12"/>
        <v>0.11066126855600537</v>
      </c>
      <c r="P102" s="25">
        <f t="shared" si="13"/>
        <v>118.5</v>
      </c>
      <c r="Q102" s="25">
        <f t="shared" si="14"/>
        <v>14.7</v>
      </c>
      <c r="R102" s="29">
        <f t="shared" si="15"/>
        <v>0.11036036036036037</v>
      </c>
    </row>
    <row r="103" spans="1:18">
      <c r="A103" s="27">
        <v>40148</v>
      </c>
      <c r="B103" s="35" t="s">
        <v>290</v>
      </c>
      <c r="C103" s="113">
        <v>121.9</v>
      </c>
      <c r="D103" s="113">
        <v>44.3</v>
      </c>
      <c r="E103" s="117">
        <v>33</v>
      </c>
      <c r="F103" s="117">
        <v>15.2</v>
      </c>
      <c r="G103" s="29">
        <f t="shared" si="8"/>
        <v>0.31535269709543567</v>
      </c>
      <c r="H103" s="25">
        <f t="shared" si="9"/>
        <v>88.9</v>
      </c>
      <c r="I103" s="25">
        <f t="shared" si="10"/>
        <v>29.099999999999998</v>
      </c>
      <c r="J103" s="29">
        <f t="shared" si="11"/>
        <v>0.24661016949152539</v>
      </c>
      <c r="K103" s="113">
        <v>187.8</v>
      </c>
      <c r="L103" s="113">
        <v>26.7</v>
      </c>
      <c r="M103" s="117">
        <v>68.099999999999994</v>
      </c>
      <c r="N103" s="117">
        <v>12.2</v>
      </c>
      <c r="O103" s="29">
        <f t="shared" si="12"/>
        <v>0.15193026151930261</v>
      </c>
      <c r="P103" s="25">
        <f t="shared" si="13"/>
        <v>119.70000000000002</v>
      </c>
      <c r="Q103" s="25">
        <f t="shared" si="14"/>
        <v>14.5</v>
      </c>
      <c r="R103" s="29">
        <f t="shared" si="15"/>
        <v>0.10804769001490312</v>
      </c>
    </row>
    <row r="104" spans="1:18">
      <c r="A104" s="27">
        <v>40238</v>
      </c>
      <c r="B104" s="35" t="s">
        <v>291</v>
      </c>
      <c r="C104" s="113">
        <v>117.8</v>
      </c>
      <c r="D104" s="113">
        <v>40.1</v>
      </c>
      <c r="E104" s="117">
        <v>31.9</v>
      </c>
      <c r="F104" s="117">
        <v>14.3</v>
      </c>
      <c r="G104" s="29">
        <f t="shared" si="8"/>
        <v>0.30952380952380953</v>
      </c>
      <c r="H104" s="25">
        <f t="shared" si="9"/>
        <v>85.9</v>
      </c>
      <c r="I104" s="25">
        <f t="shared" si="10"/>
        <v>25.8</v>
      </c>
      <c r="J104" s="29">
        <f t="shared" si="11"/>
        <v>0.23097582811101164</v>
      </c>
      <c r="K104" s="113">
        <v>188.9</v>
      </c>
      <c r="L104" s="113">
        <v>24.6</v>
      </c>
      <c r="M104" s="117">
        <v>68.3</v>
      </c>
      <c r="N104" s="117">
        <v>9.1999999999999993</v>
      </c>
      <c r="O104" s="29">
        <f t="shared" si="12"/>
        <v>0.11870967741935483</v>
      </c>
      <c r="P104" s="25">
        <f t="shared" si="13"/>
        <v>120.60000000000001</v>
      </c>
      <c r="Q104" s="25">
        <f t="shared" si="14"/>
        <v>15.400000000000002</v>
      </c>
      <c r="R104" s="29">
        <f t="shared" si="15"/>
        <v>0.11323529411764707</v>
      </c>
    </row>
    <row r="105" spans="1:18">
      <c r="A105" s="27">
        <v>40330</v>
      </c>
      <c r="B105" s="35" t="s">
        <v>292</v>
      </c>
      <c r="C105" s="113">
        <v>112.3</v>
      </c>
      <c r="D105" s="113">
        <v>37.6</v>
      </c>
      <c r="E105" s="117">
        <v>32.1</v>
      </c>
      <c r="F105" s="117">
        <v>15.9</v>
      </c>
      <c r="G105" s="29">
        <f t="shared" si="8"/>
        <v>0.33124999999999999</v>
      </c>
      <c r="H105" s="25">
        <f t="shared" si="9"/>
        <v>80.199999999999989</v>
      </c>
      <c r="I105" s="25">
        <f t="shared" si="10"/>
        <v>21.700000000000003</v>
      </c>
      <c r="J105" s="29">
        <f t="shared" si="11"/>
        <v>0.21295387634936216</v>
      </c>
      <c r="K105" s="113">
        <v>181.7</v>
      </c>
      <c r="L105" s="113">
        <v>29</v>
      </c>
      <c r="M105" s="117">
        <v>63.6</v>
      </c>
      <c r="N105" s="117">
        <v>12.1</v>
      </c>
      <c r="O105" s="29">
        <f t="shared" si="12"/>
        <v>0.15984147952443856</v>
      </c>
      <c r="P105" s="25">
        <f t="shared" si="13"/>
        <v>118.1</v>
      </c>
      <c r="Q105" s="25">
        <f t="shared" si="14"/>
        <v>16.899999999999999</v>
      </c>
      <c r="R105" s="29">
        <f t="shared" si="15"/>
        <v>0.12518518518518518</v>
      </c>
    </row>
    <row r="106" spans="1:18">
      <c r="A106" s="27">
        <v>40422</v>
      </c>
      <c r="B106" s="35" t="s">
        <v>293</v>
      </c>
      <c r="C106" s="113">
        <v>106.9</v>
      </c>
      <c r="D106" s="113">
        <v>33.4</v>
      </c>
      <c r="E106" s="117">
        <v>26.3</v>
      </c>
      <c r="F106" s="117">
        <v>13</v>
      </c>
      <c r="G106" s="29">
        <f t="shared" si="8"/>
        <v>0.33078880407124683</v>
      </c>
      <c r="H106" s="25">
        <f t="shared" si="9"/>
        <v>80.600000000000009</v>
      </c>
      <c r="I106" s="25">
        <f t="shared" si="10"/>
        <v>20.399999999999999</v>
      </c>
      <c r="J106" s="29">
        <f t="shared" si="11"/>
        <v>0.20198019801980197</v>
      </c>
      <c r="K106" s="113">
        <v>191.4</v>
      </c>
      <c r="L106" s="113">
        <v>26</v>
      </c>
      <c r="M106" s="117">
        <v>70.5</v>
      </c>
      <c r="N106" s="117">
        <v>11</v>
      </c>
      <c r="O106" s="29">
        <f t="shared" si="12"/>
        <v>0.13496932515337423</v>
      </c>
      <c r="P106" s="25">
        <f t="shared" si="13"/>
        <v>120.9</v>
      </c>
      <c r="Q106" s="25">
        <f t="shared" si="14"/>
        <v>15</v>
      </c>
      <c r="R106" s="29">
        <f t="shared" si="15"/>
        <v>0.11037527593818984</v>
      </c>
    </row>
    <row r="107" spans="1:18">
      <c r="A107" s="27">
        <v>40513</v>
      </c>
      <c r="B107" s="35" t="s">
        <v>294</v>
      </c>
      <c r="C107" s="113">
        <v>112.2</v>
      </c>
      <c r="D107" s="113">
        <v>39.200000000000003</v>
      </c>
      <c r="E107" s="117">
        <v>29.4</v>
      </c>
      <c r="F107" s="117">
        <v>14.7</v>
      </c>
      <c r="G107" s="29">
        <f t="shared" si="8"/>
        <v>0.33333333333333337</v>
      </c>
      <c r="H107" s="25">
        <f t="shared" si="9"/>
        <v>82.800000000000011</v>
      </c>
      <c r="I107" s="25">
        <f t="shared" si="10"/>
        <v>24.500000000000004</v>
      </c>
      <c r="J107" s="29">
        <f t="shared" si="11"/>
        <v>0.228331780055918</v>
      </c>
      <c r="K107" s="113">
        <v>200.6</v>
      </c>
      <c r="L107" s="113">
        <v>25.9</v>
      </c>
      <c r="M107" s="117">
        <v>70.3</v>
      </c>
      <c r="N107" s="117">
        <v>9.9</v>
      </c>
      <c r="O107" s="29">
        <f t="shared" si="12"/>
        <v>0.12344139650872818</v>
      </c>
      <c r="P107" s="25">
        <f t="shared" si="13"/>
        <v>130.30000000000001</v>
      </c>
      <c r="Q107" s="25">
        <f t="shared" si="14"/>
        <v>15.999999999999998</v>
      </c>
      <c r="R107" s="29">
        <f t="shared" si="15"/>
        <v>0.10936431989063566</v>
      </c>
    </row>
    <row r="108" spans="1:18">
      <c r="A108" s="27">
        <v>40603</v>
      </c>
      <c r="B108" s="35" t="s">
        <v>295</v>
      </c>
      <c r="C108" s="113">
        <v>107.4</v>
      </c>
      <c r="D108" s="113">
        <v>40.6</v>
      </c>
      <c r="E108" s="117">
        <v>31.1</v>
      </c>
      <c r="F108" s="117">
        <v>14</v>
      </c>
      <c r="G108" s="29">
        <f t="shared" si="8"/>
        <v>0.31042128603104213</v>
      </c>
      <c r="H108" s="25">
        <f t="shared" si="9"/>
        <v>76.300000000000011</v>
      </c>
      <c r="I108" s="25">
        <f t="shared" si="10"/>
        <v>26.6</v>
      </c>
      <c r="J108" s="29">
        <f t="shared" si="11"/>
        <v>0.25850340136054423</v>
      </c>
      <c r="K108" s="113">
        <v>202</v>
      </c>
      <c r="L108" s="113">
        <v>31.5</v>
      </c>
      <c r="M108" s="117">
        <v>78.400000000000006</v>
      </c>
      <c r="N108" s="117">
        <v>11.1</v>
      </c>
      <c r="O108" s="29">
        <f t="shared" si="12"/>
        <v>0.12402234636871508</v>
      </c>
      <c r="P108" s="25">
        <f t="shared" si="13"/>
        <v>123.6</v>
      </c>
      <c r="Q108" s="25">
        <f t="shared" si="14"/>
        <v>20.399999999999999</v>
      </c>
      <c r="R108" s="29">
        <f t="shared" si="15"/>
        <v>0.14166666666666666</v>
      </c>
    </row>
    <row r="109" spans="1:18">
      <c r="A109" s="27">
        <v>40695</v>
      </c>
      <c r="B109" s="35" t="s">
        <v>296</v>
      </c>
      <c r="C109" s="113">
        <v>101.7</v>
      </c>
      <c r="D109" s="113">
        <v>38.799999999999997</v>
      </c>
      <c r="E109" s="117">
        <v>26.1</v>
      </c>
      <c r="F109" s="117">
        <v>13.5</v>
      </c>
      <c r="G109" s="29">
        <f t="shared" si="8"/>
        <v>0.34090909090909088</v>
      </c>
      <c r="H109" s="25">
        <f t="shared" si="9"/>
        <v>75.599999999999994</v>
      </c>
      <c r="I109" s="25">
        <f t="shared" si="10"/>
        <v>25.299999999999997</v>
      </c>
      <c r="J109" s="29">
        <f t="shared" si="11"/>
        <v>0.25074331020812685</v>
      </c>
      <c r="K109" s="113">
        <v>196.9</v>
      </c>
      <c r="L109" s="113">
        <v>25.2</v>
      </c>
      <c r="M109" s="117">
        <v>71.2</v>
      </c>
      <c r="N109" s="117">
        <v>10.1</v>
      </c>
      <c r="O109" s="29">
        <f t="shared" si="12"/>
        <v>0.12423124231242312</v>
      </c>
      <c r="P109" s="25">
        <f t="shared" si="13"/>
        <v>125.7</v>
      </c>
      <c r="Q109" s="25">
        <f t="shared" si="14"/>
        <v>15.1</v>
      </c>
      <c r="R109" s="29">
        <f t="shared" si="15"/>
        <v>0.10724431818181818</v>
      </c>
    </row>
    <row r="110" spans="1:18">
      <c r="A110" s="27">
        <v>40787</v>
      </c>
      <c r="B110" s="35" t="s">
        <v>297</v>
      </c>
      <c r="C110" s="113">
        <v>101.3</v>
      </c>
      <c r="D110" s="113">
        <v>31.1</v>
      </c>
      <c r="E110" s="117">
        <v>27.7</v>
      </c>
      <c r="F110" s="117">
        <v>8.9</v>
      </c>
      <c r="G110" s="29">
        <f t="shared" si="8"/>
        <v>0.24316939890710382</v>
      </c>
      <c r="H110" s="25">
        <f t="shared" si="9"/>
        <v>73.599999999999994</v>
      </c>
      <c r="I110" s="25">
        <f t="shared" si="10"/>
        <v>22.200000000000003</v>
      </c>
      <c r="J110" s="29">
        <f t="shared" si="11"/>
        <v>0.23173277661795411</v>
      </c>
      <c r="K110" s="113">
        <v>196.8</v>
      </c>
      <c r="L110" s="113">
        <v>28</v>
      </c>
      <c r="M110" s="117">
        <v>71.900000000000006</v>
      </c>
      <c r="N110" s="117">
        <v>11.8</v>
      </c>
      <c r="O110" s="29">
        <f t="shared" si="12"/>
        <v>0.14097968936678615</v>
      </c>
      <c r="P110" s="25">
        <f t="shared" si="13"/>
        <v>124.9</v>
      </c>
      <c r="Q110" s="25">
        <f t="shared" si="14"/>
        <v>16.2</v>
      </c>
      <c r="R110" s="29">
        <f t="shared" si="15"/>
        <v>0.11481218993621545</v>
      </c>
    </row>
    <row r="111" spans="1:18">
      <c r="A111" s="27">
        <v>40878</v>
      </c>
      <c r="B111" s="35" t="s">
        <v>298</v>
      </c>
      <c r="C111" s="113">
        <v>111.9</v>
      </c>
      <c r="D111" s="113">
        <v>35.700000000000003</v>
      </c>
      <c r="E111" s="117">
        <v>30.8</v>
      </c>
      <c r="F111" s="117">
        <v>11</v>
      </c>
      <c r="G111" s="29">
        <f t="shared" si="8"/>
        <v>0.26315789473684215</v>
      </c>
      <c r="H111" s="25">
        <f t="shared" si="9"/>
        <v>81.100000000000009</v>
      </c>
      <c r="I111" s="25">
        <f t="shared" si="10"/>
        <v>24.700000000000003</v>
      </c>
      <c r="J111" s="29">
        <f t="shared" si="11"/>
        <v>0.23345935727788281</v>
      </c>
      <c r="K111" s="113">
        <v>198.4</v>
      </c>
      <c r="L111" s="113">
        <v>27.1</v>
      </c>
      <c r="M111" s="117">
        <v>73.2</v>
      </c>
      <c r="N111" s="117">
        <v>11.6</v>
      </c>
      <c r="O111" s="29">
        <f t="shared" si="12"/>
        <v>0.13679245283018868</v>
      </c>
      <c r="P111" s="25">
        <f t="shared" si="13"/>
        <v>125.2</v>
      </c>
      <c r="Q111" s="25">
        <f t="shared" si="14"/>
        <v>15.500000000000002</v>
      </c>
      <c r="R111" s="29">
        <f t="shared" si="15"/>
        <v>0.11016346837242359</v>
      </c>
    </row>
    <row r="112" spans="1:18">
      <c r="A112" s="27">
        <v>40969</v>
      </c>
      <c r="B112" s="35" t="s">
        <v>299</v>
      </c>
      <c r="C112" s="113">
        <v>108.6</v>
      </c>
      <c r="D112" s="113">
        <v>33.9</v>
      </c>
      <c r="E112" s="117">
        <v>29.5</v>
      </c>
      <c r="F112" s="117">
        <v>11.7</v>
      </c>
      <c r="G112" s="29">
        <f t="shared" si="8"/>
        <v>0.28398058252427183</v>
      </c>
      <c r="H112" s="25">
        <f t="shared" si="9"/>
        <v>79.099999999999994</v>
      </c>
      <c r="I112" s="25">
        <f t="shared" si="10"/>
        <v>22.2</v>
      </c>
      <c r="J112" s="29">
        <f t="shared" si="11"/>
        <v>0.21915103652517276</v>
      </c>
      <c r="K112" s="113">
        <v>200.8</v>
      </c>
      <c r="L112" s="113">
        <v>35.799999999999997</v>
      </c>
      <c r="M112" s="117">
        <v>75.099999999999994</v>
      </c>
      <c r="N112" s="117">
        <v>13</v>
      </c>
      <c r="O112" s="29">
        <f t="shared" si="12"/>
        <v>0.14755959137343927</v>
      </c>
      <c r="P112" s="25">
        <f t="shared" si="13"/>
        <v>125.70000000000002</v>
      </c>
      <c r="Q112" s="25">
        <f t="shared" si="14"/>
        <v>22.799999999999997</v>
      </c>
      <c r="R112" s="29">
        <f t="shared" si="15"/>
        <v>0.15353535353535352</v>
      </c>
    </row>
    <row r="113" spans="1:19">
      <c r="A113" s="27">
        <v>41061</v>
      </c>
      <c r="B113" s="35" t="s">
        <v>300</v>
      </c>
      <c r="C113" s="113">
        <v>103.6</v>
      </c>
      <c r="D113" s="113">
        <v>32.799999999999997</v>
      </c>
      <c r="E113" s="117">
        <v>28.1</v>
      </c>
      <c r="F113" s="117">
        <v>12.7</v>
      </c>
      <c r="G113" s="29">
        <f t="shared" si="8"/>
        <v>0.31127450980392157</v>
      </c>
      <c r="H113" s="25">
        <f t="shared" si="9"/>
        <v>75.5</v>
      </c>
      <c r="I113" s="25">
        <f t="shared" si="10"/>
        <v>20.099999999999998</v>
      </c>
      <c r="J113" s="29">
        <f t="shared" si="11"/>
        <v>0.21025104602510458</v>
      </c>
      <c r="K113" s="113">
        <v>200.2</v>
      </c>
      <c r="L113" s="113">
        <v>27.5</v>
      </c>
      <c r="M113" s="117">
        <v>76.5</v>
      </c>
      <c r="N113" s="117">
        <v>9.1999999999999993</v>
      </c>
      <c r="O113" s="29">
        <f t="shared" si="12"/>
        <v>0.10735122520420069</v>
      </c>
      <c r="P113" s="25">
        <f t="shared" si="13"/>
        <v>123.69999999999999</v>
      </c>
      <c r="Q113" s="25">
        <f t="shared" si="14"/>
        <v>18.3</v>
      </c>
      <c r="R113" s="29">
        <f t="shared" si="15"/>
        <v>0.12887323943661971</v>
      </c>
    </row>
    <row r="114" spans="1:19">
      <c r="A114" s="27">
        <v>41153</v>
      </c>
      <c r="B114" s="35" t="s">
        <v>301</v>
      </c>
      <c r="C114" s="113">
        <v>100.3</v>
      </c>
      <c r="D114" s="113">
        <v>34.6</v>
      </c>
      <c r="E114" s="117">
        <v>28.6</v>
      </c>
      <c r="F114" s="117">
        <v>12.6</v>
      </c>
      <c r="G114" s="29">
        <f t="shared" si="8"/>
        <v>0.30582524271844658</v>
      </c>
      <c r="H114" s="25">
        <f t="shared" si="9"/>
        <v>71.699999999999989</v>
      </c>
      <c r="I114" s="25">
        <f t="shared" si="10"/>
        <v>22</v>
      </c>
      <c r="J114" s="29">
        <f t="shared" si="11"/>
        <v>0.23479188900747067</v>
      </c>
      <c r="K114" s="113">
        <v>198</v>
      </c>
      <c r="L114" s="113">
        <v>29.1</v>
      </c>
      <c r="M114" s="117">
        <v>68.400000000000006</v>
      </c>
      <c r="N114" s="117">
        <v>11.6</v>
      </c>
      <c r="O114" s="29">
        <f t="shared" si="12"/>
        <v>0.14499999999999999</v>
      </c>
      <c r="P114" s="25">
        <f t="shared" si="13"/>
        <v>129.6</v>
      </c>
      <c r="Q114" s="25">
        <f t="shared" si="14"/>
        <v>17.5</v>
      </c>
      <c r="R114" s="29">
        <f t="shared" si="15"/>
        <v>0.11896668932698845</v>
      </c>
    </row>
    <row r="115" spans="1:19">
      <c r="A115" s="27">
        <v>41244</v>
      </c>
      <c r="B115" s="35" t="s">
        <v>302</v>
      </c>
      <c r="C115" s="113">
        <v>93.5</v>
      </c>
      <c r="D115" s="113">
        <v>41.6</v>
      </c>
      <c r="E115" s="117">
        <v>26.8</v>
      </c>
      <c r="F115" s="117">
        <v>13.6</v>
      </c>
      <c r="G115" s="29">
        <f t="shared" si="8"/>
        <v>0.33663366336633666</v>
      </c>
      <c r="H115" s="25">
        <f t="shared" si="9"/>
        <v>66.7</v>
      </c>
      <c r="I115" s="25">
        <f t="shared" si="10"/>
        <v>28</v>
      </c>
      <c r="J115" s="29">
        <f t="shared" si="11"/>
        <v>0.29567053854276665</v>
      </c>
      <c r="K115" s="113">
        <v>200.5</v>
      </c>
      <c r="L115" s="113">
        <v>29.3</v>
      </c>
      <c r="M115" s="117">
        <v>68.599999999999994</v>
      </c>
      <c r="N115" s="117">
        <v>10.7</v>
      </c>
      <c r="O115" s="29">
        <f t="shared" si="12"/>
        <v>0.13493064312736444</v>
      </c>
      <c r="P115" s="25">
        <f t="shared" si="13"/>
        <v>131.9</v>
      </c>
      <c r="Q115" s="25">
        <f t="shared" si="14"/>
        <v>18.600000000000001</v>
      </c>
      <c r="R115" s="29">
        <f t="shared" si="15"/>
        <v>0.12358803986710964</v>
      </c>
    </row>
    <row r="116" spans="1:19">
      <c r="A116" s="27">
        <v>41334</v>
      </c>
      <c r="B116" s="35" t="s">
        <v>303</v>
      </c>
      <c r="C116" s="113">
        <v>100.3</v>
      </c>
      <c r="D116" s="113">
        <v>34.9</v>
      </c>
      <c r="E116" s="117">
        <v>29.2</v>
      </c>
      <c r="F116" s="117">
        <v>11.8</v>
      </c>
      <c r="G116" s="29">
        <f t="shared" si="8"/>
        <v>0.28780487804878052</v>
      </c>
      <c r="H116" s="25">
        <f t="shared" si="9"/>
        <v>71.099999999999994</v>
      </c>
      <c r="I116" s="25">
        <f t="shared" si="10"/>
        <v>23.099999999999998</v>
      </c>
      <c r="J116" s="29">
        <f t="shared" si="11"/>
        <v>0.24522292993630573</v>
      </c>
      <c r="K116" s="113">
        <v>205.2</v>
      </c>
      <c r="L116" s="113">
        <v>25.6</v>
      </c>
      <c r="M116" s="117">
        <v>74.2</v>
      </c>
      <c r="N116" s="117">
        <v>9.4</v>
      </c>
      <c r="O116" s="29">
        <f t="shared" si="12"/>
        <v>0.1124401913875598</v>
      </c>
      <c r="P116" s="25">
        <f t="shared" si="13"/>
        <v>131</v>
      </c>
      <c r="Q116" s="25">
        <f t="shared" si="14"/>
        <v>16.200000000000003</v>
      </c>
      <c r="R116" s="29">
        <f t="shared" si="15"/>
        <v>0.11005434782608699</v>
      </c>
    </row>
    <row r="117" spans="1:19">
      <c r="A117" s="27">
        <v>41426</v>
      </c>
      <c r="B117" s="35" t="s">
        <v>304</v>
      </c>
      <c r="C117" s="113">
        <v>97.5</v>
      </c>
      <c r="D117" s="113">
        <v>30.9</v>
      </c>
      <c r="E117" s="117">
        <v>26.6</v>
      </c>
      <c r="F117" s="117">
        <v>7.6</v>
      </c>
      <c r="G117" s="29">
        <f t="shared" si="8"/>
        <v>0.22222222222222218</v>
      </c>
      <c r="H117" s="25">
        <f t="shared" si="9"/>
        <v>70.900000000000006</v>
      </c>
      <c r="I117" s="25">
        <f t="shared" si="10"/>
        <v>23.299999999999997</v>
      </c>
      <c r="J117" s="29">
        <f t="shared" si="11"/>
        <v>0.24734607218683649</v>
      </c>
      <c r="K117" s="113">
        <v>200.4</v>
      </c>
      <c r="L117" s="113">
        <v>25.5</v>
      </c>
      <c r="M117" s="117">
        <v>67.400000000000006</v>
      </c>
      <c r="N117" s="117">
        <v>9</v>
      </c>
      <c r="O117" s="29">
        <f t="shared" si="12"/>
        <v>0.11780104712041883</v>
      </c>
      <c r="P117" s="25">
        <f t="shared" si="13"/>
        <v>133</v>
      </c>
      <c r="Q117" s="25">
        <f t="shared" si="14"/>
        <v>16.5</v>
      </c>
      <c r="R117" s="29">
        <f t="shared" si="15"/>
        <v>0.11036789297658862</v>
      </c>
    </row>
    <row r="118" spans="1:19">
      <c r="A118" s="27">
        <v>41518</v>
      </c>
      <c r="B118" s="35" t="s">
        <v>329</v>
      </c>
      <c r="C118" s="113">
        <v>99</v>
      </c>
      <c r="D118" s="113">
        <v>30.1</v>
      </c>
      <c r="E118" s="117">
        <v>29.2</v>
      </c>
      <c r="F118" s="117">
        <v>8.5</v>
      </c>
      <c r="G118" s="29">
        <f t="shared" si="8"/>
        <v>0.22546419098143233</v>
      </c>
      <c r="H118" s="25">
        <f t="shared" si="9"/>
        <v>69.8</v>
      </c>
      <c r="I118" s="25">
        <f t="shared" si="10"/>
        <v>21.6</v>
      </c>
      <c r="J118" s="29">
        <f t="shared" si="11"/>
        <v>0.23632385120350111</v>
      </c>
      <c r="K118" s="113">
        <v>200.3</v>
      </c>
      <c r="L118" s="113">
        <v>27.9</v>
      </c>
      <c r="M118" s="117">
        <v>70.099999999999994</v>
      </c>
      <c r="N118" s="117">
        <v>12.1</v>
      </c>
      <c r="O118" s="29">
        <f t="shared" si="12"/>
        <v>0.14720194647201948</v>
      </c>
      <c r="P118" s="25">
        <f t="shared" si="13"/>
        <v>130.20000000000002</v>
      </c>
      <c r="Q118" s="25">
        <f t="shared" si="14"/>
        <v>15.799999999999999</v>
      </c>
      <c r="R118" s="29">
        <f t="shared" si="15"/>
        <v>0.10821917808219175</v>
      </c>
    </row>
    <row r="119" spans="1:19">
      <c r="A119" s="27">
        <v>41609</v>
      </c>
      <c r="B119" s="35" t="s">
        <v>365</v>
      </c>
      <c r="C119" s="113">
        <v>112.6</v>
      </c>
      <c r="D119" s="113">
        <v>35.9</v>
      </c>
      <c r="E119" s="117">
        <v>29.8</v>
      </c>
      <c r="F119" s="117">
        <v>11.2</v>
      </c>
      <c r="G119" s="29">
        <f t="shared" ref="G119:G124" si="16">F119/SUM(E119:F119)</f>
        <v>0.27317073170731704</v>
      </c>
      <c r="H119" s="25">
        <f t="shared" ref="H119:I121" si="17">C119-E119</f>
        <v>82.8</v>
      </c>
      <c r="I119" s="25">
        <f t="shared" si="17"/>
        <v>24.7</v>
      </c>
      <c r="J119" s="29">
        <f t="shared" ref="J119:J124" si="18">I119/SUM(H119:I119)</f>
        <v>0.2297674418604651</v>
      </c>
      <c r="K119" s="113">
        <v>213</v>
      </c>
      <c r="L119" s="113">
        <v>26.9</v>
      </c>
      <c r="M119" s="117">
        <v>83.1</v>
      </c>
      <c r="N119" s="117">
        <v>10.8</v>
      </c>
      <c r="O119" s="29">
        <f t="shared" ref="O119:O124" si="19">N119/SUM(M119:N119)</f>
        <v>0.11501597444089459</v>
      </c>
      <c r="P119" s="25">
        <f t="shared" ref="P119:Q121" si="20">K119-M119</f>
        <v>129.9</v>
      </c>
      <c r="Q119" s="25">
        <f t="shared" si="20"/>
        <v>16.099999999999998</v>
      </c>
      <c r="R119" s="29">
        <f t="shared" ref="R119:R124" si="21">Q119/SUM(P119:Q119)</f>
        <v>0.11027397260273972</v>
      </c>
    </row>
    <row r="120" spans="1:19">
      <c r="A120" s="27">
        <v>41699</v>
      </c>
      <c r="B120" s="35" t="s">
        <v>366</v>
      </c>
      <c r="C120" s="113">
        <v>110.2</v>
      </c>
      <c r="D120" s="113">
        <v>32.200000000000003</v>
      </c>
      <c r="E120" s="117">
        <v>26.8</v>
      </c>
      <c r="F120" s="117">
        <v>10.5</v>
      </c>
      <c r="G120" s="73">
        <f t="shared" si="16"/>
        <v>0.28150134048257375</v>
      </c>
      <c r="H120" s="74">
        <f t="shared" si="17"/>
        <v>83.4</v>
      </c>
      <c r="I120" s="74">
        <f t="shared" si="17"/>
        <v>21.700000000000003</v>
      </c>
      <c r="J120" s="73">
        <f t="shared" si="18"/>
        <v>0.20647002854424359</v>
      </c>
      <c r="K120" s="113">
        <v>214.9</v>
      </c>
      <c r="L120" s="113">
        <v>33.299999999999997</v>
      </c>
      <c r="M120" s="117">
        <v>79.3</v>
      </c>
      <c r="N120" s="117">
        <v>14.4</v>
      </c>
      <c r="O120" s="73">
        <f t="shared" si="19"/>
        <v>0.1536819637139808</v>
      </c>
      <c r="P120" s="74">
        <f t="shared" si="20"/>
        <v>135.60000000000002</v>
      </c>
      <c r="Q120" s="74">
        <f t="shared" si="20"/>
        <v>18.899999999999999</v>
      </c>
      <c r="R120" s="73">
        <f t="shared" si="21"/>
        <v>0.1223300970873786</v>
      </c>
    </row>
    <row r="121" spans="1:19">
      <c r="A121" s="27">
        <v>41791</v>
      </c>
      <c r="B121" s="35" t="s">
        <v>368</v>
      </c>
      <c r="C121" s="113">
        <v>109.2</v>
      </c>
      <c r="D121" s="113">
        <v>28.4</v>
      </c>
      <c r="E121" s="117">
        <v>31.7</v>
      </c>
      <c r="F121" s="117">
        <v>9.8000000000000007</v>
      </c>
      <c r="G121" s="73">
        <f t="shared" si="16"/>
        <v>0.23614457831325303</v>
      </c>
      <c r="H121" s="93">
        <f t="shared" si="17"/>
        <v>77.5</v>
      </c>
      <c r="I121" s="93">
        <f t="shared" si="17"/>
        <v>18.599999999999998</v>
      </c>
      <c r="J121" s="73">
        <f t="shared" si="18"/>
        <v>0.19354838709677419</v>
      </c>
      <c r="K121" s="113">
        <v>208.9</v>
      </c>
      <c r="L121" s="113">
        <v>25.5</v>
      </c>
      <c r="M121" s="117">
        <v>77</v>
      </c>
      <c r="N121" s="117">
        <v>10.7</v>
      </c>
      <c r="O121" s="73">
        <f t="shared" si="19"/>
        <v>0.12200684150513112</v>
      </c>
      <c r="P121" s="93">
        <f t="shared" si="20"/>
        <v>131.9</v>
      </c>
      <c r="Q121" s="93">
        <f t="shared" si="20"/>
        <v>14.8</v>
      </c>
      <c r="R121" s="73">
        <f t="shared" si="21"/>
        <v>0.10088616223585548</v>
      </c>
    </row>
    <row r="122" spans="1:19">
      <c r="A122" s="27">
        <v>41883</v>
      </c>
      <c r="B122" s="35" t="s">
        <v>385</v>
      </c>
      <c r="C122" s="113">
        <v>106.8</v>
      </c>
      <c r="D122" s="113">
        <v>25.7</v>
      </c>
      <c r="E122" s="117">
        <v>28.3</v>
      </c>
      <c r="F122" s="117">
        <v>8.9</v>
      </c>
      <c r="G122" s="73">
        <f t="shared" si="16"/>
        <v>0.23924731182795697</v>
      </c>
      <c r="H122" s="93">
        <f t="shared" ref="H122" si="22">C122-E122</f>
        <v>78.5</v>
      </c>
      <c r="I122" s="93">
        <f t="shared" ref="I122" si="23">D122-F122</f>
        <v>16.799999999999997</v>
      </c>
      <c r="J122" s="73">
        <f t="shared" si="18"/>
        <v>0.1762854144805876</v>
      </c>
      <c r="K122" s="113">
        <v>211.9</v>
      </c>
      <c r="L122" s="113">
        <v>24.8</v>
      </c>
      <c r="M122" s="117">
        <v>82.3</v>
      </c>
      <c r="N122" s="117">
        <v>10.6</v>
      </c>
      <c r="O122" s="73">
        <f t="shared" si="19"/>
        <v>0.11410118406889129</v>
      </c>
      <c r="P122" s="93">
        <f t="shared" ref="P122" si="24">K122-M122</f>
        <v>129.60000000000002</v>
      </c>
      <c r="Q122" s="93">
        <f t="shared" ref="Q122" si="25">L122-N122</f>
        <v>14.200000000000001</v>
      </c>
      <c r="R122" s="73">
        <f t="shared" si="21"/>
        <v>9.8748261474269822E-2</v>
      </c>
    </row>
    <row r="123" spans="1:19">
      <c r="A123" s="27">
        <v>41974</v>
      </c>
      <c r="B123" s="35" t="s">
        <v>393</v>
      </c>
      <c r="C123" s="113">
        <v>124.4</v>
      </c>
      <c r="D123" s="113">
        <v>33.799999999999997</v>
      </c>
      <c r="E123" s="117">
        <v>34</v>
      </c>
      <c r="F123" s="117">
        <v>10.9</v>
      </c>
      <c r="G123" s="73">
        <f t="shared" si="16"/>
        <v>0.24276169265033409</v>
      </c>
      <c r="H123" s="93">
        <f t="shared" ref="H123" si="26">C123-E123</f>
        <v>90.4</v>
      </c>
      <c r="I123" s="93">
        <f t="shared" ref="I123" si="27">D123-F123</f>
        <v>22.9</v>
      </c>
      <c r="J123" s="73">
        <f t="shared" si="18"/>
        <v>0.20211827007943509</v>
      </c>
      <c r="K123" s="113">
        <v>229.2</v>
      </c>
      <c r="L123" s="113">
        <v>28.3</v>
      </c>
      <c r="M123" s="117">
        <v>86.7</v>
      </c>
      <c r="N123" s="117">
        <v>10.8</v>
      </c>
      <c r="O123" s="107">
        <f t="shared" si="19"/>
        <v>0.11076923076923077</v>
      </c>
      <c r="P123" s="93">
        <f t="shared" ref="P123" si="28">K123-M123</f>
        <v>142.5</v>
      </c>
      <c r="Q123" s="93">
        <f t="shared" ref="Q123" si="29">L123-N123</f>
        <v>17.5</v>
      </c>
      <c r="R123" s="73">
        <f t="shared" si="21"/>
        <v>0.109375</v>
      </c>
    </row>
    <row r="124" spans="1:19">
      <c r="A124" s="27">
        <v>42064</v>
      </c>
      <c r="B124" s="35" t="s">
        <v>402</v>
      </c>
      <c r="C124" s="113">
        <v>123.4</v>
      </c>
      <c r="D124" s="113">
        <v>33.700000000000003</v>
      </c>
      <c r="E124" s="117">
        <v>32.700000000000003</v>
      </c>
      <c r="F124" s="117">
        <v>10.9</v>
      </c>
      <c r="G124" s="73">
        <f t="shared" si="16"/>
        <v>0.25</v>
      </c>
      <c r="H124" s="113">
        <f t="shared" ref="H124" si="30">C124-E124</f>
        <v>90.7</v>
      </c>
      <c r="I124" s="113">
        <f t="shared" ref="I124" si="31">D124-F124</f>
        <v>22.800000000000004</v>
      </c>
      <c r="J124" s="73">
        <f t="shared" si="18"/>
        <v>0.20088105726872252</v>
      </c>
      <c r="K124" s="113">
        <v>228.5</v>
      </c>
      <c r="L124" s="113">
        <v>30.5</v>
      </c>
      <c r="M124" s="117">
        <v>86.5</v>
      </c>
      <c r="N124" s="117">
        <v>13.4</v>
      </c>
      <c r="O124" s="107">
        <f t="shared" si="19"/>
        <v>0.13413413413413414</v>
      </c>
      <c r="P124" s="113">
        <f t="shared" ref="P124" si="32">K124-M124</f>
        <v>142</v>
      </c>
      <c r="Q124" s="113">
        <f t="shared" ref="Q124" si="33">L124-N124</f>
        <v>17.100000000000001</v>
      </c>
      <c r="R124" s="73">
        <f t="shared" si="21"/>
        <v>0.10747957259585168</v>
      </c>
      <c r="S124" s="125">
        <v>42157</v>
      </c>
    </row>
    <row r="125" spans="1:19">
      <c r="A125" s="27">
        <v>42156</v>
      </c>
      <c r="B125" s="35" t="s">
        <v>419</v>
      </c>
      <c r="C125" s="113">
        <v>113.1</v>
      </c>
      <c r="D125" s="113">
        <v>28.8</v>
      </c>
      <c r="E125" s="117">
        <v>31.9</v>
      </c>
      <c r="F125" s="117">
        <v>9.8000000000000007</v>
      </c>
      <c r="G125" s="73">
        <f t="shared" ref="G125:G127" si="34">F125/SUM(E125:F125)</f>
        <v>0.23501199040767387</v>
      </c>
      <c r="H125" s="113">
        <f t="shared" ref="H125:H127" si="35">C125-E125</f>
        <v>81.199999999999989</v>
      </c>
      <c r="I125" s="113">
        <f t="shared" ref="I125:I127" si="36">D125-F125</f>
        <v>19</v>
      </c>
      <c r="J125" s="73">
        <f t="shared" ref="J125:J127" si="37">I125/SUM(H125:I125)</f>
        <v>0.18962075848303395</v>
      </c>
      <c r="K125" s="113">
        <v>227.5</v>
      </c>
      <c r="L125" s="113">
        <v>27</v>
      </c>
      <c r="M125" s="117">
        <v>79</v>
      </c>
      <c r="N125" s="117">
        <v>8.1</v>
      </c>
      <c r="O125" s="107">
        <f t="shared" ref="O125:O127" si="38">N125/SUM(M125:N125)</f>
        <v>9.2996555683122845E-2</v>
      </c>
      <c r="P125" s="113">
        <f t="shared" ref="P125:P127" si="39">K125-M125</f>
        <v>148.5</v>
      </c>
      <c r="Q125" s="113">
        <f t="shared" ref="Q125:Q127" si="40">L125-N125</f>
        <v>18.899999999999999</v>
      </c>
      <c r="R125" s="73">
        <f t="shared" ref="R125:R127" si="41">Q125/SUM(P125:Q125)</f>
        <v>0.1129032258064516</v>
      </c>
      <c r="S125" s="128">
        <v>42214</v>
      </c>
    </row>
    <row r="126" spans="1:19">
      <c r="A126" s="27">
        <v>42248</v>
      </c>
      <c r="B126" s="35" t="s">
        <v>427</v>
      </c>
      <c r="C126" s="113">
        <v>109.4</v>
      </c>
      <c r="D126" s="113">
        <v>30.4</v>
      </c>
      <c r="E126" s="117">
        <v>30.6</v>
      </c>
      <c r="F126" s="117">
        <v>10.199999999999999</v>
      </c>
      <c r="G126" s="73">
        <f t="shared" si="34"/>
        <v>0.25</v>
      </c>
      <c r="H126" s="113">
        <f t="shared" si="35"/>
        <v>78.800000000000011</v>
      </c>
      <c r="I126" s="113">
        <f t="shared" si="36"/>
        <v>20.2</v>
      </c>
      <c r="J126" s="73">
        <f t="shared" si="37"/>
        <v>0.20404040404040399</v>
      </c>
      <c r="K126" s="113">
        <v>223</v>
      </c>
      <c r="L126" s="113">
        <v>29.8</v>
      </c>
      <c r="M126" s="117">
        <v>74.099999999999994</v>
      </c>
      <c r="N126" s="117">
        <v>10.8</v>
      </c>
      <c r="O126" s="107">
        <f t="shared" si="38"/>
        <v>0.12720848056537104</v>
      </c>
      <c r="P126" s="113">
        <f t="shared" si="39"/>
        <v>148.9</v>
      </c>
      <c r="Q126" s="113">
        <f t="shared" si="40"/>
        <v>19</v>
      </c>
      <c r="R126" s="73">
        <f t="shared" si="41"/>
        <v>0.11316259678379988</v>
      </c>
    </row>
    <row r="127" spans="1:19">
      <c r="A127" s="27">
        <v>42339</v>
      </c>
      <c r="B127" s="35" t="s">
        <v>432</v>
      </c>
      <c r="C127" s="113">
        <v>119.2</v>
      </c>
      <c r="D127" s="113">
        <v>34.5</v>
      </c>
      <c r="E127" s="117">
        <v>39.6</v>
      </c>
      <c r="F127" s="117">
        <v>12.7</v>
      </c>
      <c r="G127" s="73">
        <f t="shared" si="34"/>
        <v>0.24282982791586999</v>
      </c>
      <c r="H127" s="113">
        <f t="shared" si="35"/>
        <v>79.599999999999994</v>
      </c>
      <c r="I127" s="113">
        <f t="shared" si="36"/>
        <v>21.8</v>
      </c>
      <c r="J127" s="73">
        <f t="shared" si="37"/>
        <v>0.21499013806706116</v>
      </c>
      <c r="K127" s="113">
        <v>237.2</v>
      </c>
      <c r="L127" s="113">
        <v>22.6</v>
      </c>
      <c r="M127" s="117">
        <v>88</v>
      </c>
      <c r="N127" s="117">
        <v>7.6</v>
      </c>
      <c r="O127" s="107">
        <f t="shared" si="38"/>
        <v>7.9497907949790794E-2</v>
      </c>
      <c r="P127" s="113">
        <f t="shared" si="39"/>
        <v>149.19999999999999</v>
      </c>
      <c r="Q127" s="113">
        <f t="shared" si="40"/>
        <v>15.000000000000002</v>
      </c>
      <c r="R127" s="73">
        <f t="shared" si="41"/>
        <v>9.1352009744214396E-2</v>
      </c>
      <c r="S127" s="125">
        <v>42433</v>
      </c>
    </row>
    <row r="128" spans="1:19">
      <c r="A128" s="27">
        <v>42430</v>
      </c>
      <c r="C128" s="139" t="s">
        <v>436</v>
      </c>
      <c r="D128" s="139" t="s">
        <v>436</v>
      </c>
      <c r="E128" s="139" t="s">
        <v>436</v>
      </c>
      <c r="F128" s="139" t="s">
        <v>436</v>
      </c>
      <c r="G128" s="139" t="s">
        <v>436</v>
      </c>
      <c r="H128" s="139" t="s">
        <v>436</v>
      </c>
      <c r="I128" s="139" t="s">
        <v>436</v>
      </c>
      <c r="J128" s="139" t="s">
        <v>436</v>
      </c>
      <c r="K128" s="139" t="s">
        <v>436</v>
      </c>
      <c r="L128" s="139" t="s">
        <v>436</v>
      </c>
      <c r="M128" s="139" t="s">
        <v>436</v>
      </c>
      <c r="N128" s="139" t="s">
        <v>436</v>
      </c>
      <c r="O128" s="139" t="s">
        <v>436</v>
      </c>
      <c r="P128" s="139" t="s">
        <v>436</v>
      </c>
      <c r="Q128" s="139" t="s">
        <v>436</v>
      </c>
      <c r="R128" s="139" t="s">
        <v>436</v>
      </c>
      <c r="S128" s="125">
        <v>42502</v>
      </c>
    </row>
    <row r="130" spans="2:12">
      <c r="C130" s="132" t="s">
        <v>599</v>
      </c>
    </row>
    <row r="131" spans="2:12">
      <c r="C131" s="115"/>
    </row>
    <row r="143" spans="2:12" ht="15" customHeight="1">
      <c r="B143" s="199" t="s">
        <v>328</v>
      </c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</row>
    <row r="144" spans="2:12" ht="15" customHeight="1">
      <c r="B144" s="200" t="s">
        <v>327</v>
      </c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</row>
    <row r="145" spans="2:12" ht="15" customHeight="1">
      <c r="B145" s="200" t="s">
        <v>326</v>
      </c>
      <c r="C145" s="200"/>
      <c r="D145" s="200"/>
      <c r="E145" s="200"/>
      <c r="F145" s="200"/>
      <c r="G145" s="200"/>
      <c r="H145" s="200"/>
      <c r="I145" s="200"/>
      <c r="J145" s="200"/>
      <c r="K145" s="200"/>
      <c r="L145" s="200"/>
    </row>
    <row r="146" spans="2:12"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</row>
    <row r="147" spans="2:12" ht="15" customHeight="1">
      <c r="B147" s="199" t="s">
        <v>325</v>
      </c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</row>
    <row r="148" spans="2:12">
      <c r="B148" s="200"/>
      <c r="C148" s="200"/>
      <c r="D148" s="200"/>
      <c r="E148" s="200"/>
      <c r="F148" s="200"/>
      <c r="G148" s="200"/>
      <c r="H148" s="200"/>
      <c r="I148" s="200"/>
      <c r="J148" s="200"/>
      <c r="K148" s="200"/>
      <c r="L148" s="200"/>
    </row>
    <row r="149" spans="2:12" ht="15" customHeight="1">
      <c r="B149" s="200" t="s">
        <v>324</v>
      </c>
      <c r="C149" s="200"/>
      <c r="D149" s="200"/>
      <c r="E149" s="200"/>
      <c r="F149" s="200"/>
      <c r="G149" s="200"/>
      <c r="H149" s="200"/>
      <c r="I149" s="200"/>
      <c r="J149" s="200"/>
      <c r="K149" s="200"/>
      <c r="L149" s="200"/>
    </row>
    <row r="150" spans="2:12" ht="15" customHeight="1">
      <c r="B150" s="200" t="s">
        <v>323</v>
      </c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</row>
    <row r="151" spans="2:12" ht="15" customHeight="1">
      <c r="B151" s="200" t="s">
        <v>322</v>
      </c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</row>
    <row r="152" spans="2:12" ht="15" customHeight="1">
      <c r="B152" s="200" t="s">
        <v>321</v>
      </c>
      <c r="C152" s="200"/>
      <c r="D152" s="200"/>
      <c r="E152" s="200"/>
      <c r="F152" s="200"/>
      <c r="G152" s="200"/>
      <c r="H152" s="200"/>
      <c r="I152" s="200"/>
      <c r="J152" s="200"/>
      <c r="K152" s="200"/>
      <c r="L152" s="200"/>
    </row>
    <row r="153" spans="2:12" ht="15" customHeight="1">
      <c r="B153" s="200" t="s">
        <v>320</v>
      </c>
      <c r="C153" s="200"/>
      <c r="D153" s="200"/>
      <c r="E153" s="200"/>
      <c r="F153" s="200"/>
      <c r="G153" s="200"/>
      <c r="H153" s="200"/>
      <c r="I153" s="200"/>
      <c r="J153" s="200"/>
      <c r="K153" s="200"/>
      <c r="L153" s="200"/>
    </row>
    <row r="154" spans="2:12" ht="15" customHeight="1">
      <c r="B154" s="200" t="s">
        <v>319</v>
      </c>
      <c r="C154" s="200"/>
      <c r="D154" s="200"/>
      <c r="E154" s="200"/>
      <c r="F154" s="200"/>
      <c r="G154" s="200"/>
      <c r="H154" s="200"/>
      <c r="I154" s="200"/>
      <c r="J154" s="200"/>
      <c r="K154" s="200"/>
      <c r="L154" s="200"/>
    </row>
    <row r="155" spans="2:12" ht="15" customHeight="1">
      <c r="B155" s="200" t="s">
        <v>318</v>
      </c>
      <c r="C155" s="200"/>
      <c r="D155" s="200"/>
      <c r="E155" s="200"/>
      <c r="F155" s="200"/>
      <c r="G155" s="200"/>
      <c r="H155" s="200"/>
      <c r="I155" s="200"/>
      <c r="J155" s="200"/>
      <c r="K155" s="200"/>
      <c r="L155" s="200"/>
    </row>
    <row r="156" spans="2:12">
      <c r="B156" s="200"/>
      <c r="C156" s="200"/>
      <c r="D156" s="200"/>
      <c r="E156" s="200"/>
      <c r="F156" s="200"/>
      <c r="G156" s="200"/>
      <c r="H156" s="200"/>
      <c r="I156" s="200"/>
      <c r="J156" s="200"/>
      <c r="K156" s="200"/>
      <c r="L156" s="200"/>
    </row>
    <row r="157" spans="2:12" ht="15" customHeight="1">
      <c r="B157" s="200" t="s">
        <v>317</v>
      </c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</row>
    <row r="158" spans="2:12"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</row>
    <row r="159" spans="2:12" ht="15" customHeight="1">
      <c r="B159" s="200" t="s">
        <v>316</v>
      </c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</row>
    <row r="160" spans="2:12" ht="15" customHeight="1">
      <c r="B160" s="200" t="s">
        <v>315</v>
      </c>
      <c r="C160" s="200"/>
      <c r="D160" s="200"/>
      <c r="E160" s="200"/>
      <c r="F160" s="200"/>
      <c r="G160" s="200"/>
      <c r="H160" s="200"/>
      <c r="I160" s="200"/>
      <c r="J160" s="200"/>
      <c r="K160" s="200"/>
      <c r="L160" s="200"/>
    </row>
    <row r="161" spans="2:12">
      <c r="B161" s="200"/>
      <c r="C161" s="200"/>
      <c r="D161" s="200"/>
      <c r="E161" s="200"/>
      <c r="F161" s="200"/>
      <c r="G161" s="200"/>
      <c r="H161" s="200"/>
      <c r="I161" s="200"/>
      <c r="J161" s="200"/>
      <c r="K161" s="200"/>
      <c r="L161" s="200"/>
    </row>
    <row r="162" spans="2:12" ht="15" customHeight="1"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</row>
    <row r="163" spans="2:12" ht="15" customHeight="1"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</row>
    <row r="164" spans="2:12" ht="15" customHeight="1">
      <c r="B164" s="200"/>
      <c r="C164" s="200"/>
      <c r="D164" s="200"/>
      <c r="E164" s="200"/>
      <c r="F164" s="200"/>
      <c r="G164" s="200"/>
      <c r="H164" s="200"/>
      <c r="I164" s="200"/>
      <c r="J164" s="200"/>
      <c r="K164" s="200"/>
      <c r="L164" s="200"/>
    </row>
    <row r="165" spans="2:12"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</row>
    <row r="166" spans="2:12" ht="15" customHeight="1">
      <c r="B166" s="200" t="s">
        <v>27</v>
      </c>
      <c r="C166" s="200"/>
      <c r="D166" s="200"/>
      <c r="E166" s="200"/>
      <c r="F166" s="200"/>
      <c r="G166" s="200"/>
      <c r="H166" s="200"/>
      <c r="I166" s="200"/>
      <c r="J166" s="200"/>
      <c r="K166" s="200"/>
      <c r="L166" s="200"/>
    </row>
    <row r="167" spans="2:12" ht="15" customHeight="1">
      <c r="B167" s="52" t="s">
        <v>314</v>
      </c>
      <c r="C167" s="52"/>
      <c r="D167" s="52"/>
      <c r="E167" s="52"/>
      <c r="F167" s="52"/>
      <c r="G167" s="52"/>
      <c r="H167" s="52"/>
      <c r="I167" s="52"/>
      <c r="J167" s="52"/>
      <c r="K167" s="52"/>
      <c r="L167" s="52"/>
    </row>
    <row r="168" spans="2:12" ht="15" customHeight="1">
      <c r="B168" s="52" t="s">
        <v>313</v>
      </c>
      <c r="C168" s="52"/>
      <c r="D168" s="52"/>
      <c r="E168" s="52"/>
      <c r="F168" s="52"/>
      <c r="G168" s="52"/>
      <c r="H168" s="52"/>
      <c r="I168" s="52"/>
      <c r="J168" s="52"/>
      <c r="K168" s="52"/>
      <c r="L168" s="52"/>
    </row>
    <row r="169" spans="2:12" ht="15" customHeight="1">
      <c r="B169" s="53" t="s">
        <v>312</v>
      </c>
      <c r="C169" s="53"/>
      <c r="D169" s="53"/>
      <c r="E169" s="53"/>
      <c r="F169" s="53"/>
      <c r="G169" s="53"/>
      <c r="H169" s="53"/>
      <c r="I169" s="53"/>
      <c r="J169" s="53"/>
      <c r="K169" s="53"/>
      <c r="L169" s="53"/>
    </row>
  </sheetData>
  <mergeCells count="24">
    <mergeCell ref="B166:L166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  <mergeCell ref="B143:L143"/>
    <mergeCell ref="B154:L154"/>
    <mergeCell ref="B155:L155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</mergeCells>
  <hyperlinks>
    <hyperlink ref="B169" r:id="rId1" display="mailto:info@stats.govt.nz" xr:uid="{00000000-0004-0000-1100-000000000000}"/>
  </hyperlinks>
  <pageMargins left="0.75" right="0.75" top="1" bottom="1" header="0.5" footer="0.5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9"/>
  <dimension ref="A1:M88"/>
  <sheetViews>
    <sheetView zoomScaleNormal="100" workbookViewId="0">
      <pane xSplit="1" ySplit="4" topLeftCell="B79" activePane="bottomRight" state="frozen"/>
      <selection pane="topRight" activeCell="B1" sqref="B1"/>
      <selection pane="bottomLeft" activeCell="A5" sqref="A5"/>
      <selection pane="bottomRight" activeCell="I5" sqref="I5"/>
    </sheetView>
  </sheetViews>
  <sheetFormatPr defaultRowHeight="14.5"/>
  <cols>
    <col min="2" max="2" width="9.1796875" style="15"/>
    <col min="3" max="3" width="10.7265625" bestFit="1" customWidth="1"/>
    <col min="7" max="7" width="11.81640625" customWidth="1"/>
  </cols>
  <sheetData>
    <row r="1" spans="1:13">
      <c r="A1" s="26" t="s">
        <v>306</v>
      </c>
    </row>
    <row r="2" spans="1:13">
      <c r="A2" s="5" t="s">
        <v>305</v>
      </c>
    </row>
    <row r="3" spans="1:13">
      <c r="D3" s="113" t="s">
        <v>404</v>
      </c>
    </row>
    <row r="4" spans="1:13">
      <c r="B4" s="15" t="s">
        <v>311</v>
      </c>
    </row>
    <row r="5" spans="1:13">
      <c r="A5" s="14">
        <v>36951</v>
      </c>
      <c r="B5" s="123">
        <v>-0.3029</v>
      </c>
      <c r="C5" s="29"/>
      <c r="D5" s="113" t="s">
        <v>404</v>
      </c>
    </row>
    <row r="6" spans="1:13">
      <c r="A6" s="14">
        <v>37043</v>
      </c>
      <c r="B6" s="123">
        <v>-0.33169999999999999</v>
      </c>
      <c r="C6" s="29"/>
    </row>
    <row r="7" spans="1:13">
      <c r="A7" s="14">
        <v>37135</v>
      </c>
      <c r="B7" s="123">
        <v>-0.23449999999999999</v>
      </c>
      <c r="C7" s="29"/>
    </row>
    <row r="8" spans="1:13">
      <c r="A8" s="14">
        <v>37226</v>
      </c>
      <c r="B8" s="123">
        <v>-8.7300000000000003E-2</v>
      </c>
      <c r="C8" s="29"/>
    </row>
    <row r="9" spans="1:13">
      <c r="A9" s="14">
        <v>37316</v>
      </c>
      <c r="B9" s="123">
        <v>-0.17149999999999999</v>
      </c>
      <c r="C9" s="29"/>
    </row>
    <row r="10" spans="1:13">
      <c r="A10" s="14">
        <v>37408</v>
      </c>
      <c r="B10" s="123">
        <v>-0.32280000000000003</v>
      </c>
      <c r="C10" s="29"/>
      <c r="M10" s="158"/>
    </row>
    <row r="11" spans="1:13">
      <c r="A11" s="14">
        <v>37500</v>
      </c>
      <c r="B11" s="123">
        <v>-0.35880000000000001</v>
      </c>
      <c r="C11" s="29"/>
    </row>
    <row r="12" spans="1:13">
      <c r="A12" s="14">
        <v>37591</v>
      </c>
      <c r="B12" s="123">
        <v>-0.4325</v>
      </c>
      <c r="C12" s="29"/>
    </row>
    <row r="13" spans="1:13">
      <c r="A13" s="14">
        <v>37681</v>
      </c>
      <c r="B13" s="123">
        <v>-0.40720000000000001</v>
      </c>
      <c r="C13" s="29"/>
      <c r="E13" t="s">
        <v>404</v>
      </c>
      <c r="M13" s="158" t="s">
        <v>577</v>
      </c>
    </row>
    <row r="14" spans="1:13">
      <c r="A14" s="14">
        <v>37773</v>
      </c>
      <c r="B14" s="123">
        <v>-0.3503</v>
      </c>
      <c r="C14" s="29"/>
    </row>
    <row r="15" spans="1:13">
      <c r="A15" s="14">
        <v>37865</v>
      </c>
      <c r="B15" s="123">
        <v>-0.4032</v>
      </c>
      <c r="C15" s="29"/>
    </row>
    <row r="16" spans="1:13">
      <c r="A16" s="14">
        <v>37956</v>
      </c>
      <c r="B16" s="123">
        <v>-0.53780000000000006</v>
      </c>
      <c r="C16" s="29"/>
    </row>
    <row r="17" spans="1:13">
      <c r="A17" s="14">
        <v>38047</v>
      </c>
      <c r="B17" s="123">
        <v>-0.4803</v>
      </c>
      <c r="C17" s="29"/>
    </row>
    <row r="18" spans="1:13">
      <c r="A18" s="14">
        <v>38139</v>
      </c>
      <c r="B18" s="123">
        <v>-0.52959999999999996</v>
      </c>
      <c r="C18" s="29"/>
    </row>
    <row r="19" spans="1:13">
      <c r="A19" s="14">
        <v>38231</v>
      </c>
      <c r="B19" s="123">
        <v>-0.56520000000000004</v>
      </c>
      <c r="C19" s="29"/>
    </row>
    <row r="20" spans="1:13">
      <c r="A20" s="14">
        <v>38322</v>
      </c>
      <c r="B20" s="123">
        <v>-0.67980000000000007</v>
      </c>
      <c r="C20" s="29"/>
    </row>
    <row r="21" spans="1:13">
      <c r="A21" s="14">
        <v>38412</v>
      </c>
      <c r="B21" s="123">
        <v>-0.67079999999999995</v>
      </c>
      <c r="C21" s="29"/>
    </row>
    <row r="22" spans="1:13">
      <c r="A22" s="14">
        <v>38504</v>
      </c>
      <c r="B22" s="123">
        <v>-0.46799999999999997</v>
      </c>
      <c r="C22" s="29"/>
    </row>
    <row r="23" spans="1:13">
      <c r="A23" s="14">
        <v>38596</v>
      </c>
      <c r="B23" s="123">
        <v>-0.41110000000000002</v>
      </c>
      <c r="C23" s="29"/>
    </row>
    <row r="24" spans="1:13">
      <c r="A24" s="14">
        <v>38687</v>
      </c>
      <c r="B24" s="123">
        <v>-0.2268</v>
      </c>
      <c r="C24" s="29"/>
    </row>
    <row r="25" spans="1:13">
      <c r="A25" s="14">
        <v>38777</v>
      </c>
      <c r="B25" s="123">
        <v>-0.24640000000000001</v>
      </c>
      <c r="C25" s="29"/>
    </row>
    <row r="26" spans="1:13">
      <c r="A26" s="14">
        <v>38869</v>
      </c>
      <c r="B26" s="123">
        <v>-0.18420000000000003</v>
      </c>
      <c r="C26" s="29"/>
    </row>
    <row r="27" spans="1:13">
      <c r="A27" s="14">
        <v>38961</v>
      </c>
      <c r="B27" s="123">
        <v>-0.12759999999999999</v>
      </c>
      <c r="C27" s="29"/>
    </row>
    <row r="28" spans="1:13">
      <c r="A28" s="14">
        <v>39052</v>
      </c>
      <c r="B28" s="123">
        <v>-0.23760000000000001</v>
      </c>
      <c r="C28" s="29"/>
    </row>
    <row r="29" spans="1:13">
      <c r="A29" s="14">
        <v>39142</v>
      </c>
      <c r="B29" s="123">
        <v>-0.34159999999999996</v>
      </c>
      <c r="C29" s="29"/>
    </row>
    <row r="30" spans="1:13">
      <c r="A30" s="14">
        <v>39234</v>
      </c>
      <c r="B30" s="123">
        <v>-0.37290000000000001</v>
      </c>
      <c r="C30" s="29"/>
      <c r="E30" t="s">
        <v>390</v>
      </c>
      <c r="M30" s="93" t="s">
        <v>390</v>
      </c>
    </row>
    <row r="31" spans="1:13">
      <c r="A31" s="14">
        <v>39326</v>
      </c>
      <c r="B31" s="123">
        <v>-0.38079999999999997</v>
      </c>
      <c r="C31" s="29"/>
      <c r="E31" s="113" t="s">
        <v>404</v>
      </c>
      <c r="M31" s="113" t="s">
        <v>404</v>
      </c>
    </row>
    <row r="32" spans="1:13">
      <c r="A32" s="14">
        <v>39417</v>
      </c>
      <c r="B32" s="123">
        <v>-0.42299999999999999</v>
      </c>
      <c r="C32" s="29"/>
    </row>
    <row r="33" spans="1:9">
      <c r="A33" s="14">
        <v>39508</v>
      </c>
      <c r="B33" s="123">
        <v>-0.25</v>
      </c>
      <c r="C33" s="29"/>
      <c r="E33" s="113" t="s">
        <v>448</v>
      </c>
      <c r="I33" s="193" t="s">
        <v>448</v>
      </c>
    </row>
    <row r="34" spans="1:9">
      <c r="A34" s="14">
        <v>39600</v>
      </c>
      <c r="B34" s="123">
        <v>-0.1072</v>
      </c>
      <c r="C34" s="29"/>
      <c r="E34" s="113" t="s">
        <v>448</v>
      </c>
      <c r="I34" s="193" t="s">
        <v>448</v>
      </c>
    </row>
    <row r="35" spans="1:9">
      <c r="A35" s="14">
        <v>39692</v>
      </c>
      <c r="B35" s="123">
        <v>-5.2999999999999999E-2</v>
      </c>
      <c r="C35" s="29"/>
      <c r="E35" s="113" t="s">
        <v>448</v>
      </c>
      <c r="I35" s="193" t="s">
        <v>448</v>
      </c>
    </row>
    <row r="36" spans="1:9">
      <c r="A36" s="14">
        <v>39783</v>
      </c>
      <c r="B36" s="123">
        <v>0.32919999999999999</v>
      </c>
      <c r="C36" s="29"/>
      <c r="E36" s="113" t="s">
        <v>448</v>
      </c>
      <c r="I36" s="193" t="s">
        <v>448</v>
      </c>
    </row>
    <row r="37" spans="1:9">
      <c r="A37" s="14">
        <v>39873</v>
      </c>
      <c r="B37" s="123">
        <v>0.46590000000000004</v>
      </c>
      <c r="C37" s="29"/>
      <c r="E37" s="113" t="s">
        <v>448</v>
      </c>
      <c r="I37" s="193" t="s">
        <v>448</v>
      </c>
    </row>
    <row r="38" spans="1:9">
      <c r="A38" s="14">
        <v>39965</v>
      </c>
      <c r="B38" s="123">
        <v>0.57609999999999995</v>
      </c>
      <c r="C38" s="29"/>
      <c r="E38" s="113" t="s">
        <v>448</v>
      </c>
      <c r="I38" s="193" t="s">
        <v>448</v>
      </c>
    </row>
    <row r="39" spans="1:9">
      <c r="A39" s="14">
        <v>40057</v>
      </c>
      <c r="B39" s="123">
        <v>0.26269999999999999</v>
      </c>
      <c r="C39" s="29"/>
      <c r="E39" s="113" t="s">
        <v>448</v>
      </c>
      <c r="I39" s="193" t="s">
        <v>448</v>
      </c>
    </row>
    <row r="40" spans="1:9">
      <c r="A40" s="14">
        <v>40148</v>
      </c>
      <c r="B40" s="123">
        <v>0.1116</v>
      </c>
      <c r="C40" s="29"/>
      <c r="E40" s="113" t="s">
        <v>448</v>
      </c>
      <c r="I40" s="193" t="s">
        <v>448</v>
      </c>
    </row>
    <row r="41" spans="1:9">
      <c r="A41" s="14">
        <v>40238</v>
      </c>
      <c r="B41" s="123">
        <v>2.7699999999999999E-2</v>
      </c>
      <c r="C41" s="29"/>
      <c r="E41" s="113" t="s">
        <v>448</v>
      </c>
      <c r="I41" s="193" t="s">
        <v>448</v>
      </c>
    </row>
    <row r="42" spans="1:9">
      <c r="A42" s="14">
        <v>40330</v>
      </c>
      <c r="B42" s="123">
        <v>-8.9800000000000005E-2</v>
      </c>
      <c r="C42" s="29"/>
      <c r="E42" s="113" t="s">
        <v>448</v>
      </c>
      <c r="I42" s="193" t="s">
        <v>448</v>
      </c>
    </row>
    <row r="43" spans="1:9">
      <c r="A43" s="14">
        <v>40422</v>
      </c>
      <c r="B43" s="123">
        <v>-1.3999999999999999E-2</v>
      </c>
      <c r="C43" s="29"/>
      <c r="E43" s="113" t="s">
        <v>448</v>
      </c>
      <c r="I43" s="193" t="s">
        <v>448</v>
      </c>
    </row>
    <row r="44" spans="1:9">
      <c r="A44" s="14">
        <v>40513</v>
      </c>
      <c r="B44" s="123">
        <v>-0.1537</v>
      </c>
      <c r="C44" s="29"/>
      <c r="E44" s="113" t="s">
        <v>448</v>
      </c>
      <c r="I44" s="193" t="s">
        <v>448</v>
      </c>
    </row>
    <row r="45" spans="1:9">
      <c r="A45" s="14">
        <v>40603</v>
      </c>
      <c r="B45" s="123">
        <v>-0.17530000000000001</v>
      </c>
      <c r="C45" s="29"/>
      <c r="E45" s="113" t="s">
        <v>448</v>
      </c>
      <c r="I45" s="193" t="s">
        <v>448</v>
      </c>
    </row>
    <row r="46" spans="1:9">
      <c r="A46" s="14">
        <v>40695</v>
      </c>
      <c r="B46" s="123">
        <v>-0.2109</v>
      </c>
      <c r="C46" s="29"/>
      <c r="E46" s="113" t="s">
        <v>448</v>
      </c>
      <c r="I46" s="193" t="s">
        <v>448</v>
      </c>
    </row>
    <row r="47" spans="1:9">
      <c r="A47" s="14">
        <v>40787</v>
      </c>
      <c r="B47" s="123">
        <v>-0.19370000000000001</v>
      </c>
      <c r="C47" s="29"/>
      <c r="E47" s="113" t="s">
        <v>448</v>
      </c>
      <c r="I47" s="193" t="s">
        <v>448</v>
      </c>
    </row>
    <row r="48" spans="1:9">
      <c r="A48" s="14">
        <v>40878</v>
      </c>
      <c r="B48" s="123">
        <v>-0.155</v>
      </c>
      <c r="C48" s="29"/>
      <c r="E48" s="113" t="s">
        <v>448</v>
      </c>
      <c r="I48" s="193" t="s">
        <v>448</v>
      </c>
    </row>
    <row r="49" spans="1:10">
      <c r="A49" s="14">
        <v>40969</v>
      </c>
      <c r="B49" s="123">
        <v>-0.16649999999999998</v>
      </c>
      <c r="C49" s="29"/>
      <c r="E49" s="113" t="s">
        <v>448</v>
      </c>
      <c r="I49" s="193" t="s">
        <v>448</v>
      </c>
    </row>
    <row r="50" spans="1:10">
      <c r="A50" s="14">
        <v>41061</v>
      </c>
      <c r="B50" s="123">
        <v>-0.2011</v>
      </c>
      <c r="C50" s="29"/>
      <c r="E50" s="113" t="s">
        <v>448</v>
      </c>
      <c r="I50" s="193" t="s">
        <v>448</v>
      </c>
    </row>
    <row r="51" spans="1:10">
      <c r="A51" s="14">
        <v>41153</v>
      </c>
      <c r="B51" s="123">
        <v>-0.19120000000000001</v>
      </c>
      <c r="C51" s="29"/>
      <c r="E51" s="113" t="s">
        <v>448</v>
      </c>
      <c r="I51" s="193" t="s">
        <v>448</v>
      </c>
    </row>
    <row r="52" spans="1:10">
      <c r="A52" s="14">
        <v>41244</v>
      </c>
      <c r="B52" s="123">
        <v>-6.6600000000000006E-2</v>
      </c>
      <c r="C52" s="29"/>
      <c r="E52" s="113" t="s">
        <v>448</v>
      </c>
      <c r="I52" s="193" t="s">
        <v>448</v>
      </c>
    </row>
    <row r="53" spans="1:10">
      <c r="A53" s="14">
        <v>41334</v>
      </c>
      <c r="B53" s="123">
        <v>-0.23769999999999999</v>
      </c>
      <c r="C53" s="29"/>
      <c r="E53" s="113" t="s">
        <v>448</v>
      </c>
      <c r="I53" s="193" t="s">
        <v>448</v>
      </c>
    </row>
    <row r="54" spans="1:10">
      <c r="A54" s="14">
        <v>41426</v>
      </c>
      <c r="B54" s="123">
        <v>-0.30820000000000003</v>
      </c>
      <c r="C54" s="29"/>
      <c r="E54" s="113" t="s">
        <v>448</v>
      </c>
      <c r="H54" s="50"/>
      <c r="I54" s="193" t="s">
        <v>448</v>
      </c>
      <c r="J54" s="50"/>
    </row>
    <row r="55" spans="1:10">
      <c r="A55" s="14">
        <v>41518</v>
      </c>
      <c r="B55" s="123">
        <v>-0.28899999999999998</v>
      </c>
      <c r="C55" s="29"/>
      <c r="E55" s="113" t="s">
        <v>448</v>
      </c>
      <c r="I55" s="193" t="s">
        <v>448</v>
      </c>
    </row>
    <row r="56" spans="1:10">
      <c r="A56" s="14">
        <v>41609</v>
      </c>
      <c r="B56" s="123">
        <v>-0.28960000000000002</v>
      </c>
      <c r="E56" s="113" t="s">
        <v>448</v>
      </c>
      <c r="I56" s="193" t="s">
        <v>448</v>
      </c>
    </row>
    <row r="57" spans="1:10">
      <c r="A57" s="14">
        <v>41699</v>
      </c>
      <c r="B57" s="123">
        <v>-0.3468</v>
      </c>
      <c r="E57" s="113" t="s">
        <v>448</v>
      </c>
      <c r="I57" s="193" t="s">
        <v>448</v>
      </c>
    </row>
    <row r="58" spans="1:10">
      <c r="A58" s="14">
        <v>41791</v>
      </c>
      <c r="B58" s="123">
        <v>-0.3342</v>
      </c>
      <c r="E58" s="113" t="s">
        <v>448</v>
      </c>
      <c r="I58" s="193" t="s">
        <v>448</v>
      </c>
    </row>
    <row r="59" spans="1:10">
      <c r="A59" s="14">
        <v>41883</v>
      </c>
      <c r="B59" s="123">
        <v>-0.2984</v>
      </c>
      <c r="E59" s="113" t="s">
        <v>448</v>
      </c>
      <c r="I59" s="193" t="s">
        <v>448</v>
      </c>
    </row>
    <row r="60" spans="1:10">
      <c r="A60" s="14">
        <v>41974</v>
      </c>
      <c r="B60" s="123">
        <v>-0.3967</v>
      </c>
      <c r="D60" s="93" t="s">
        <v>373</v>
      </c>
      <c r="I60" s="193" t="s">
        <v>448</v>
      </c>
    </row>
    <row r="61" spans="1:10">
      <c r="A61" s="14">
        <v>42064</v>
      </c>
      <c r="B61" s="123">
        <v>-0.45530000000000004</v>
      </c>
      <c r="C61" s="125">
        <v>42135</v>
      </c>
      <c r="D61" s="113" t="s">
        <v>404</v>
      </c>
      <c r="I61" s="193" t="s">
        <v>448</v>
      </c>
    </row>
    <row r="62" spans="1:10">
      <c r="A62" s="14">
        <v>42156</v>
      </c>
      <c r="B62" s="123">
        <v>-0.32450000000000001</v>
      </c>
      <c r="C62" s="125">
        <v>42192</v>
      </c>
      <c r="I62" s="113" t="s">
        <v>448</v>
      </c>
    </row>
    <row r="63" spans="1:10">
      <c r="A63" s="14">
        <v>42248</v>
      </c>
      <c r="B63" s="123">
        <v>-0.32</v>
      </c>
      <c r="C63" s="125">
        <v>42297</v>
      </c>
      <c r="I63" s="113" t="s">
        <v>448</v>
      </c>
    </row>
    <row r="64" spans="1:10">
      <c r="A64" s="14">
        <v>42339</v>
      </c>
      <c r="B64" s="123">
        <v>-0.40689999999999998</v>
      </c>
      <c r="C64" s="125">
        <v>42390</v>
      </c>
      <c r="I64" s="113" t="s">
        <v>448</v>
      </c>
    </row>
    <row r="65" spans="1:9">
      <c r="A65" s="14">
        <v>42430</v>
      </c>
      <c r="B65" s="123">
        <v>-0.38060000000000005</v>
      </c>
      <c r="C65" s="125">
        <v>42530</v>
      </c>
      <c r="I65" s="113" t="s">
        <v>448</v>
      </c>
    </row>
    <row r="66" spans="1:9">
      <c r="A66" s="14">
        <v>42522</v>
      </c>
      <c r="B66" s="123">
        <v>-0.43479999999999996</v>
      </c>
      <c r="C66" s="125">
        <v>42614</v>
      </c>
      <c r="I66" s="113" t="s">
        <v>448</v>
      </c>
    </row>
    <row r="67" spans="1:9">
      <c r="A67" s="14">
        <v>42614</v>
      </c>
      <c r="B67" s="123">
        <v>-0.45640000000000003</v>
      </c>
      <c r="C67" s="125">
        <v>42676</v>
      </c>
      <c r="D67" s="148" t="s">
        <v>467</v>
      </c>
      <c r="I67" s="113" t="s">
        <v>448</v>
      </c>
    </row>
    <row r="68" spans="1:9">
      <c r="A68" s="14">
        <v>42705</v>
      </c>
      <c r="B68" s="123">
        <v>-0.38880000000000003</v>
      </c>
      <c r="C68" s="125">
        <v>42766</v>
      </c>
      <c r="D68" s="148" t="s">
        <v>467</v>
      </c>
      <c r="I68" s="113"/>
    </row>
    <row r="69" spans="1:9">
      <c r="A69" s="14">
        <v>42795</v>
      </c>
      <c r="B69" s="123">
        <v>-0.501</v>
      </c>
      <c r="C69" s="125">
        <v>42831</v>
      </c>
      <c r="I69" s="113" t="s">
        <v>448</v>
      </c>
    </row>
    <row r="70" spans="1:9">
      <c r="A70" s="14">
        <v>42887</v>
      </c>
      <c r="B70" s="123">
        <v>-0.53520000000000001</v>
      </c>
      <c r="C70" s="125">
        <v>42928</v>
      </c>
      <c r="I70" s="113" t="s">
        <v>448</v>
      </c>
    </row>
    <row r="71" spans="1:9">
      <c r="A71" s="14">
        <v>42979</v>
      </c>
      <c r="B71" s="123">
        <v>-0.58550000000000002</v>
      </c>
      <c r="C71" s="125">
        <v>43014</v>
      </c>
      <c r="I71" s="193" t="s">
        <v>448</v>
      </c>
    </row>
    <row r="72" spans="1:9">
      <c r="A72" s="14">
        <v>43070</v>
      </c>
      <c r="B72" s="123">
        <v>-0.57679999999999998</v>
      </c>
      <c r="C72" s="125">
        <v>43132</v>
      </c>
      <c r="F72" t="s">
        <v>634</v>
      </c>
      <c r="I72" s="193" t="s">
        <v>448</v>
      </c>
    </row>
    <row r="73" spans="1:9">
      <c r="A73" s="14">
        <v>43160</v>
      </c>
      <c r="B73" s="123">
        <v>-0.45619999999999999</v>
      </c>
      <c r="C73" s="125">
        <v>43200</v>
      </c>
      <c r="E73" s="134">
        <v>43160</v>
      </c>
      <c r="F73" s="123">
        <v>-0.45619999999999999</v>
      </c>
      <c r="G73" s="125">
        <v>43200</v>
      </c>
      <c r="I73" s="193" t="s">
        <v>448</v>
      </c>
    </row>
    <row r="74" spans="1:9">
      <c r="A74" s="14">
        <v>43252</v>
      </c>
      <c r="B74" s="123">
        <v>-0.47670000000000001</v>
      </c>
      <c r="C74" s="125">
        <v>43290</v>
      </c>
      <c r="E74" s="134">
        <v>43252</v>
      </c>
      <c r="F74" s="164">
        <v>-0.47670000000000001</v>
      </c>
      <c r="G74" s="125">
        <v>43284</v>
      </c>
      <c r="I74" s="193" t="s">
        <v>448</v>
      </c>
    </row>
    <row r="75" spans="1:9">
      <c r="A75" s="14">
        <v>43344</v>
      </c>
      <c r="B75" s="123">
        <v>-0.46649999999999997</v>
      </c>
      <c r="C75" s="125">
        <v>43375</v>
      </c>
      <c r="D75" s="132" t="s">
        <v>653</v>
      </c>
      <c r="G75" s="125"/>
      <c r="I75" s="193" t="s">
        <v>448</v>
      </c>
    </row>
    <row r="76" spans="1:9">
      <c r="A76" s="14">
        <v>43435</v>
      </c>
      <c r="B76" s="123">
        <v>-0.65159999999999996</v>
      </c>
      <c r="C76" s="125">
        <v>43497</v>
      </c>
      <c r="D76" s="132" t="s">
        <v>653</v>
      </c>
      <c r="G76" s="125"/>
      <c r="I76" s="193" t="s">
        <v>448</v>
      </c>
    </row>
    <row r="77" spans="1:9">
      <c r="A77" s="14">
        <v>43525</v>
      </c>
      <c r="B77" s="123">
        <v>-0.41859999999999997</v>
      </c>
      <c r="C77" s="125">
        <v>43557</v>
      </c>
      <c r="D77" s="132" t="s">
        <v>653</v>
      </c>
      <c r="G77" s="125"/>
      <c r="I77" s="193" t="s">
        <v>448</v>
      </c>
    </row>
    <row r="78" spans="1:9">
      <c r="A78" s="14">
        <v>43617</v>
      </c>
      <c r="B78" s="123">
        <v>-0.40360000000000001</v>
      </c>
      <c r="C78" s="125">
        <v>43656</v>
      </c>
      <c r="D78" s="132" t="s">
        <v>653</v>
      </c>
      <c r="G78" s="125"/>
      <c r="I78" s="193" t="s">
        <v>448</v>
      </c>
    </row>
    <row r="79" spans="1:9">
      <c r="A79" s="14">
        <v>43709</v>
      </c>
      <c r="B79" s="123">
        <v>-0.33020000000000005</v>
      </c>
      <c r="C79" s="125">
        <v>43739</v>
      </c>
      <c r="D79" s="132" t="s">
        <v>653</v>
      </c>
      <c r="G79" s="125"/>
      <c r="I79" s="193" t="s">
        <v>448</v>
      </c>
    </row>
    <row r="80" spans="1:9">
      <c r="A80" s="14">
        <v>43800</v>
      </c>
      <c r="B80" s="123">
        <v>-0.4299</v>
      </c>
      <c r="C80" s="125">
        <v>43851</v>
      </c>
      <c r="D80" s="132" t="s">
        <v>653</v>
      </c>
      <c r="G80" s="125"/>
      <c r="I80" s="193" t="s">
        <v>448</v>
      </c>
    </row>
    <row r="81" spans="1:9">
      <c r="A81" s="14">
        <v>43891</v>
      </c>
      <c r="B81" s="123">
        <v>-0.50869999999999993</v>
      </c>
      <c r="C81" s="125">
        <v>43954</v>
      </c>
      <c r="D81" s="193"/>
      <c r="E81" s="193" t="s">
        <v>448</v>
      </c>
      <c r="I81" s="193" t="s">
        <v>448</v>
      </c>
    </row>
    <row r="82" spans="1:9">
      <c r="A82" s="14">
        <v>43983</v>
      </c>
      <c r="B82" s="123">
        <v>0.15410000000000001</v>
      </c>
      <c r="C82" s="125">
        <v>44019</v>
      </c>
      <c r="D82" s="193"/>
      <c r="E82" s="193" t="s">
        <v>448</v>
      </c>
      <c r="I82" s="193" t="s">
        <v>448</v>
      </c>
    </row>
    <row r="83" spans="1:9">
      <c r="A83" s="14">
        <v>44075</v>
      </c>
      <c r="B83" s="123">
        <v>-0.27729999999999999</v>
      </c>
      <c r="C83" s="125">
        <v>44134</v>
      </c>
      <c r="D83" s="193"/>
      <c r="E83" s="193" t="s">
        <v>448</v>
      </c>
      <c r="I83" s="193" t="s">
        <v>448</v>
      </c>
    </row>
    <row r="84" spans="1:9">
      <c r="A84" s="14">
        <v>44166</v>
      </c>
      <c r="B84" s="123">
        <v>-0.4289</v>
      </c>
      <c r="C84" s="125">
        <v>44216</v>
      </c>
      <c r="D84" s="193" t="s">
        <v>448</v>
      </c>
      <c r="E84" s="193" t="s">
        <v>448</v>
      </c>
      <c r="F84" s="193" t="s">
        <v>448</v>
      </c>
      <c r="G84" s="193" t="s">
        <v>448</v>
      </c>
      <c r="H84" s="193" t="s">
        <v>448</v>
      </c>
      <c r="I84" s="193" t="s">
        <v>448</v>
      </c>
    </row>
    <row r="85" spans="1:9">
      <c r="A85" s="14">
        <v>44256</v>
      </c>
      <c r="B85" s="123">
        <v>-0.65079999999999993</v>
      </c>
      <c r="C85" s="125">
        <v>44299</v>
      </c>
      <c r="D85" s="193"/>
      <c r="E85" s="193" t="s">
        <v>448</v>
      </c>
      <c r="I85" s="193" t="s">
        <v>448</v>
      </c>
    </row>
    <row r="86" spans="1:9">
      <c r="A86" s="14">
        <v>44348</v>
      </c>
      <c r="B86" s="123">
        <v>-0.80480000000000007</v>
      </c>
      <c r="C86" s="125">
        <v>44390</v>
      </c>
      <c r="D86" s="193"/>
      <c r="E86" s="193" t="s">
        <v>448</v>
      </c>
      <c r="I86" s="193" t="s">
        <v>448</v>
      </c>
    </row>
    <row r="87" spans="1:9">
      <c r="C87" s="125"/>
    </row>
    <row r="88" spans="1:9">
      <c r="C88" s="125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>
    <tabColor rgb="FF7030A0"/>
  </sheetPr>
  <dimension ref="A1:S157"/>
  <sheetViews>
    <sheetView zoomScaleNormal="100" workbookViewId="0">
      <pane xSplit="1" ySplit="7" topLeftCell="B125" activePane="bottomRight" state="frozen"/>
      <selection pane="topRight" activeCell="B1" sqref="B1"/>
      <selection pane="bottomLeft" activeCell="A7" sqref="A7"/>
      <selection pane="bottomRight" activeCell="F139" sqref="F139"/>
    </sheetView>
  </sheetViews>
  <sheetFormatPr defaultRowHeight="14.5"/>
  <cols>
    <col min="3" max="3" width="9.1796875" style="15"/>
    <col min="4" max="5" width="10.7265625" bestFit="1" customWidth="1"/>
    <col min="6" max="6" width="11.1796875" customWidth="1"/>
    <col min="10" max="10" width="10.7265625" bestFit="1" customWidth="1"/>
  </cols>
  <sheetData>
    <row r="1" spans="1:16">
      <c r="A1" t="s">
        <v>371</v>
      </c>
    </row>
    <row r="2" spans="1:16">
      <c r="A2" t="s">
        <v>372</v>
      </c>
      <c r="F2" t="s">
        <v>1</v>
      </c>
    </row>
    <row r="3" spans="1:16" s="113" customFormat="1">
      <c r="B3" s="115" t="s">
        <v>465</v>
      </c>
      <c r="C3" s="115" t="s">
        <v>465</v>
      </c>
    </row>
    <row r="4" spans="1:16">
      <c r="B4" t="s">
        <v>411</v>
      </c>
      <c r="C4" s="15" t="s">
        <v>412</v>
      </c>
      <c r="F4" s="115" t="s">
        <v>447</v>
      </c>
    </row>
    <row r="5" spans="1:16">
      <c r="B5" t="s">
        <v>378</v>
      </c>
      <c r="C5" s="15" t="s">
        <v>377</v>
      </c>
      <c r="F5" s="111" t="s">
        <v>398</v>
      </c>
      <c r="H5" s="113" t="s">
        <v>435</v>
      </c>
    </row>
    <row r="6" spans="1:16">
      <c r="B6" s="25" t="s">
        <v>30</v>
      </c>
      <c r="F6" s="111" t="s">
        <v>399</v>
      </c>
    </row>
    <row r="7" spans="1:16">
      <c r="A7" t="s">
        <v>28</v>
      </c>
      <c r="B7" t="s">
        <v>29</v>
      </c>
      <c r="C7" s="15" t="s">
        <v>31</v>
      </c>
      <c r="D7" s="101" t="s">
        <v>411</v>
      </c>
      <c r="E7" s="101" t="s">
        <v>412</v>
      </c>
      <c r="F7" s="111" t="s">
        <v>31</v>
      </c>
      <c r="G7" s="113"/>
      <c r="K7" s="82">
        <v>1987</v>
      </c>
      <c r="L7" s="56">
        <v>-20.5</v>
      </c>
      <c r="M7" s="73">
        <v>-0.20499999999999999</v>
      </c>
      <c r="N7" s="94">
        <v>-20.5</v>
      </c>
      <c r="O7" s="92">
        <f>N7/100</f>
        <v>-0.20499999999999999</v>
      </c>
      <c r="P7" t="b">
        <f>M7=O7</f>
        <v>1</v>
      </c>
    </row>
    <row r="8" spans="1:16">
      <c r="A8" s="27">
        <v>32568</v>
      </c>
      <c r="B8">
        <v>107.5</v>
      </c>
      <c r="C8" s="152">
        <v>-0.10890000000000001</v>
      </c>
      <c r="E8" s="56"/>
      <c r="F8" s="112">
        <v>-10.89</v>
      </c>
      <c r="G8" s="114"/>
      <c r="H8" s="25"/>
      <c r="K8" s="82">
        <v>1987</v>
      </c>
      <c r="L8" s="56">
        <v>-14.98</v>
      </c>
      <c r="M8" s="73">
        <v>-0.14980000000000002</v>
      </c>
      <c r="N8" s="94">
        <v>-14.98</v>
      </c>
      <c r="O8" s="92">
        <f t="shared" ref="O8:O71" si="0">N8/100</f>
        <v>-0.14980000000000002</v>
      </c>
      <c r="P8" s="93" t="b">
        <f t="shared" ref="P8:P71" si="1">M8=O8</f>
        <v>1</v>
      </c>
    </row>
    <row r="9" spans="1:16">
      <c r="A9" s="27">
        <v>32660</v>
      </c>
      <c r="B9">
        <v>106.5</v>
      </c>
      <c r="C9" s="152">
        <v>0.2165</v>
      </c>
      <c r="E9" s="56"/>
      <c r="F9" s="112">
        <v>21.65</v>
      </c>
      <c r="G9" s="114"/>
      <c r="H9" s="32"/>
      <c r="K9" s="82">
        <v>1987</v>
      </c>
      <c r="L9" s="56">
        <v>-11.44</v>
      </c>
      <c r="M9" s="73">
        <v>-0.1144</v>
      </c>
      <c r="N9" s="94">
        <v>-11.44</v>
      </c>
      <c r="O9" s="92">
        <f t="shared" si="0"/>
        <v>-0.1144</v>
      </c>
      <c r="P9" s="93" t="b">
        <f t="shared" si="1"/>
        <v>1</v>
      </c>
    </row>
    <row r="10" spans="1:16">
      <c r="A10" s="27">
        <v>32752</v>
      </c>
      <c r="B10">
        <v>117.7</v>
      </c>
      <c r="C10" s="152">
        <v>0.63190000000000002</v>
      </c>
      <c r="E10" s="56"/>
      <c r="F10" s="112">
        <v>63.19</v>
      </c>
      <c r="G10" s="114"/>
      <c r="H10" s="32"/>
      <c r="K10" s="82">
        <v>1987</v>
      </c>
      <c r="L10" s="56">
        <v>-59.78</v>
      </c>
      <c r="M10" s="73">
        <v>-0.5978</v>
      </c>
      <c r="N10" s="94">
        <v>-59.78</v>
      </c>
      <c r="O10" s="92">
        <f t="shared" si="0"/>
        <v>-0.5978</v>
      </c>
      <c r="P10" s="93" t="b">
        <f t="shared" si="1"/>
        <v>1</v>
      </c>
    </row>
    <row r="11" spans="1:16">
      <c r="A11" s="27">
        <v>32843</v>
      </c>
      <c r="B11">
        <v>103.2</v>
      </c>
      <c r="C11" s="152">
        <v>7.2900000000000006E-2</v>
      </c>
      <c r="E11" s="56"/>
      <c r="F11" s="112">
        <v>7.29</v>
      </c>
      <c r="G11" s="114"/>
      <c r="H11" s="32"/>
      <c r="K11" s="82">
        <v>1988</v>
      </c>
      <c r="L11" s="56">
        <v>-46.19</v>
      </c>
      <c r="M11" s="73">
        <v>-0.46189999999999998</v>
      </c>
      <c r="N11" s="94">
        <v>-46.19</v>
      </c>
      <c r="O11" s="92">
        <f t="shared" si="0"/>
        <v>-0.46189999999999998</v>
      </c>
      <c r="P11" s="93" t="b">
        <f t="shared" si="1"/>
        <v>1</v>
      </c>
    </row>
    <row r="12" spans="1:16">
      <c r="A12" s="27">
        <v>32933</v>
      </c>
      <c r="B12">
        <v>101.7</v>
      </c>
      <c r="C12" s="152">
        <v>-5.4699999999999999E-2</v>
      </c>
      <c r="E12" s="56"/>
      <c r="F12" s="112">
        <v>-5.47</v>
      </c>
      <c r="G12" s="114"/>
      <c r="H12" s="140" t="s">
        <v>443</v>
      </c>
      <c r="K12" s="82">
        <v>1988</v>
      </c>
      <c r="L12" s="56">
        <v>-22.44</v>
      </c>
      <c r="M12" s="73">
        <v>-0.22440000000000002</v>
      </c>
      <c r="N12" s="94">
        <v>-22.44</v>
      </c>
      <c r="O12" s="92">
        <f t="shared" si="0"/>
        <v>-0.22440000000000002</v>
      </c>
      <c r="P12" s="93" t="b">
        <f t="shared" si="1"/>
        <v>1</v>
      </c>
    </row>
    <row r="13" spans="1:16">
      <c r="A13" s="27">
        <v>33025</v>
      </c>
      <c r="B13">
        <v>104.1</v>
      </c>
      <c r="C13" s="152">
        <v>-6.0899999999999996E-2</v>
      </c>
      <c r="E13" s="56"/>
      <c r="F13" s="112">
        <v>-6.09</v>
      </c>
      <c r="G13" s="114"/>
      <c r="H13" s="140" t="s">
        <v>443</v>
      </c>
      <c r="K13" s="82">
        <v>1988</v>
      </c>
      <c r="L13" s="56">
        <v>5.86</v>
      </c>
      <c r="M13" s="73">
        <v>5.8600000000000006E-2</v>
      </c>
      <c r="N13" s="94">
        <v>5.86</v>
      </c>
      <c r="O13" s="92">
        <f t="shared" si="0"/>
        <v>5.8600000000000006E-2</v>
      </c>
      <c r="P13" s="93" t="b">
        <f t="shared" si="1"/>
        <v>1</v>
      </c>
    </row>
    <row r="14" spans="1:16">
      <c r="A14" s="27">
        <v>33117</v>
      </c>
      <c r="B14">
        <v>101.3</v>
      </c>
      <c r="C14" s="152">
        <v>-0.2447</v>
      </c>
      <c r="E14" s="56"/>
      <c r="F14" s="112">
        <v>-24.47</v>
      </c>
      <c r="G14" s="114"/>
      <c r="H14" s="140" t="s">
        <v>443</v>
      </c>
      <c r="K14" s="82">
        <v>1988</v>
      </c>
      <c r="L14" s="56">
        <v>5.18</v>
      </c>
      <c r="M14" s="73">
        <v>5.1799999999999999E-2</v>
      </c>
      <c r="N14" s="94">
        <v>5.18</v>
      </c>
      <c r="O14" s="92">
        <f t="shared" si="0"/>
        <v>5.1799999999999999E-2</v>
      </c>
      <c r="P14" s="93" t="b">
        <f t="shared" si="1"/>
        <v>1</v>
      </c>
    </row>
    <row r="15" spans="1:16">
      <c r="A15" s="27">
        <v>33208</v>
      </c>
      <c r="B15">
        <v>84.3</v>
      </c>
      <c r="C15" s="152">
        <v>-0.43680000000000002</v>
      </c>
      <c r="E15" s="56"/>
      <c r="F15" s="112">
        <v>-43.68</v>
      </c>
      <c r="G15" s="114"/>
      <c r="H15" s="140" t="s">
        <v>443</v>
      </c>
      <c r="K15" s="82">
        <v>1989</v>
      </c>
      <c r="L15" s="56">
        <v>-10.89</v>
      </c>
      <c r="M15" s="73">
        <v>-0.10890000000000001</v>
      </c>
      <c r="N15" s="94">
        <v>-10.89</v>
      </c>
      <c r="O15" s="92">
        <f t="shared" si="0"/>
        <v>-0.10890000000000001</v>
      </c>
      <c r="P15" s="93" t="b">
        <f t="shared" si="1"/>
        <v>1</v>
      </c>
    </row>
    <row r="16" spans="1:16">
      <c r="A16" s="27">
        <v>33298</v>
      </c>
      <c r="B16">
        <v>83.8</v>
      </c>
      <c r="C16" s="152">
        <v>-0.49209999999999998</v>
      </c>
      <c r="E16" s="56"/>
      <c r="F16" s="112">
        <v>-49.21</v>
      </c>
      <c r="G16" s="114"/>
      <c r="H16" s="140" t="s">
        <v>443</v>
      </c>
      <c r="K16" s="82">
        <v>1989</v>
      </c>
      <c r="L16" s="56">
        <v>21.65</v>
      </c>
      <c r="M16" s="73">
        <v>0.2165</v>
      </c>
      <c r="N16" s="94">
        <v>21.65</v>
      </c>
      <c r="O16" s="92">
        <f t="shared" si="0"/>
        <v>0.2165</v>
      </c>
      <c r="P16" s="93" t="b">
        <f t="shared" si="1"/>
        <v>1</v>
      </c>
    </row>
    <row r="17" spans="1:16">
      <c r="A17" s="27">
        <v>33390</v>
      </c>
      <c r="B17">
        <v>89.2</v>
      </c>
      <c r="C17" s="152">
        <v>-9.4999999999999998E-3</v>
      </c>
      <c r="E17" s="56"/>
      <c r="F17" s="112">
        <v>-0.95</v>
      </c>
      <c r="G17" s="114"/>
      <c r="H17" s="140" t="s">
        <v>443</v>
      </c>
      <c r="K17" s="82">
        <v>1989</v>
      </c>
      <c r="L17" s="56">
        <v>63.19</v>
      </c>
      <c r="M17" s="73">
        <v>0.63190000000000002</v>
      </c>
      <c r="N17" s="94">
        <v>63.19</v>
      </c>
      <c r="O17" s="92">
        <f t="shared" si="0"/>
        <v>0.63190000000000002</v>
      </c>
      <c r="P17" s="93" t="b">
        <f t="shared" si="1"/>
        <v>1</v>
      </c>
    </row>
    <row r="18" spans="1:16">
      <c r="A18" s="27">
        <v>33482</v>
      </c>
      <c r="B18">
        <v>87.5</v>
      </c>
      <c r="C18" s="152">
        <v>-5.7500000000000002E-2</v>
      </c>
      <c r="E18" s="56"/>
      <c r="F18" s="112">
        <v>-5.75</v>
      </c>
      <c r="G18" s="114"/>
      <c r="H18" s="140" t="s">
        <v>443</v>
      </c>
      <c r="K18" s="82">
        <v>1989</v>
      </c>
      <c r="L18" s="56">
        <v>7.29</v>
      </c>
      <c r="M18" s="73">
        <v>7.2900000000000006E-2</v>
      </c>
      <c r="N18" s="94">
        <v>7.29</v>
      </c>
      <c r="O18" s="92">
        <f t="shared" si="0"/>
        <v>7.2900000000000006E-2</v>
      </c>
      <c r="P18" s="93" t="b">
        <f t="shared" si="1"/>
        <v>1</v>
      </c>
    </row>
    <row r="19" spans="1:16">
      <c r="A19" s="27">
        <v>33573</v>
      </c>
      <c r="B19">
        <v>90.6</v>
      </c>
      <c r="C19" s="152">
        <v>-5.4900000000000004E-2</v>
      </c>
      <c r="E19" s="56"/>
      <c r="F19" s="112">
        <v>-5.49</v>
      </c>
      <c r="G19" s="114"/>
      <c r="H19" s="140" t="s">
        <v>443</v>
      </c>
      <c r="K19" s="82">
        <v>1990</v>
      </c>
      <c r="L19" s="56">
        <v>-5.47</v>
      </c>
      <c r="M19" s="73">
        <v>-5.4699999999999999E-2</v>
      </c>
      <c r="N19" s="94">
        <v>-5.47</v>
      </c>
      <c r="O19" s="92">
        <f t="shared" si="0"/>
        <v>-5.4699999999999999E-2</v>
      </c>
      <c r="P19" s="93" t="b">
        <f t="shared" si="1"/>
        <v>1</v>
      </c>
    </row>
    <row r="20" spans="1:16">
      <c r="A20" s="27">
        <v>33664</v>
      </c>
      <c r="B20">
        <v>112</v>
      </c>
      <c r="C20" s="152">
        <v>0.42859999999999998</v>
      </c>
      <c r="E20" s="56"/>
      <c r="F20" s="112">
        <v>42.86</v>
      </c>
      <c r="G20" s="114"/>
      <c r="H20" s="140" t="s">
        <v>443</v>
      </c>
      <c r="K20" s="82">
        <v>1990</v>
      </c>
      <c r="L20" s="56">
        <v>-6.09</v>
      </c>
      <c r="M20" s="73">
        <v>-6.0899999999999996E-2</v>
      </c>
      <c r="N20" s="94">
        <v>-6.09</v>
      </c>
      <c r="O20" s="92">
        <f t="shared" si="0"/>
        <v>-6.0899999999999996E-2</v>
      </c>
      <c r="P20" s="93" t="b">
        <f t="shared" si="1"/>
        <v>1</v>
      </c>
    </row>
    <row r="21" spans="1:16">
      <c r="A21" s="27">
        <v>33756</v>
      </c>
      <c r="B21">
        <v>108.1</v>
      </c>
      <c r="C21" s="152">
        <v>0.50549999999999995</v>
      </c>
      <c r="E21" s="56"/>
      <c r="F21" s="112">
        <v>50.55</v>
      </c>
      <c r="G21" s="114"/>
      <c r="H21" s="140" t="s">
        <v>443</v>
      </c>
      <c r="K21" s="82">
        <v>1990</v>
      </c>
      <c r="L21" s="56">
        <v>-24.47</v>
      </c>
      <c r="M21" s="73">
        <v>-0.2447</v>
      </c>
      <c r="N21" s="94">
        <v>-24.47</v>
      </c>
      <c r="O21" s="92">
        <f t="shared" si="0"/>
        <v>-0.2447</v>
      </c>
      <c r="P21" s="93" t="b">
        <f t="shared" si="1"/>
        <v>1</v>
      </c>
    </row>
    <row r="22" spans="1:16">
      <c r="A22" s="27">
        <v>33848</v>
      </c>
      <c r="B22">
        <v>109.8</v>
      </c>
      <c r="C22" s="152">
        <v>0.49420000000000003</v>
      </c>
      <c r="E22" s="56"/>
      <c r="F22" s="112">
        <v>49.42</v>
      </c>
      <c r="G22" s="114"/>
      <c r="H22" s="140" t="s">
        <v>443</v>
      </c>
      <c r="K22" s="82">
        <v>1990</v>
      </c>
      <c r="L22" s="56">
        <v>-43.68</v>
      </c>
      <c r="M22" s="73">
        <v>-0.43680000000000002</v>
      </c>
      <c r="N22" s="94">
        <v>-43.68</v>
      </c>
      <c r="O22" s="92">
        <f t="shared" si="0"/>
        <v>-0.43680000000000002</v>
      </c>
      <c r="P22" s="93" t="b">
        <f t="shared" si="1"/>
        <v>1</v>
      </c>
    </row>
    <row r="23" spans="1:16">
      <c r="A23" s="27">
        <v>33939</v>
      </c>
      <c r="B23">
        <v>110.6</v>
      </c>
      <c r="C23" s="152">
        <v>0.6542</v>
      </c>
      <c r="E23" s="56"/>
      <c r="F23" s="112">
        <v>65.42</v>
      </c>
      <c r="G23" s="114"/>
      <c r="H23" s="140" t="s">
        <v>443</v>
      </c>
      <c r="K23" s="82">
        <v>1991</v>
      </c>
      <c r="L23" s="56">
        <v>-49.21</v>
      </c>
      <c r="M23" s="73">
        <v>-0.49209999999999998</v>
      </c>
      <c r="N23" s="94">
        <v>-49.21</v>
      </c>
      <c r="O23" s="92">
        <f t="shared" si="0"/>
        <v>-0.49209999999999998</v>
      </c>
      <c r="P23" s="93" t="b">
        <f t="shared" si="1"/>
        <v>1</v>
      </c>
    </row>
    <row r="24" spans="1:16">
      <c r="A24" s="27">
        <v>34029</v>
      </c>
      <c r="B24">
        <v>112.2</v>
      </c>
      <c r="C24" s="152">
        <v>0.5373</v>
      </c>
      <c r="E24" s="56"/>
      <c r="F24" s="112">
        <v>53.73</v>
      </c>
      <c r="G24" s="114"/>
      <c r="H24" s="140" t="s">
        <v>443</v>
      </c>
      <c r="K24" s="82">
        <v>1991</v>
      </c>
      <c r="L24" s="56">
        <v>-0.95</v>
      </c>
      <c r="M24" s="73">
        <v>-9.4999999999999998E-3</v>
      </c>
      <c r="N24" s="94">
        <v>-0.95</v>
      </c>
      <c r="O24" s="92">
        <f t="shared" si="0"/>
        <v>-9.4999999999999998E-3</v>
      </c>
      <c r="P24" s="93" t="b">
        <f t="shared" si="1"/>
        <v>1</v>
      </c>
    </row>
    <row r="25" spans="1:16">
      <c r="A25" s="27">
        <v>34121</v>
      </c>
      <c r="B25">
        <v>121.4</v>
      </c>
      <c r="C25" s="152">
        <v>0.57789999999999997</v>
      </c>
      <c r="E25" s="56"/>
      <c r="F25" s="112">
        <v>57.79</v>
      </c>
      <c r="G25" s="114"/>
      <c r="H25" s="140" t="s">
        <v>443</v>
      </c>
      <c r="K25" s="82">
        <v>1991</v>
      </c>
      <c r="L25" s="56">
        <v>-5.75</v>
      </c>
      <c r="M25" s="73">
        <v>-5.7500000000000002E-2</v>
      </c>
      <c r="N25" s="94">
        <v>-5.75</v>
      </c>
      <c r="O25" s="92">
        <f t="shared" si="0"/>
        <v>-5.7500000000000002E-2</v>
      </c>
      <c r="P25" s="93" t="b">
        <f t="shared" si="1"/>
        <v>1</v>
      </c>
    </row>
    <row r="26" spans="1:16">
      <c r="A26" s="27">
        <v>34213</v>
      </c>
      <c r="B26">
        <v>131.80000000000001</v>
      </c>
      <c r="C26" s="152">
        <v>0.68180000000000007</v>
      </c>
      <c r="E26" s="56"/>
      <c r="F26" s="112">
        <v>68.180000000000007</v>
      </c>
      <c r="G26" s="114"/>
      <c r="H26" s="140" t="s">
        <v>443</v>
      </c>
      <c r="K26" s="82">
        <v>1991</v>
      </c>
      <c r="L26" s="56">
        <v>-5.49</v>
      </c>
      <c r="M26" s="73">
        <v>-5.4900000000000004E-2</v>
      </c>
      <c r="N26" s="94">
        <v>-5.49</v>
      </c>
      <c r="O26" s="92">
        <f t="shared" si="0"/>
        <v>-5.4900000000000004E-2</v>
      </c>
      <c r="P26" s="93" t="b">
        <f t="shared" si="1"/>
        <v>1</v>
      </c>
    </row>
    <row r="27" spans="1:16">
      <c r="A27" s="27">
        <v>34304</v>
      </c>
      <c r="B27">
        <v>130.30000000000001</v>
      </c>
      <c r="C27" s="152">
        <v>0.58040000000000003</v>
      </c>
      <c r="E27" s="56"/>
      <c r="F27" s="112">
        <v>58.04</v>
      </c>
      <c r="G27" s="114"/>
      <c r="H27" s="140" t="s">
        <v>443</v>
      </c>
      <c r="K27" s="82">
        <v>1992</v>
      </c>
      <c r="L27" s="56">
        <v>42.86</v>
      </c>
      <c r="M27" s="73">
        <v>0.42859999999999998</v>
      </c>
      <c r="N27" s="94">
        <v>42.86</v>
      </c>
      <c r="O27" s="92">
        <f t="shared" si="0"/>
        <v>0.42859999999999998</v>
      </c>
      <c r="P27" s="93" t="b">
        <f t="shared" si="1"/>
        <v>1</v>
      </c>
    </row>
    <row r="28" spans="1:16">
      <c r="A28" s="27">
        <v>34394</v>
      </c>
      <c r="B28">
        <v>135.80000000000001</v>
      </c>
      <c r="C28" s="152">
        <v>0.71930000000000005</v>
      </c>
      <c r="E28" s="56"/>
      <c r="F28" s="112">
        <v>71.930000000000007</v>
      </c>
      <c r="G28" s="114"/>
      <c r="H28" s="140" t="s">
        <v>443</v>
      </c>
      <c r="K28" s="82">
        <v>1992</v>
      </c>
      <c r="L28" s="56">
        <v>50.55</v>
      </c>
      <c r="M28" s="73">
        <v>0.50549999999999995</v>
      </c>
      <c r="N28" s="94">
        <v>50.55</v>
      </c>
      <c r="O28" s="92">
        <f t="shared" si="0"/>
        <v>0.50549999999999995</v>
      </c>
      <c r="P28" s="93" t="b">
        <f t="shared" si="1"/>
        <v>1</v>
      </c>
    </row>
    <row r="29" spans="1:16">
      <c r="A29" s="27">
        <v>34486</v>
      </c>
      <c r="B29">
        <v>136.9</v>
      </c>
      <c r="C29" s="152">
        <v>0.64260000000000006</v>
      </c>
      <c r="E29" s="56"/>
      <c r="F29" s="112">
        <v>64.260000000000005</v>
      </c>
      <c r="G29" s="114"/>
      <c r="H29" s="140" t="s">
        <v>443</v>
      </c>
      <c r="K29" s="82">
        <v>1992</v>
      </c>
      <c r="L29" s="56">
        <v>49.42</v>
      </c>
      <c r="M29" s="73">
        <v>0.49420000000000003</v>
      </c>
      <c r="N29" s="94">
        <v>49.42</v>
      </c>
      <c r="O29" s="92">
        <f t="shared" si="0"/>
        <v>0.49420000000000003</v>
      </c>
      <c r="P29" s="93" t="b">
        <f t="shared" si="1"/>
        <v>1</v>
      </c>
    </row>
    <row r="30" spans="1:16">
      <c r="A30" s="27">
        <v>34578</v>
      </c>
      <c r="B30">
        <v>136.1</v>
      </c>
      <c r="C30" s="152">
        <v>0.48259999999999997</v>
      </c>
      <c r="E30" s="56"/>
      <c r="F30" s="112">
        <v>48.26</v>
      </c>
      <c r="G30" s="114"/>
      <c r="H30" s="140" t="s">
        <v>443</v>
      </c>
      <c r="K30" s="82">
        <v>1992</v>
      </c>
      <c r="L30" s="56">
        <v>65.42</v>
      </c>
      <c r="M30" s="73">
        <v>0.6542</v>
      </c>
      <c r="N30" s="94">
        <v>65.42</v>
      </c>
      <c r="O30" s="92">
        <f t="shared" si="0"/>
        <v>0.6542</v>
      </c>
      <c r="P30" s="93" t="b">
        <f t="shared" si="1"/>
        <v>1</v>
      </c>
    </row>
    <row r="31" spans="1:16">
      <c r="A31" s="27">
        <v>34669</v>
      </c>
      <c r="B31">
        <v>137.9</v>
      </c>
      <c r="C31" s="152">
        <v>0.2727</v>
      </c>
      <c r="E31" s="56"/>
      <c r="F31" s="112">
        <v>27.27</v>
      </c>
      <c r="G31" s="114"/>
      <c r="H31" s="140" t="s">
        <v>443</v>
      </c>
      <c r="K31" s="82">
        <v>1993</v>
      </c>
      <c r="L31" s="56">
        <v>53.73</v>
      </c>
      <c r="M31" s="73">
        <v>0.5373</v>
      </c>
      <c r="N31" s="94">
        <v>53.73</v>
      </c>
      <c r="O31" s="92">
        <f t="shared" si="0"/>
        <v>0.5373</v>
      </c>
      <c r="P31" s="93" t="b">
        <f t="shared" si="1"/>
        <v>1</v>
      </c>
    </row>
    <row r="32" spans="1:16">
      <c r="A32" s="27">
        <v>34759</v>
      </c>
      <c r="B32">
        <v>126.6</v>
      </c>
      <c r="C32" s="152">
        <v>1.78E-2</v>
      </c>
      <c r="E32" s="56"/>
      <c r="F32" s="112">
        <v>1.78</v>
      </c>
      <c r="G32" s="114"/>
      <c r="H32" s="140" t="s">
        <v>443</v>
      </c>
      <c r="K32" s="82">
        <v>1993</v>
      </c>
      <c r="L32" s="56">
        <v>57.79</v>
      </c>
      <c r="M32" s="73">
        <v>0.57789999999999997</v>
      </c>
      <c r="N32" s="94">
        <v>57.79</v>
      </c>
      <c r="O32" s="92">
        <f t="shared" si="0"/>
        <v>0.57789999999999997</v>
      </c>
      <c r="P32" s="93" t="b">
        <f t="shared" si="1"/>
        <v>1</v>
      </c>
    </row>
    <row r="33" spans="1:16">
      <c r="A33" s="27">
        <v>34851</v>
      </c>
      <c r="B33">
        <v>133.5</v>
      </c>
      <c r="C33" s="152">
        <v>-3.0600000000000002E-2</v>
      </c>
      <c r="E33" s="56"/>
      <c r="F33" s="112">
        <v>-3.06</v>
      </c>
      <c r="G33" s="114"/>
      <c r="H33" s="140" t="s">
        <v>443</v>
      </c>
      <c r="K33" s="82">
        <v>1993</v>
      </c>
      <c r="L33" s="56">
        <v>68.180000000000007</v>
      </c>
      <c r="M33" s="73">
        <v>0.68180000000000007</v>
      </c>
      <c r="N33" s="94">
        <v>68.180000000000007</v>
      </c>
      <c r="O33" s="92">
        <f t="shared" si="0"/>
        <v>0.68180000000000007</v>
      </c>
      <c r="P33" s="93" t="b">
        <f t="shared" si="1"/>
        <v>1</v>
      </c>
    </row>
    <row r="34" spans="1:16">
      <c r="A34" s="27">
        <v>34943</v>
      </c>
      <c r="B34">
        <v>134.5</v>
      </c>
      <c r="C34" s="152">
        <v>0.10339999999999999</v>
      </c>
      <c r="E34" s="56"/>
      <c r="F34" s="112">
        <v>10.34</v>
      </c>
      <c r="G34" s="114"/>
      <c r="H34" s="140" t="s">
        <v>443</v>
      </c>
      <c r="K34" s="82">
        <v>1993</v>
      </c>
      <c r="L34" s="56">
        <v>58.04</v>
      </c>
      <c r="M34" s="73">
        <v>0.58040000000000003</v>
      </c>
      <c r="N34" s="94">
        <v>58.04</v>
      </c>
      <c r="O34" s="92">
        <f t="shared" si="0"/>
        <v>0.58040000000000003</v>
      </c>
      <c r="P34" s="93" t="b">
        <f t="shared" si="1"/>
        <v>1</v>
      </c>
    </row>
    <row r="35" spans="1:16">
      <c r="A35" s="27">
        <v>35034</v>
      </c>
      <c r="B35">
        <v>129.19999999999999</v>
      </c>
      <c r="C35" s="152">
        <v>0.20280000000000001</v>
      </c>
      <c r="E35" s="56"/>
      <c r="F35" s="112">
        <v>20.28</v>
      </c>
      <c r="G35" s="114"/>
      <c r="H35" s="140" t="s">
        <v>443</v>
      </c>
      <c r="K35" s="82">
        <v>1994</v>
      </c>
      <c r="L35" s="56">
        <v>71.930000000000007</v>
      </c>
      <c r="M35" s="73">
        <v>0.71930000000000005</v>
      </c>
      <c r="N35" s="94">
        <v>71.930000000000007</v>
      </c>
      <c r="O35" s="92">
        <f t="shared" si="0"/>
        <v>0.71930000000000005</v>
      </c>
      <c r="P35" s="93" t="b">
        <f t="shared" si="1"/>
        <v>1</v>
      </c>
    </row>
    <row r="36" spans="1:16">
      <c r="A36" s="27">
        <v>35125</v>
      </c>
      <c r="B36">
        <v>140.1</v>
      </c>
      <c r="C36" s="152">
        <v>-3.8E-3</v>
      </c>
      <c r="E36" s="56"/>
      <c r="F36" s="112">
        <v>-0.38</v>
      </c>
      <c r="G36" s="114"/>
      <c r="H36" s="140" t="s">
        <v>443</v>
      </c>
      <c r="K36" s="82">
        <v>1994</v>
      </c>
      <c r="L36" s="56">
        <v>64.260000000000005</v>
      </c>
      <c r="M36" s="73">
        <v>0.64260000000000006</v>
      </c>
      <c r="N36" s="94">
        <v>64.260000000000005</v>
      </c>
      <c r="O36" s="92">
        <f t="shared" si="0"/>
        <v>0.64260000000000006</v>
      </c>
      <c r="P36" s="93" t="b">
        <f t="shared" si="1"/>
        <v>1</v>
      </c>
    </row>
    <row r="37" spans="1:16">
      <c r="A37" s="27">
        <v>35217</v>
      </c>
      <c r="B37">
        <v>116.4</v>
      </c>
      <c r="C37" s="152">
        <v>-0.29710000000000003</v>
      </c>
      <c r="E37" s="56"/>
      <c r="F37" s="112">
        <v>-29.71</v>
      </c>
      <c r="G37" s="114"/>
      <c r="H37" s="140" t="s">
        <v>443</v>
      </c>
      <c r="K37" s="82">
        <v>1994</v>
      </c>
      <c r="L37" s="56">
        <v>48.26</v>
      </c>
      <c r="M37" s="73">
        <v>0.48259999999999997</v>
      </c>
      <c r="N37" s="94">
        <v>48.26</v>
      </c>
      <c r="O37" s="92">
        <f t="shared" si="0"/>
        <v>0.48259999999999997</v>
      </c>
      <c r="P37" s="93" t="b">
        <f t="shared" si="1"/>
        <v>1</v>
      </c>
    </row>
    <row r="38" spans="1:16">
      <c r="A38" s="27">
        <v>35309</v>
      </c>
      <c r="B38">
        <v>127.4</v>
      </c>
      <c r="C38" s="152">
        <v>5.9299999999999999E-2</v>
      </c>
      <c r="E38" s="56"/>
      <c r="F38" s="112">
        <v>5.93</v>
      </c>
      <c r="G38" s="114"/>
      <c r="H38" s="140" t="s">
        <v>443</v>
      </c>
      <c r="K38" s="82">
        <v>1994</v>
      </c>
      <c r="L38" s="56">
        <v>27.27</v>
      </c>
      <c r="M38" s="73">
        <v>0.2727</v>
      </c>
      <c r="N38" s="94">
        <v>27.27</v>
      </c>
      <c r="O38" s="92">
        <f t="shared" si="0"/>
        <v>0.2727</v>
      </c>
      <c r="P38" s="93" t="b">
        <f t="shared" si="1"/>
        <v>1</v>
      </c>
    </row>
    <row r="39" spans="1:16">
      <c r="A39" s="27">
        <v>35400</v>
      </c>
      <c r="B39">
        <v>130.6</v>
      </c>
      <c r="C39" s="152">
        <v>5.9800000000000006E-2</v>
      </c>
      <c r="E39" s="56"/>
      <c r="F39" s="112">
        <v>5.98</v>
      </c>
      <c r="G39" s="114"/>
      <c r="H39" s="140" t="s">
        <v>443</v>
      </c>
      <c r="K39" s="82">
        <v>1995</v>
      </c>
      <c r="L39" s="56">
        <v>1.78</v>
      </c>
      <c r="M39" s="73">
        <v>1.78E-2</v>
      </c>
      <c r="N39" s="94">
        <v>1.78</v>
      </c>
      <c r="O39" s="92">
        <f t="shared" si="0"/>
        <v>1.78E-2</v>
      </c>
      <c r="P39" s="93" t="b">
        <f t="shared" si="1"/>
        <v>1</v>
      </c>
    </row>
    <row r="40" spans="1:16">
      <c r="A40" s="27">
        <v>35490</v>
      </c>
      <c r="B40">
        <v>125.3</v>
      </c>
      <c r="C40" s="152">
        <v>-5.0000000000000001E-3</v>
      </c>
      <c r="E40" s="56"/>
      <c r="F40" s="112">
        <v>-0.5</v>
      </c>
      <c r="G40" s="114"/>
      <c r="H40" s="140" t="s">
        <v>443</v>
      </c>
      <c r="K40" s="82">
        <v>1995</v>
      </c>
      <c r="L40" s="56">
        <v>-3.06</v>
      </c>
      <c r="M40" s="73">
        <v>-3.0600000000000002E-2</v>
      </c>
      <c r="N40" s="94">
        <v>-3.06</v>
      </c>
      <c r="O40" s="92">
        <f t="shared" si="0"/>
        <v>-3.0600000000000002E-2</v>
      </c>
      <c r="P40" s="93" t="b">
        <f t="shared" si="1"/>
        <v>1</v>
      </c>
    </row>
    <row r="41" spans="1:16">
      <c r="A41" s="27">
        <v>35582</v>
      </c>
      <c r="B41">
        <v>117.5</v>
      </c>
      <c r="C41" s="152">
        <v>-0.27779999999999999</v>
      </c>
      <c r="E41" s="56"/>
      <c r="F41" s="112">
        <v>-27.78</v>
      </c>
      <c r="G41" s="114"/>
      <c r="H41" s="140" t="s">
        <v>443</v>
      </c>
      <c r="K41" s="82">
        <v>1995</v>
      </c>
      <c r="L41" s="56">
        <v>10.34</v>
      </c>
      <c r="M41" s="73">
        <v>0.10339999999999999</v>
      </c>
      <c r="N41" s="94">
        <v>10.34</v>
      </c>
      <c r="O41" s="92">
        <f t="shared" si="0"/>
        <v>0.10339999999999999</v>
      </c>
      <c r="P41" s="93" t="b">
        <f t="shared" si="1"/>
        <v>1</v>
      </c>
    </row>
    <row r="42" spans="1:16">
      <c r="A42" s="27">
        <v>35674</v>
      </c>
      <c r="B42">
        <v>115.9</v>
      </c>
      <c r="C42" s="152">
        <v>0.1368</v>
      </c>
      <c r="E42" s="56"/>
      <c r="F42" s="112">
        <v>13.68</v>
      </c>
      <c r="G42" s="114"/>
      <c r="H42" s="140" t="s">
        <v>443</v>
      </c>
      <c r="K42" s="82">
        <v>1995</v>
      </c>
      <c r="L42" s="56">
        <v>19.39</v>
      </c>
      <c r="M42" s="73">
        <v>0.19390000000000002</v>
      </c>
      <c r="N42" s="94">
        <v>19.39</v>
      </c>
      <c r="O42" s="92">
        <f t="shared" si="0"/>
        <v>0.19390000000000002</v>
      </c>
      <c r="P42" s="93" t="b">
        <f t="shared" si="1"/>
        <v>1</v>
      </c>
    </row>
    <row r="43" spans="1:16">
      <c r="A43" s="27">
        <v>35765</v>
      </c>
      <c r="B43">
        <v>112.1</v>
      </c>
      <c r="C43" s="152">
        <v>-0.27710000000000001</v>
      </c>
      <c r="E43" s="56"/>
      <c r="F43" s="112">
        <v>-27.71</v>
      </c>
      <c r="G43" s="114"/>
      <c r="H43" s="140" t="s">
        <v>443</v>
      </c>
      <c r="K43" s="82">
        <v>1996</v>
      </c>
      <c r="L43" s="56">
        <v>3.38</v>
      </c>
      <c r="M43" s="73">
        <v>3.3799999999999997E-2</v>
      </c>
      <c r="N43" s="94">
        <v>3.38</v>
      </c>
      <c r="O43" s="92">
        <f t="shared" si="0"/>
        <v>3.3799999999999997E-2</v>
      </c>
      <c r="P43" s="93" t="b">
        <f t="shared" si="1"/>
        <v>1</v>
      </c>
    </row>
    <row r="44" spans="1:16">
      <c r="A44" s="27">
        <v>35855</v>
      </c>
      <c r="B44">
        <v>107.6</v>
      </c>
      <c r="C44" s="152">
        <v>-0.39960000000000001</v>
      </c>
      <c r="E44" s="56"/>
      <c r="F44" s="112">
        <v>-39.96</v>
      </c>
      <c r="G44" s="114"/>
      <c r="H44" s="140" t="s">
        <v>443</v>
      </c>
      <c r="K44" s="82">
        <v>1996</v>
      </c>
      <c r="L44" s="56">
        <v>-33.119999999999997</v>
      </c>
      <c r="M44" s="73">
        <v>-0.33119999999999999</v>
      </c>
      <c r="N44" s="94">
        <v>-33.119999999999997</v>
      </c>
      <c r="O44" s="92">
        <f t="shared" si="0"/>
        <v>-0.33119999999999999</v>
      </c>
      <c r="P44" s="93" t="b">
        <f t="shared" si="1"/>
        <v>1</v>
      </c>
    </row>
    <row r="45" spans="1:16">
      <c r="A45" s="27">
        <v>35947</v>
      </c>
      <c r="B45">
        <v>98.5</v>
      </c>
      <c r="C45" s="152">
        <v>-0.48430000000000001</v>
      </c>
      <c r="E45" s="56"/>
      <c r="F45" s="112">
        <v>-48.43</v>
      </c>
      <c r="G45" s="114"/>
      <c r="H45" s="140" t="s">
        <v>443</v>
      </c>
      <c r="K45" s="82">
        <v>1996</v>
      </c>
      <c r="L45" s="56">
        <v>-2.97</v>
      </c>
      <c r="M45" s="73">
        <v>-2.9700000000000001E-2</v>
      </c>
      <c r="N45" s="94">
        <v>-2.97</v>
      </c>
      <c r="O45" s="92">
        <f t="shared" si="0"/>
        <v>-2.9700000000000001E-2</v>
      </c>
      <c r="P45" s="93" t="b">
        <f t="shared" si="1"/>
        <v>1</v>
      </c>
    </row>
    <row r="46" spans="1:16">
      <c r="A46" s="27">
        <v>36039</v>
      </c>
      <c r="B46">
        <v>105.2</v>
      </c>
      <c r="C46" s="152">
        <v>-0.22030000000000002</v>
      </c>
      <c r="E46" s="56"/>
      <c r="F46" s="112">
        <v>-22.03</v>
      </c>
      <c r="G46" s="114"/>
      <c r="H46" s="140" t="s">
        <v>443</v>
      </c>
      <c r="K46" s="82">
        <v>1996</v>
      </c>
      <c r="L46" s="56">
        <v>5.03</v>
      </c>
      <c r="M46" s="73">
        <v>5.0300000000000004E-2</v>
      </c>
      <c r="N46" s="94">
        <v>5.03</v>
      </c>
      <c r="O46" s="92">
        <f t="shared" si="0"/>
        <v>5.0300000000000004E-2</v>
      </c>
      <c r="P46" s="93" t="b">
        <f t="shared" si="1"/>
        <v>1</v>
      </c>
    </row>
    <row r="47" spans="1:16">
      <c r="A47" s="27">
        <v>36130</v>
      </c>
      <c r="B47">
        <v>112.2</v>
      </c>
      <c r="C47" s="152">
        <v>0.40289999999999998</v>
      </c>
      <c r="E47" s="56"/>
      <c r="F47" s="112">
        <v>40.29</v>
      </c>
      <c r="G47" s="114"/>
      <c r="H47" s="140" t="s">
        <v>443</v>
      </c>
      <c r="K47" s="82">
        <v>1997</v>
      </c>
      <c r="L47" s="56">
        <v>0.79</v>
      </c>
      <c r="M47" s="73">
        <v>7.9000000000000008E-3</v>
      </c>
      <c r="N47" s="94">
        <v>0.79</v>
      </c>
      <c r="O47" s="92">
        <f t="shared" si="0"/>
        <v>7.9000000000000008E-3</v>
      </c>
      <c r="P47" s="93" t="b">
        <f t="shared" si="1"/>
        <v>1</v>
      </c>
    </row>
    <row r="48" spans="1:16">
      <c r="A48" s="27">
        <v>36220</v>
      </c>
      <c r="B48">
        <v>121.6</v>
      </c>
      <c r="C48" s="152">
        <v>0.54469999999999996</v>
      </c>
      <c r="E48" s="56"/>
      <c r="F48" s="112">
        <v>54.47</v>
      </c>
      <c r="G48" s="114"/>
      <c r="H48" s="140" t="s">
        <v>443</v>
      </c>
      <c r="K48" s="82">
        <v>1997</v>
      </c>
      <c r="L48" s="56">
        <v>-18.399999999999999</v>
      </c>
      <c r="M48" s="73">
        <v>-0.184</v>
      </c>
      <c r="N48" s="94">
        <v>-18.399999999999999</v>
      </c>
      <c r="O48" s="92">
        <f t="shared" si="0"/>
        <v>-0.184</v>
      </c>
      <c r="P48" s="93" t="b">
        <f t="shared" si="1"/>
        <v>1</v>
      </c>
    </row>
    <row r="49" spans="1:16">
      <c r="A49" s="27">
        <v>36312</v>
      </c>
      <c r="B49">
        <v>118.2</v>
      </c>
      <c r="C49" s="152">
        <v>0.45069999999999999</v>
      </c>
      <c r="E49" s="56"/>
      <c r="F49" s="112">
        <v>45.07</v>
      </c>
      <c r="G49" s="114"/>
      <c r="H49" s="140" t="s">
        <v>443</v>
      </c>
      <c r="K49" s="82">
        <v>1997</v>
      </c>
      <c r="L49" s="56">
        <v>10.69</v>
      </c>
      <c r="M49" s="73">
        <v>0.1069</v>
      </c>
      <c r="N49" s="94">
        <v>10.69</v>
      </c>
      <c r="O49" s="92">
        <f t="shared" si="0"/>
        <v>0.1069</v>
      </c>
      <c r="P49" s="93" t="b">
        <f t="shared" si="1"/>
        <v>1</v>
      </c>
    </row>
    <row r="50" spans="1:16">
      <c r="A50" s="27">
        <v>36404</v>
      </c>
      <c r="B50">
        <v>125.3</v>
      </c>
      <c r="C50" s="152">
        <v>0.1888</v>
      </c>
      <c r="E50" s="56"/>
      <c r="F50" s="112">
        <v>18.88</v>
      </c>
      <c r="G50" s="114"/>
      <c r="H50" s="140" t="s">
        <v>443</v>
      </c>
      <c r="K50" s="82">
        <v>1997</v>
      </c>
      <c r="L50" s="56">
        <v>-22.11</v>
      </c>
      <c r="M50" s="73">
        <v>-0.22109999999999999</v>
      </c>
      <c r="N50" s="94">
        <v>-22.11</v>
      </c>
      <c r="O50" s="92">
        <f t="shared" si="0"/>
        <v>-0.22109999999999999</v>
      </c>
      <c r="P50" s="93" t="b">
        <f t="shared" si="1"/>
        <v>1</v>
      </c>
    </row>
    <row r="51" spans="1:16">
      <c r="A51" s="27">
        <v>36495</v>
      </c>
      <c r="B51">
        <v>124.1</v>
      </c>
      <c r="C51" s="152">
        <v>0.31209999999999999</v>
      </c>
      <c r="E51" s="56"/>
      <c r="F51" s="112">
        <v>31.21</v>
      </c>
      <c r="G51" s="114"/>
      <c r="H51" s="140" t="s">
        <v>443</v>
      </c>
      <c r="K51" s="82">
        <v>1998</v>
      </c>
      <c r="L51" s="56">
        <v>-38.46</v>
      </c>
      <c r="M51" s="73">
        <v>-0.3846</v>
      </c>
      <c r="N51" s="94">
        <v>-38.46</v>
      </c>
      <c r="O51" s="92">
        <f t="shared" si="0"/>
        <v>-0.3846</v>
      </c>
      <c r="P51" s="93" t="b">
        <f t="shared" si="1"/>
        <v>1</v>
      </c>
    </row>
    <row r="52" spans="1:16">
      <c r="A52" s="27">
        <v>36586</v>
      </c>
      <c r="B52">
        <v>127.7</v>
      </c>
      <c r="C52" s="152">
        <v>9.1999999999999998E-2</v>
      </c>
      <c r="E52" s="56"/>
      <c r="F52" s="112">
        <v>9.1999999999999993</v>
      </c>
      <c r="G52" s="114"/>
      <c r="H52" s="140" t="s">
        <v>443</v>
      </c>
      <c r="K52" s="82">
        <v>1998</v>
      </c>
      <c r="L52" s="56">
        <v>-52.71</v>
      </c>
      <c r="M52" s="73">
        <v>-0.52710000000000001</v>
      </c>
      <c r="N52" s="94">
        <v>-52.71</v>
      </c>
      <c r="O52" s="92">
        <f t="shared" si="0"/>
        <v>-0.52710000000000001</v>
      </c>
      <c r="P52" s="93" t="b">
        <f t="shared" si="1"/>
        <v>1</v>
      </c>
    </row>
    <row r="53" spans="1:16">
      <c r="A53" s="27">
        <v>36678</v>
      </c>
      <c r="B53">
        <v>98.3</v>
      </c>
      <c r="C53" s="152">
        <v>-0.45150000000000001</v>
      </c>
      <c r="E53" s="56"/>
      <c r="F53" s="112">
        <v>-45.15</v>
      </c>
      <c r="G53" s="114"/>
      <c r="H53" s="140" t="s">
        <v>443</v>
      </c>
      <c r="K53" s="82">
        <v>1998</v>
      </c>
      <c r="L53" s="56">
        <v>-22.16</v>
      </c>
      <c r="M53" s="73">
        <v>-0.22159999999999999</v>
      </c>
      <c r="N53" s="94">
        <v>-22.16</v>
      </c>
      <c r="O53" s="92">
        <f t="shared" si="0"/>
        <v>-0.22159999999999999</v>
      </c>
      <c r="P53" s="93" t="b">
        <f t="shared" si="1"/>
        <v>1</v>
      </c>
    </row>
    <row r="54" spans="1:16">
      <c r="A54" s="27">
        <v>36770</v>
      </c>
      <c r="B54">
        <v>96.7</v>
      </c>
      <c r="C54" s="152">
        <v>-0.42899999999999999</v>
      </c>
      <c r="E54" s="56"/>
      <c r="F54" s="112">
        <v>-42.9</v>
      </c>
      <c r="G54" s="114"/>
      <c r="H54" s="140" t="s">
        <v>443</v>
      </c>
      <c r="K54" s="82">
        <v>1998</v>
      </c>
      <c r="L54" s="56">
        <v>28.45</v>
      </c>
      <c r="M54" s="73">
        <v>0.28449999999999998</v>
      </c>
      <c r="N54" s="94">
        <v>28.45</v>
      </c>
      <c r="O54" s="92">
        <f t="shared" si="0"/>
        <v>0.28449999999999998</v>
      </c>
      <c r="P54" s="93" t="b">
        <f t="shared" si="1"/>
        <v>1</v>
      </c>
    </row>
    <row r="55" spans="1:16">
      <c r="A55" s="27">
        <v>36861</v>
      </c>
      <c r="B55">
        <v>119.4</v>
      </c>
      <c r="C55" s="152">
        <v>0.39759999999999995</v>
      </c>
      <c r="E55" s="56"/>
      <c r="F55" s="112">
        <v>39.76</v>
      </c>
      <c r="G55" s="114"/>
      <c r="H55" s="140" t="s">
        <v>443</v>
      </c>
      <c r="K55" s="82">
        <v>1999</v>
      </c>
      <c r="L55" s="56">
        <v>52.02</v>
      </c>
      <c r="M55" s="73">
        <v>0.5202</v>
      </c>
      <c r="N55" s="94">
        <v>52.02</v>
      </c>
      <c r="O55" s="92">
        <f t="shared" si="0"/>
        <v>0.5202</v>
      </c>
      <c r="P55" s="93" t="b">
        <f t="shared" si="1"/>
        <v>1</v>
      </c>
    </row>
    <row r="56" spans="1:16">
      <c r="A56" s="27">
        <v>36951</v>
      </c>
      <c r="B56">
        <v>123.2</v>
      </c>
      <c r="C56" s="152">
        <v>-9.7999999999999997E-3</v>
      </c>
      <c r="E56" s="56"/>
      <c r="F56" s="112">
        <v>-0.98</v>
      </c>
      <c r="G56" s="114"/>
      <c r="H56" s="140" t="s">
        <v>443</v>
      </c>
      <c r="K56" s="82">
        <v>1999</v>
      </c>
      <c r="L56" s="56">
        <v>38.25</v>
      </c>
      <c r="M56" s="73">
        <v>0.38250000000000001</v>
      </c>
      <c r="N56" s="94">
        <v>38.25</v>
      </c>
      <c r="O56" s="92">
        <f t="shared" si="0"/>
        <v>0.38250000000000001</v>
      </c>
      <c r="P56" s="93" t="b">
        <f t="shared" si="1"/>
        <v>1</v>
      </c>
    </row>
    <row r="57" spans="1:16">
      <c r="A57" s="27">
        <v>37043</v>
      </c>
      <c r="B57">
        <v>118.8</v>
      </c>
      <c r="C57" s="152">
        <v>2.6800000000000001E-2</v>
      </c>
      <c r="E57" s="56"/>
      <c r="F57" s="112">
        <v>2.68</v>
      </c>
      <c r="G57" s="114"/>
      <c r="H57" s="140" t="s">
        <v>443</v>
      </c>
      <c r="K57" s="82">
        <v>1999</v>
      </c>
      <c r="L57" s="56">
        <v>20.21</v>
      </c>
      <c r="M57" s="73">
        <v>0.2021</v>
      </c>
      <c r="N57" s="94">
        <v>20.21</v>
      </c>
      <c r="O57" s="92">
        <f t="shared" si="0"/>
        <v>0.2021</v>
      </c>
      <c r="P57" s="93" t="b">
        <f t="shared" si="1"/>
        <v>1</v>
      </c>
    </row>
    <row r="58" spans="1:16">
      <c r="A58" s="27">
        <v>37135</v>
      </c>
      <c r="B58">
        <v>120.8</v>
      </c>
      <c r="C58" s="152">
        <v>-0.3725</v>
      </c>
      <c r="E58" s="56"/>
      <c r="F58" s="112">
        <v>-37.25</v>
      </c>
      <c r="G58" s="114"/>
      <c r="H58" s="140" t="s">
        <v>443</v>
      </c>
      <c r="K58" s="82">
        <v>1999</v>
      </c>
      <c r="L58" s="56">
        <v>26.4</v>
      </c>
      <c r="M58" s="73">
        <v>0.26400000000000001</v>
      </c>
      <c r="N58" s="94">
        <v>26.4</v>
      </c>
      <c r="O58" s="92">
        <f t="shared" si="0"/>
        <v>0.26400000000000001</v>
      </c>
      <c r="P58" s="93" t="b">
        <f t="shared" si="1"/>
        <v>1</v>
      </c>
    </row>
    <row r="59" spans="1:16">
      <c r="A59" s="27">
        <v>37226</v>
      </c>
      <c r="B59">
        <v>125.9</v>
      </c>
      <c r="C59" s="152">
        <v>-9.9299999999999999E-2</v>
      </c>
      <c r="E59" s="56"/>
      <c r="F59" s="112">
        <v>-9.93</v>
      </c>
      <c r="G59" s="114"/>
      <c r="H59" s="140" t="s">
        <v>443</v>
      </c>
      <c r="K59" s="82">
        <v>2000</v>
      </c>
      <c r="L59" s="56">
        <v>6.49</v>
      </c>
      <c r="M59" s="73">
        <v>6.4899999999999999E-2</v>
      </c>
      <c r="N59" s="94">
        <v>6.49</v>
      </c>
      <c r="O59" s="92">
        <f t="shared" si="0"/>
        <v>6.4899999999999999E-2</v>
      </c>
      <c r="P59" s="93" t="b">
        <f t="shared" si="1"/>
        <v>1</v>
      </c>
    </row>
    <row r="60" spans="1:16">
      <c r="A60" s="27">
        <v>37316</v>
      </c>
      <c r="B60">
        <v>124.5</v>
      </c>
      <c r="C60" s="152">
        <v>0.34960000000000002</v>
      </c>
      <c r="E60" s="56"/>
      <c r="F60" s="112">
        <v>34.96</v>
      </c>
      <c r="G60" s="114"/>
      <c r="H60" s="140" t="s">
        <v>443</v>
      </c>
      <c r="K60" s="82">
        <v>2000</v>
      </c>
      <c r="L60" s="56">
        <v>-41.34</v>
      </c>
      <c r="M60" s="73">
        <v>-0.41340000000000005</v>
      </c>
      <c r="N60" s="94">
        <v>-41.34</v>
      </c>
      <c r="O60" s="92">
        <f t="shared" si="0"/>
        <v>-0.41340000000000005</v>
      </c>
      <c r="P60" s="93" t="b">
        <f t="shared" si="1"/>
        <v>1</v>
      </c>
    </row>
    <row r="61" spans="1:16">
      <c r="A61" s="27">
        <v>37408</v>
      </c>
      <c r="B61">
        <v>123.9</v>
      </c>
      <c r="C61" s="152">
        <v>0.1177</v>
      </c>
      <c r="E61" s="56"/>
      <c r="F61" s="112">
        <v>11.77</v>
      </c>
      <c r="G61" s="114"/>
      <c r="H61" s="140" t="s">
        <v>443</v>
      </c>
      <c r="K61" s="82">
        <v>2000</v>
      </c>
      <c r="L61" s="56">
        <v>-49.24</v>
      </c>
      <c r="M61" s="73">
        <v>-0.4924</v>
      </c>
      <c r="N61" s="94">
        <v>-49.24</v>
      </c>
      <c r="O61" s="92">
        <f t="shared" si="0"/>
        <v>-0.4924</v>
      </c>
      <c r="P61" s="93" t="b">
        <f t="shared" si="1"/>
        <v>1</v>
      </c>
    </row>
    <row r="62" spans="1:16">
      <c r="A62" s="27">
        <v>37500</v>
      </c>
      <c r="B62">
        <v>126.4</v>
      </c>
      <c r="C62" s="152">
        <v>-2.8999999999999998E-2</v>
      </c>
      <c r="E62" s="56"/>
      <c r="F62" s="112">
        <v>-2.9</v>
      </c>
      <c r="G62" s="114"/>
      <c r="H62" s="140" t="s">
        <v>443</v>
      </c>
      <c r="K62" s="82">
        <v>2000</v>
      </c>
      <c r="L62" s="56">
        <v>32.15</v>
      </c>
      <c r="M62" s="73">
        <v>0.32150000000000001</v>
      </c>
      <c r="N62" s="94">
        <v>32.15</v>
      </c>
      <c r="O62" s="92">
        <f t="shared" si="0"/>
        <v>0.32150000000000001</v>
      </c>
      <c r="P62" s="93" t="b">
        <f t="shared" si="1"/>
        <v>1</v>
      </c>
    </row>
    <row r="63" spans="1:16">
      <c r="A63" s="27">
        <v>37591</v>
      </c>
      <c r="B63">
        <v>125.1</v>
      </c>
      <c r="C63" s="152">
        <v>-9.1999999999999998E-3</v>
      </c>
      <c r="E63" s="56"/>
      <c r="F63" s="112">
        <v>-0.92</v>
      </c>
      <c r="G63" s="114"/>
      <c r="H63" s="140" t="s">
        <v>443</v>
      </c>
      <c r="K63" s="82">
        <v>2001</v>
      </c>
      <c r="L63" s="56">
        <v>-3.42</v>
      </c>
      <c r="M63" s="73">
        <v>-3.4200000000000001E-2</v>
      </c>
      <c r="N63" s="94">
        <v>-3.42</v>
      </c>
      <c r="O63" s="92">
        <f t="shared" si="0"/>
        <v>-3.4200000000000001E-2</v>
      </c>
      <c r="P63" s="93" t="b">
        <f t="shared" si="1"/>
        <v>1</v>
      </c>
    </row>
    <row r="64" spans="1:16">
      <c r="A64" s="27">
        <v>37681</v>
      </c>
      <c r="B64">
        <v>112.5</v>
      </c>
      <c r="C64" s="152">
        <v>-0.3528</v>
      </c>
      <c r="E64" s="56"/>
      <c r="F64" s="112">
        <v>-35.28</v>
      </c>
      <c r="G64" s="114"/>
      <c r="H64" s="140" t="s">
        <v>443</v>
      </c>
      <c r="K64" s="82">
        <v>2001</v>
      </c>
      <c r="L64" s="56">
        <v>-4.87</v>
      </c>
      <c r="M64" s="73">
        <v>-4.87E-2</v>
      </c>
      <c r="N64" s="94">
        <v>-4.87</v>
      </c>
      <c r="O64" s="92">
        <f t="shared" si="0"/>
        <v>-4.87E-2</v>
      </c>
      <c r="P64" s="93" t="b">
        <f t="shared" si="1"/>
        <v>1</v>
      </c>
    </row>
    <row r="65" spans="1:16">
      <c r="A65" s="27">
        <v>37773</v>
      </c>
      <c r="B65">
        <v>129.30000000000001</v>
      </c>
      <c r="C65" s="152">
        <v>-0.1946</v>
      </c>
      <c r="E65" s="56"/>
      <c r="F65" s="112">
        <v>-19.46</v>
      </c>
      <c r="G65" s="114"/>
      <c r="H65" s="140" t="s">
        <v>443</v>
      </c>
      <c r="K65" s="82">
        <v>2001</v>
      </c>
      <c r="L65" s="56">
        <v>-45.37</v>
      </c>
      <c r="M65" s="73">
        <v>-0.45369999999999999</v>
      </c>
      <c r="N65" s="94">
        <v>-45.37</v>
      </c>
      <c r="O65" s="92">
        <f t="shared" si="0"/>
        <v>-0.45369999999999999</v>
      </c>
      <c r="P65" s="93" t="b">
        <f t="shared" si="1"/>
        <v>1</v>
      </c>
    </row>
    <row r="66" spans="1:16">
      <c r="A66" s="27">
        <v>37865</v>
      </c>
      <c r="B66">
        <v>128</v>
      </c>
      <c r="C66" s="152">
        <v>-1.29E-2</v>
      </c>
      <c r="E66" s="56"/>
      <c r="F66" s="112">
        <v>-1.29</v>
      </c>
      <c r="G66" s="114"/>
      <c r="H66" s="140" t="s">
        <v>443</v>
      </c>
      <c r="K66" s="82">
        <v>2001</v>
      </c>
      <c r="L66" s="56">
        <v>-12.08</v>
      </c>
      <c r="M66" s="73">
        <v>-0.1208</v>
      </c>
      <c r="N66" s="94">
        <v>-12.08</v>
      </c>
      <c r="O66" s="92">
        <f t="shared" si="0"/>
        <v>-0.1208</v>
      </c>
      <c r="P66" s="93" t="b">
        <f t="shared" si="1"/>
        <v>1</v>
      </c>
    </row>
    <row r="67" spans="1:16">
      <c r="A67" s="27">
        <v>37956</v>
      </c>
      <c r="B67">
        <v>130.4</v>
      </c>
      <c r="C67" s="152">
        <v>3.9300000000000002E-2</v>
      </c>
      <c r="E67" s="56"/>
      <c r="F67" s="112">
        <v>3.93</v>
      </c>
      <c r="G67" s="114"/>
      <c r="H67" s="140" t="s">
        <v>443</v>
      </c>
      <c r="K67" s="82">
        <v>2002</v>
      </c>
      <c r="L67" s="56">
        <v>34.46</v>
      </c>
      <c r="M67" s="73">
        <v>0.34460000000000002</v>
      </c>
      <c r="N67" s="94">
        <v>34.46</v>
      </c>
      <c r="O67" s="92">
        <f t="shared" si="0"/>
        <v>0.34460000000000002</v>
      </c>
      <c r="P67" s="93" t="b">
        <f t="shared" si="1"/>
        <v>1</v>
      </c>
    </row>
    <row r="68" spans="1:16">
      <c r="A68" s="27">
        <v>38047</v>
      </c>
      <c r="B68">
        <v>128.19999999999999</v>
      </c>
      <c r="C68" s="152">
        <v>-0.25309999999999999</v>
      </c>
      <c r="E68" s="56"/>
      <c r="F68" s="112">
        <v>-25.31</v>
      </c>
      <c r="G68" s="114"/>
      <c r="H68" s="140" t="s">
        <v>443</v>
      </c>
      <c r="K68" s="82">
        <v>2002</v>
      </c>
      <c r="L68" s="56">
        <v>2.1800000000000002</v>
      </c>
      <c r="M68" s="73">
        <v>2.18E-2</v>
      </c>
      <c r="N68" s="94">
        <v>2.1800000000000002</v>
      </c>
      <c r="O68" s="92">
        <f t="shared" si="0"/>
        <v>2.18E-2</v>
      </c>
      <c r="P68" s="93" t="b">
        <f t="shared" si="1"/>
        <v>1</v>
      </c>
    </row>
    <row r="69" spans="1:16">
      <c r="A69" s="27">
        <v>38139</v>
      </c>
      <c r="B69">
        <v>125.3</v>
      </c>
      <c r="C69" s="152">
        <v>-0.21340000000000001</v>
      </c>
      <c r="E69" s="56"/>
      <c r="F69" s="112">
        <v>-21.34</v>
      </c>
      <c r="G69" s="114"/>
      <c r="H69" s="140" t="s">
        <v>443</v>
      </c>
      <c r="K69" s="82">
        <v>2002</v>
      </c>
      <c r="L69" s="56">
        <v>-4.49</v>
      </c>
      <c r="M69" s="73">
        <v>-4.4900000000000002E-2</v>
      </c>
      <c r="N69" s="94">
        <v>-4.49</v>
      </c>
      <c r="O69" s="92">
        <f t="shared" si="0"/>
        <v>-4.4900000000000002E-2</v>
      </c>
      <c r="P69" s="93" t="b">
        <f t="shared" si="1"/>
        <v>1</v>
      </c>
    </row>
    <row r="70" spans="1:16">
      <c r="A70" s="27">
        <v>38231</v>
      </c>
      <c r="B70">
        <v>124.8</v>
      </c>
      <c r="C70" s="152">
        <v>-0.16690000000000002</v>
      </c>
      <c r="E70" s="56"/>
      <c r="F70" s="112">
        <v>-16.690000000000001</v>
      </c>
      <c r="G70" s="114"/>
      <c r="H70" s="140" t="s">
        <v>443</v>
      </c>
      <c r="K70" s="82">
        <v>2002</v>
      </c>
      <c r="L70" s="56">
        <v>-1.08</v>
      </c>
      <c r="M70" s="73">
        <v>-1.0800000000000001E-2</v>
      </c>
      <c r="N70" s="94">
        <v>-1.08</v>
      </c>
      <c r="O70" s="92">
        <f t="shared" si="0"/>
        <v>-1.0800000000000001E-2</v>
      </c>
      <c r="P70" s="93" t="b">
        <f t="shared" si="1"/>
        <v>1</v>
      </c>
    </row>
    <row r="71" spans="1:16">
      <c r="A71" s="27">
        <v>38322</v>
      </c>
      <c r="B71">
        <v>134.30000000000001</v>
      </c>
      <c r="C71" s="152">
        <v>3.0800000000000001E-2</v>
      </c>
      <c r="E71" s="56"/>
      <c r="F71" s="112">
        <v>3.08</v>
      </c>
      <c r="G71" s="114"/>
      <c r="H71" s="140" t="s">
        <v>443</v>
      </c>
      <c r="K71" s="82">
        <v>2003</v>
      </c>
      <c r="L71" s="56">
        <v>-37.67</v>
      </c>
      <c r="M71" s="73">
        <v>-0.37670000000000003</v>
      </c>
      <c r="N71" s="94">
        <v>-37.67</v>
      </c>
      <c r="O71" s="92">
        <f t="shared" si="0"/>
        <v>-0.37670000000000003</v>
      </c>
      <c r="P71" s="93" t="b">
        <f t="shared" si="1"/>
        <v>1</v>
      </c>
    </row>
    <row r="72" spans="1:16">
      <c r="A72" s="27">
        <v>38412</v>
      </c>
      <c r="B72">
        <v>133.30000000000001</v>
      </c>
      <c r="C72" s="152">
        <v>-0.26600000000000001</v>
      </c>
      <c r="E72" s="56"/>
      <c r="F72" s="112">
        <v>-26.6</v>
      </c>
      <c r="G72" s="114"/>
      <c r="H72" s="140" t="s">
        <v>443</v>
      </c>
      <c r="K72" s="82">
        <v>2003</v>
      </c>
      <c r="L72" s="56">
        <v>-22.53</v>
      </c>
      <c r="M72" s="73">
        <v>-0.2253</v>
      </c>
      <c r="N72" s="94">
        <v>-22.53</v>
      </c>
      <c r="O72" s="92">
        <f t="shared" ref="O72:O116" si="2">N72/100</f>
        <v>-0.2253</v>
      </c>
      <c r="P72" s="93" t="b">
        <f t="shared" ref="P72:P116" si="3">M72=O72</f>
        <v>1</v>
      </c>
    </row>
    <row r="73" spans="1:16">
      <c r="A73" s="27">
        <v>38504</v>
      </c>
      <c r="B73">
        <v>118.2</v>
      </c>
      <c r="C73" s="152">
        <v>-0.3553</v>
      </c>
      <c r="E73" s="56"/>
      <c r="F73" s="112">
        <v>-35.53</v>
      </c>
      <c r="G73" s="114"/>
      <c r="H73" s="140" t="s">
        <v>443</v>
      </c>
      <c r="K73" s="82">
        <v>2003</v>
      </c>
      <c r="L73" s="56">
        <v>1.65</v>
      </c>
      <c r="M73" s="73">
        <v>1.6500000000000001E-2</v>
      </c>
      <c r="N73" s="94">
        <v>1.65</v>
      </c>
      <c r="O73" s="92">
        <f t="shared" si="2"/>
        <v>1.6500000000000001E-2</v>
      </c>
      <c r="P73" s="93" t="b">
        <f t="shared" si="3"/>
        <v>1</v>
      </c>
    </row>
    <row r="74" spans="1:16">
      <c r="A74" s="27">
        <v>38596</v>
      </c>
      <c r="B74">
        <v>118.9</v>
      </c>
      <c r="C74" s="152">
        <v>-0.3155</v>
      </c>
      <c r="E74" s="56"/>
      <c r="F74" s="112">
        <v>-31.55</v>
      </c>
      <c r="G74" s="114"/>
      <c r="H74" s="140" t="s">
        <v>443</v>
      </c>
      <c r="K74" s="82">
        <v>2003</v>
      </c>
      <c r="L74" s="56">
        <v>1.74</v>
      </c>
      <c r="M74" s="73">
        <v>1.7399999999999999E-2</v>
      </c>
      <c r="N74" s="94">
        <v>1.74</v>
      </c>
      <c r="O74" s="92">
        <f t="shared" si="2"/>
        <v>1.7399999999999999E-2</v>
      </c>
      <c r="P74" s="93" t="b">
        <f t="shared" si="3"/>
        <v>1</v>
      </c>
    </row>
    <row r="75" spans="1:16">
      <c r="A75" s="27">
        <v>38687</v>
      </c>
      <c r="B75">
        <v>110.6</v>
      </c>
      <c r="C75" s="152">
        <v>-0.57579999999999998</v>
      </c>
      <c r="E75" s="56"/>
      <c r="F75" s="112">
        <v>-57.58</v>
      </c>
      <c r="G75" s="114"/>
      <c r="H75" s="140" t="s">
        <v>443</v>
      </c>
      <c r="K75" s="82">
        <v>2004</v>
      </c>
      <c r="L75" s="56">
        <v>-26.42</v>
      </c>
      <c r="M75" s="73">
        <v>-0.26419999999999999</v>
      </c>
      <c r="N75" s="94">
        <v>-26.42</v>
      </c>
      <c r="O75" s="92">
        <f t="shared" si="2"/>
        <v>-0.26419999999999999</v>
      </c>
      <c r="P75" s="93" t="b">
        <f t="shared" si="3"/>
        <v>1</v>
      </c>
    </row>
    <row r="76" spans="1:16">
      <c r="A76" s="27">
        <v>38777</v>
      </c>
      <c r="B76">
        <v>110.8</v>
      </c>
      <c r="C76" s="152">
        <v>-0.51900000000000002</v>
      </c>
      <c r="E76" s="56"/>
      <c r="F76" s="112">
        <v>-51.9</v>
      </c>
      <c r="G76" s="114"/>
      <c r="H76" s="140" t="s">
        <v>443</v>
      </c>
      <c r="K76" s="82">
        <v>2004</v>
      </c>
      <c r="L76" s="56">
        <v>-20.6</v>
      </c>
      <c r="M76" s="73">
        <v>-0.20600000000000002</v>
      </c>
      <c r="N76" s="94">
        <v>-20.6</v>
      </c>
      <c r="O76" s="92">
        <f t="shared" si="2"/>
        <v>-0.20600000000000002</v>
      </c>
      <c r="P76" s="93" t="b">
        <f t="shared" si="3"/>
        <v>1</v>
      </c>
    </row>
    <row r="77" spans="1:16">
      <c r="A77" s="27">
        <v>38869</v>
      </c>
      <c r="B77">
        <v>107.2</v>
      </c>
      <c r="C77" s="152">
        <v>-0.3639</v>
      </c>
      <c r="E77" s="56"/>
      <c r="F77" s="112">
        <v>-36.39</v>
      </c>
      <c r="G77" s="114"/>
      <c r="H77" s="140" t="s">
        <v>443</v>
      </c>
      <c r="K77" s="82">
        <v>2004</v>
      </c>
      <c r="L77" s="56">
        <v>-14.43</v>
      </c>
      <c r="M77" s="73">
        <v>-0.14429999999999998</v>
      </c>
      <c r="N77" s="94">
        <v>-14.43</v>
      </c>
      <c r="O77" s="92">
        <f t="shared" si="2"/>
        <v>-0.14429999999999998</v>
      </c>
      <c r="P77" s="93" t="b">
        <f t="shared" si="3"/>
        <v>1</v>
      </c>
    </row>
    <row r="78" spans="1:16">
      <c r="A78" s="27">
        <v>38961</v>
      </c>
      <c r="B78">
        <v>109.9</v>
      </c>
      <c r="C78" s="152">
        <v>-0.20569999999999999</v>
      </c>
      <c r="E78" s="56"/>
      <c r="F78" s="112">
        <v>-20.57</v>
      </c>
      <c r="G78" s="114"/>
      <c r="H78" s="32"/>
      <c r="K78" s="82">
        <v>2004</v>
      </c>
      <c r="L78" s="56">
        <v>-3.61</v>
      </c>
      <c r="M78" s="73">
        <v>-3.61E-2</v>
      </c>
      <c r="N78" s="94">
        <v>-3.61</v>
      </c>
      <c r="O78" s="92">
        <f t="shared" si="2"/>
        <v>-3.61E-2</v>
      </c>
      <c r="P78" s="93" t="b">
        <f t="shared" si="3"/>
        <v>1</v>
      </c>
    </row>
    <row r="79" spans="1:16">
      <c r="A79" s="27">
        <v>39052</v>
      </c>
      <c r="B79">
        <v>124.8</v>
      </c>
      <c r="C79" s="152">
        <v>0.11550000000000001</v>
      </c>
      <c r="E79" s="56"/>
      <c r="F79" s="112">
        <v>11.55</v>
      </c>
      <c r="G79" s="114"/>
      <c r="H79" s="32"/>
      <c r="K79" s="82">
        <v>2005</v>
      </c>
      <c r="L79" s="56">
        <v>-25.68</v>
      </c>
      <c r="M79" s="73">
        <v>-0.25679999999999997</v>
      </c>
      <c r="N79" s="94">
        <v>-25.68</v>
      </c>
      <c r="O79" s="92">
        <f t="shared" si="2"/>
        <v>-0.25679999999999997</v>
      </c>
      <c r="P79" s="93" t="b">
        <f t="shared" si="3"/>
        <v>1</v>
      </c>
    </row>
    <row r="80" spans="1:16">
      <c r="A80" s="27">
        <v>39142</v>
      </c>
      <c r="B80">
        <v>120.4</v>
      </c>
      <c r="C80" s="152">
        <v>-0.1047</v>
      </c>
      <c r="E80" s="56"/>
      <c r="F80" s="112">
        <v>-10.47</v>
      </c>
      <c r="G80" s="114"/>
      <c r="H80" s="32"/>
      <c r="K80" s="82">
        <v>2005</v>
      </c>
      <c r="L80" s="56">
        <v>-29.72</v>
      </c>
      <c r="M80" s="73">
        <v>-0.29719999999999996</v>
      </c>
      <c r="N80" s="94">
        <v>-29.72</v>
      </c>
      <c r="O80" s="92">
        <f t="shared" si="2"/>
        <v>-0.29719999999999996</v>
      </c>
      <c r="P80" s="93" t="b">
        <f t="shared" si="3"/>
        <v>1</v>
      </c>
    </row>
    <row r="81" spans="1:16">
      <c r="A81" s="27">
        <v>39234</v>
      </c>
      <c r="B81">
        <v>112.6</v>
      </c>
      <c r="C81" s="152">
        <v>-0.23760000000000001</v>
      </c>
      <c r="E81" s="56"/>
      <c r="F81" s="112">
        <v>-23.76</v>
      </c>
      <c r="G81" s="114"/>
      <c r="H81" s="32"/>
      <c r="K81" s="82">
        <v>2005</v>
      </c>
      <c r="L81" s="56">
        <v>-31.39</v>
      </c>
      <c r="M81" s="73">
        <v>-0.31390000000000001</v>
      </c>
      <c r="N81" s="94">
        <v>-31.39</v>
      </c>
      <c r="O81" s="92">
        <f t="shared" si="2"/>
        <v>-0.31390000000000001</v>
      </c>
      <c r="P81" s="93" t="b">
        <f t="shared" si="3"/>
        <v>1</v>
      </c>
    </row>
    <row r="82" spans="1:16">
      <c r="A82" s="27">
        <v>39326</v>
      </c>
      <c r="B82">
        <v>114.8</v>
      </c>
      <c r="C82" s="152">
        <v>-0.2717</v>
      </c>
      <c r="E82" s="56"/>
      <c r="F82" s="112">
        <v>-27.17</v>
      </c>
      <c r="G82" s="114"/>
      <c r="H82" s="32"/>
      <c r="K82" s="82">
        <v>2005</v>
      </c>
      <c r="L82" s="56">
        <v>-55.34</v>
      </c>
      <c r="M82" s="73">
        <v>-0.5534</v>
      </c>
      <c r="N82" s="94">
        <v>-55.34</v>
      </c>
      <c r="O82" s="92">
        <f t="shared" si="2"/>
        <v>-0.5534</v>
      </c>
      <c r="P82" s="93" t="b">
        <f t="shared" si="3"/>
        <v>1</v>
      </c>
    </row>
    <row r="83" spans="1:16">
      <c r="A83" s="27">
        <v>39417</v>
      </c>
      <c r="B83">
        <v>110.3</v>
      </c>
      <c r="C83" s="152">
        <v>-0.25819999999999999</v>
      </c>
      <c r="E83" s="56"/>
      <c r="F83" s="112">
        <v>-25.82</v>
      </c>
      <c r="G83" s="114"/>
      <c r="H83" s="32"/>
      <c r="K83" s="82">
        <v>2006</v>
      </c>
      <c r="L83" s="56">
        <v>-51.43</v>
      </c>
      <c r="M83" s="73">
        <v>-0.51429999999999998</v>
      </c>
      <c r="N83" s="94">
        <v>-51.43</v>
      </c>
      <c r="O83" s="92">
        <f t="shared" si="2"/>
        <v>-0.51429999999999998</v>
      </c>
      <c r="P83" s="93" t="b">
        <f t="shared" si="3"/>
        <v>1</v>
      </c>
    </row>
    <row r="84" spans="1:16">
      <c r="A84" s="27">
        <v>39508</v>
      </c>
      <c r="B84">
        <v>99.8</v>
      </c>
      <c r="C84" s="152">
        <v>-0.79349999999999998</v>
      </c>
      <c r="E84" s="56"/>
      <c r="F84" s="112">
        <v>-79.349999999999994</v>
      </c>
      <c r="G84" s="114"/>
      <c r="H84" s="32"/>
      <c r="K84" s="82">
        <v>2006</v>
      </c>
      <c r="L84" s="56">
        <v>-37.18</v>
      </c>
      <c r="M84" s="73">
        <v>-0.37180000000000002</v>
      </c>
      <c r="N84" s="94">
        <v>-37.18</v>
      </c>
      <c r="O84" s="92">
        <f t="shared" si="2"/>
        <v>-0.37180000000000002</v>
      </c>
      <c r="P84" s="93" t="b">
        <f t="shared" si="3"/>
        <v>1</v>
      </c>
    </row>
    <row r="85" spans="1:16">
      <c r="A85" s="27">
        <v>39600</v>
      </c>
      <c r="B85">
        <v>80.8</v>
      </c>
      <c r="C85" s="152">
        <v>-0.67390000000000005</v>
      </c>
      <c r="E85" s="56"/>
      <c r="F85" s="112">
        <v>-67.39</v>
      </c>
      <c r="G85" s="114"/>
      <c r="H85" s="32"/>
      <c r="K85" s="82">
        <v>2006</v>
      </c>
      <c r="L85" s="56">
        <v>-16.190000000000001</v>
      </c>
      <c r="M85" s="73">
        <v>-0.16190000000000002</v>
      </c>
      <c r="N85" s="94">
        <v>-16.190000000000001</v>
      </c>
      <c r="O85" s="92">
        <f t="shared" si="2"/>
        <v>-0.16190000000000002</v>
      </c>
      <c r="P85" s="93" t="b">
        <f t="shared" si="3"/>
        <v>1</v>
      </c>
    </row>
    <row r="86" spans="1:16">
      <c r="A86" s="27">
        <v>39692</v>
      </c>
      <c r="B86">
        <v>101.3</v>
      </c>
      <c r="C86" s="152">
        <v>-0.24170000000000003</v>
      </c>
      <c r="E86" s="56"/>
      <c r="F86" s="112">
        <v>-24.17</v>
      </c>
      <c r="G86" s="114"/>
      <c r="H86" s="32"/>
      <c r="K86" s="82">
        <v>2006</v>
      </c>
      <c r="L86" s="56">
        <v>12.59</v>
      </c>
      <c r="M86" s="73">
        <v>0.12590000000000001</v>
      </c>
      <c r="N86" s="94">
        <v>12.59</v>
      </c>
      <c r="O86" s="92">
        <f t="shared" si="2"/>
        <v>0.12590000000000001</v>
      </c>
      <c r="P86" s="93" t="b">
        <f t="shared" si="3"/>
        <v>1</v>
      </c>
    </row>
    <row r="87" spans="1:16">
      <c r="A87" s="27">
        <v>39783</v>
      </c>
      <c r="B87">
        <v>102.3</v>
      </c>
      <c r="C87" s="152">
        <v>-0.70579999999999998</v>
      </c>
      <c r="E87" s="56"/>
      <c r="F87" s="112">
        <v>-70.58</v>
      </c>
      <c r="G87" s="114"/>
      <c r="H87" s="32"/>
      <c r="K87" s="82">
        <v>2007</v>
      </c>
      <c r="L87" s="56">
        <v>-11.25</v>
      </c>
      <c r="M87" s="73">
        <v>-0.1125</v>
      </c>
      <c r="N87" s="94">
        <v>-11.25</v>
      </c>
      <c r="O87" s="92">
        <f t="shared" si="2"/>
        <v>-0.1125</v>
      </c>
      <c r="P87" s="93" t="b">
        <f t="shared" si="3"/>
        <v>1</v>
      </c>
    </row>
    <row r="88" spans="1:16">
      <c r="A88" s="27">
        <v>39873</v>
      </c>
      <c r="B88">
        <v>95.4</v>
      </c>
      <c r="C88" s="152">
        <v>-0.57700000000000007</v>
      </c>
      <c r="E88" s="56"/>
      <c r="F88" s="112">
        <v>-57.7</v>
      </c>
      <c r="G88" s="114"/>
      <c r="H88" s="32"/>
      <c r="K88" s="82">
        <v>2007</v>
      </c>
      <c r="L88" s="56">
        <v>-30.55</v>
      </c>
      <c r="M88" s="73">
        <v>-0.30549999999999999</v>
      </c>
      <c r="N88" s="94">
        <v>-30.55</v>
      </c>
      <c r="O88" s="92">
        <f t="shared" si="2"/>
        <v>-0.30549999999999999</v>
      </c>
      <c r="P88" s="93" t="b">
        <f t="shared" si="3"/>
        <v>1</v>
      </c>
    </row>
    <row r="89" spans="1:16">
      <c r="A89" s="27">
        <v>39965</v>
      </c>
      <c r="B89">
        <v>108.6</v>
      </c>
      <c r="C89" s="152">
        <v>-0.1406</v>
      </c>
      <c r="E89" s="56"/>
      <c r="F89" s="112">
        <v>-14.06</v>
      </c>
      <c r="G89" s="114"/>
      <c r="H89" s="32"/>
      <c r="K89" s="82">
        <v>2007</v>
      </c>
      <c r="L89" s="56">
        <v>-24.19</v>
      </c>
      <c r="M89" s="73">
        <v>-0.2419</v>
      </c>
      <c r="N89" s="94">
        <v>-24.19</v>
      </c>
      <c r="O89" s="92">
        <f t="shared" si="2"/>
        <v>-0.2419</v>
      </c>
      <c r="P89" s="93" t="b">
        <f t="shared" si="3"/>
        <v>1</v>
      </c>
    </row>
    <row r="90" spans="1:16">
      <c r="A90" s="27">
        <v>40057</v>
      </c>
      <c r="B90">
        <v>122.7</v>
      </c>
      <c r="C90" s="152">
        <v>0.44900000000000001</v>
      </c>
      <c r="E90" s="56"/>
      <c r="F90" s="112">
        <v>44.9</v>
      </c>
      <c r="G90" s="114"/>
      <c r="H90" s="32"/>
      <c r="K90" s="82">
        <v>2007</v>
      </c>
      <c r="L90" s="56">
        <v>-24.77</v>
      </c>
      <c r="M90" s="73">
        <v>-0.2477</v>
      </c>
      <c r="N90" s="94">
        <v>-24.77</v>
      </c>
      <c r="O90" s="92">
        <f t="shared" si="2"/>
        <v>-0.2477</v>
      </c>
      <c r="P90" s="93" t="b">
        <f t="shared" si="3"/>
        <v>1</v>
      </c>
    </row>
    <row r="91" spans="1:16">
      <c r="A91" s="27">
        <v>40148</v>
      </c>
      <c r="B91">
        <v>121.5</v>
      </c>
      <c r="C91" s="152">
        <v>0.39219999999999999</v>
      </c>
      <c r="E91" s="56"/>
      <c r="F91" s="112">
        <v>39.22</v>
      </c>
      <c r="G91" s="114"/>
      <c r="H91" s="32"/>
      <c r="K91" s="82">
        <v>2008</v>
      </c>
      <c r="L91" s="56">
        <v>-71.25</v>
      </c>
      <c r="M91" s="73">
        <v>-0.71250000000000002</v>
      </c>
      <c r="N91" s="94">
        <v>-71.25</v>
      </c>
      <c r="O91" s="92">
        <f t="shared" si="2"/>
        <v>-0.71250000000000002</v>
      </c>
      <c r="P91" s="93" t="b">
        <f t="shared" si="3"/>
        <v>1</v>
      </c>
    </row>
    <row r="92" spans="1:16">
      <c r="A92" s="27">
        <v>40238</v>
      </c>
      <c r="B92">
        <v>119.5</v>
      </c>
      <c r="C92" s="152">
        <v>0.37040000000000001</v>
      </c>
      <c r="E92" s="56"/>
      <c r="F92" s="112">
        <v>37.04</v>
      </c>
      <c r="G92" s="114"/>
      <c r="H92" s="32"/>
      <c r="K92" s="82">
        <v>2008</v>
      </c>
      <c r="L92" s="56">
        <v>-65.430000000000007</v>
      </c>
      <c r="M92" s="73">
        <v>-0.6543000000000001</v>
      </c>
      <c r="N92" s="94">
        <v>-65.430000000000007</v>
      </c>
      <c r="O92" s="92">
        <f t="shared" si="2"/>
        <v>-0.6543000000000001</v>
      </c>
      <c r="P92" s="93" t="b">
        <f t="shared" si="3"/>
        <v>1</v>
      </c>
    </row>
    <row r="93" spans="1:16">
      <c r="A93" s="27">
        <v>40330</v>
      </c>
      <c r="B93">
        <v>126.8</v>
      </c>
      <c r="C93" s="152">
        <v>0.3155</v>
      </c>
      <c r="E93" s="56"/>
      <c r="F93" s="112">
        <v>31.55</v>
      </c>
      <c r="G93" s="114"/>
      <c r="H93" s="32"/>
      <c r="K93" s="82">
        <v>2008</v>
      </c>
      <c r="L93" s="56">
        <v>-23.71</v>
      </c>
      <c r="M93" s="73">
        <v>-0.23710000000000001</v>
      </c>
      <c r="N93" s="94">
        <v>-23.71</v>
      </c>
      <c r="O93" s="92">
        <f t="shared" si="2"/>
        <v>-0.23710000000000001</v>
      </c>
      <c r="P93" s="93" t="b">
        <f t="shared" si="3"/>
        <v>1</v>
      </c>
    </row>
    <row r="94" spans="1:16">
      <c r="A94" s="27">
        <v>40422</v>
      </c>
      <c r="B94">
        <v>117.3</v>
      </c>
      <c r="C94" s="152">
        <v>0.1452</v>
      </c>
      <c r="E94" s="56"/>
      <c r="F94" s="112">
        <v>14.52</v>
      </c>
      <c r="G94" s="114"/>
      <c r="H94" s="32"/>
      <c r="K94" s="82">
        <v>2008</v>
      </c>
      <c r="L94" s="56">
        <v>-68.900000000000006</v>
      </c>
      <c r="M94" s="73">
        <v>-0.68900000000000006</v>
      </c>
      <c r="N94" s="94">
        <v>-68.900000000000006</v>
      </c>
      <c r="O94" s="92">
        <f t="shared" si="2"/>
        <v>-0.68900000000000006</v>
      </c>
      <c r="P94" s="93" t="b">
        <f t="shared" si="3"/>
        <v>1</v>
      </c>
    </row>
    <row r="95" spans="1:16">
      <c r="A95" s="27">
        <v>40513</v>
      </c>
      <c r="B95">
        <v>109.5</v>
      </c>
      <c r="C95" s="152">
        <v>0.2712</v>
      </c>
      <c r="E95" s="56"/>
      <c r="F95" s="112">
        <v>27.12</v>
      </c>
      <c r="G95" s="114"/>
      <c r="H95" s="32"/>
      <c r="K95" s="82">
        <v>2009</v>
      </c>
      <c r="L95" s="56">
        <v>-57.16</v>
      </c>
      <c r="M95" s="73">
        <v>-0.5716</v>
      </c>
      <c r="N95" s="94">
        <v>-57.16</v>
      </c>
      <c r="O95" s="92">
        <f t="shared" si="2"/>
        <v>-0.5716</v>
      </c>
      <c r="P95" s="93" t="b">
        <f t="shared" si="3"/>
        <v>1</v>
      </c>
    </row>
    <row r="96" spans="1:16">
      <c r="A96" s="27">
        <v>40603</v>
      </c>
      <c r="B96">
        <v>101.6</v>
      </c>
      <c r="C96" s="152">
        <v>-0.19219999999999998</v>
      </c>
      <c r="E96" s="56"/>
      <c r="F96" s="112">
        <v>-19.22</v>
      </c>
      <c r="G96" s="114"/>
      <c r="H96" s="32"/>
      <c r="K96" s="82">
        <v>2009</v>
      </c>
      <c r="L96" s="56">
        <v>-16.920000000000002</v>
      </c>
      <c r="M96" s="73">
        <v>-0.16920000000000002</v>
      </c>
      <c r="N96" s="94">
        <v>-16.920000000000002</v>
      </c>
      <c r="O96" s="92">
        <f t="shared" si="2"/>
        <v>-0.16920000000000002</v>
      </c>
      <c r="P96" s="93" t="b">
        <f t="shared" si="3"/>
        <v>1</v>
      </c>
    </row>
    <row r="97" spans="1:16">
      <c r="A97" s="27">
        <v>40695</v>
      </c>
      <c r="B97">
        <v>115.4</v>
      </c>
      <c r="C97" s="152">
        <v>0.4551</v>
      </c>
      <c r="E97" s="56"/>
      <c r="F97" s="112">
        <v>45.51</v>
      </c>
      <c r="G97" s="114"/>
      <c r="H97" s="36" t="s">
        <v>454</v>
      </c>
      <c r="I97" s="36"/>
      <c r="J97" s="36"/>
      <c r="K97" s="82">
        <v>2009</v>
      </c>
      <c r="L97" s="56">
        <v>45.74</v>
      </c>
      <c r="M97" s="73">
        <v>0.45740000000000003</v>
      </c>
      <c r="N97" s="94">
        <v>45.74</v>
      </c>
      <c r="O97" s="92">
        <f t="shared" si="2"/>
        <v>0.45740000000000003</v>
      </c>
      <c r="P97" s="93" t="b">
        <f t="shared" si="3"/>
        <v>1</v>
      </c>
    </row>
    <row r="98" spans="1:16">
      <c r="A98" s="27">
        <v>40787</v>
      </c>
      <c r="B98">
        <v>111.4</v>
      </c>
      <c r="C98" s="152">
        <v>0.3508</v>
      </c>
      <c r="E98" s="56"/>
      <c r="F98" s="112">
        <v>35.08</v>
      </c>
      <c r="G98" s="114"/>
      <c r="H98" s="32"/>
      <c r="K98" s="82">
        <v>2009</v>
      </c>
      <c r="L98" s="56">
        <v>37.5</v>
      </c>
      <c r="M98" s="73">
        <v>0.375</v>
      </c>
      <c r="N98" s="94">
        <v>37.5</v>
      </c>
      <c r="O98" s="92">
        <f t="shared" si="2"/>
        <v>0.375</v>
      </c>
      <c r="P98" s="93" t="b">
        <f t="shared" si="3"/>
        <v>1</v>
      </c>
    </row>
    <row r="99" spans="1:16">
      <c r="A99" s="27">
        <v>40878</v>
      </c>
      <c r="B99">
        <v>104</v>
      </c>
      <c r="C99" s="152">
        <v>8.5699999999999998E-2</v>
      </c>
      <c r="E99" s="56"/>
      <c r="F99" s="112">
        <v>8.57</v>
      </c>
      <c r="G99" s="114"/>
      <c r="H99" s="32"/>
      <c r="K99" s="82">
        <v>2010</v>
      </c>
      <c r="L99" s="56">
        <v>33.03</v>
      </c>
      <c r="M99" s="73">
        <v>0.33030000000000004</v>
      </c>
      <c r="N99" s="94">
        <v>33.03</v>
      </c>
      <c r="O99" s="92">
        <f t="shared" si="2"/>
        <v>0.33030000000000004</v>
      </c>
      <c r="P99" s="93" t="b">
        <f t="shared" si="3"/>
        <v>1</v>
      </c>
    </row>
    <row r="100" spans="1:16">
      <c r="A100" s="27">
        <v>40969</v>
      </c>
      <c r="B100">
        <v>104.7</v>
      </c>
      <c r="C100" s="152">
        <v>0.1467</v>
      </c>
      <c r="E100" s="56"/>
      <c r="F100" s="112">
        <v>14.67</v>
      </c>
      <c r="G100" s="114"/>
      <c r="H100" s="32"/>
      <c r="K100" s="82">
        <v>2010</v>
      </c>
      <c r="L100" s="56">
        <v>27.36</v>
      </c>
      <c r="M100" s="73">
        <v>0.27360000000000001</v>
      </c>
      <c r="N100" s="94">
        <v>27.36</v>
      </c>
      <c r="O100" s="92">
        <f t="shared" si="2"/>
        <v>0.27360000000000001</v>
      </c>
      <c r="P100" s="93" t="b">
        <f t="shared" si="3"/>
        <v>1</v>
      </c>
    </row>
    <row r="101" spans="1:16">
      <c r="A101" s="27">
        <v>41061</v>
      </c>
      <c r="B101">
        <v>104.3</v>
      </c>
      <c r="C101" s="152">
        <v>8.3499999999999991E-2</v>
      </c>
      <c r="E101" s="56"/>
      <c r="F101" s="112">
        <v>8.35</v>
      </c>
      <c r="G101" s="114"/>
      <c r="H101" s="32"/>
      <c r="K101" s="82">
        <v>2010</v>
      </c>
      <c r="L101" s="56">
        <v>12.32</v>
      </c>
      <c r="M101" s="73">
        <v>0.1232</v>
      </c>
      <c r="N101" s="94">
        <v>12.32</v>
      </c>
      <c r="O101" s="92">
        <f t="shared" si="2"/>
        <v>0.1232</v>
      </c>
      <c r="P101" s="93" t="b">
        <f t="shared" si="3"/>
        <v>1</v>
      </c>
    </row>
    <row r="102" spans="1:16">
      <c r="A102" s="27">
        <v>41153</v>
      </c>
      <c r="B102">
        <v>104.5</v>
      </c>
      <c r="C102" s="152">
        <v>9.3000000000000013E-2</v>
      </c>
      <c r="E102" s="56"/>
      <c r="F102" s="112">
        <v>9.3000000000000007</v>
      </c>
      <c r="G102" s="114"/>
      <c r="H102" s="32"/>
      <c r="K102" s="82">
        <v>2010</v>
      </c>
      <c r="L102" s="56">
        <v>22.43</v>
      </c>
      <c r="M102" s="73">
        <v>0.2243</v>
      </c>
      <c r="N102" s="94">
        <v>22.43</v>
      </c>
      <c r="O102" s="92">
        <f t="shared" si="2"/>
        <v>0.2243</v>
      </c>
      <c r="P102" s="93" t="b">
        <f t="shared" si="3"/>
        <v>1</v>
      </c>
    </row>
    <row r="103" spans="1:16">
      <c r="A103" s="27">
        <v>41244</v>
      </c>
      <c r="B103">
        <v>117.9</v>
      </c>
      <c r="C103" s="152">
        <v>0.32990000000000003</v>
      </c>
      <c r="E103" s="56"/>
      <c r="F103" s="112">
        <v>32.99</v>
      </c>
      <c r="G103" s="114"/>
      <c r="H103" s="32"/>
      <c r="K103" s="82">
        <v>2011</v>
      </c>
      <c r="L103" s="56">
        <v>-19.04</v>
      </c>
      <c r="M103" s="73">
        <v>-0.19039999999999999</v>
      </c>
      <c r="N103" s="94">
        <v>-19.04</v>
      </c>
      <c r="O103" s="92">
        <f t="shared" si="2"/>
        <v>-0.19039999999999999</v>
      </c>
      <c r="P103" s="93" t="b">
        <f t="shared" si="3"/>
        <v>1</v>
      </c>
    </row>
    <row r="104" spans="1:16">
      <c r="A104" s="27">
        <v>41334</v>
      </c>
      <c r="B104">
        <v>119</v>
      </c>
      <c r="C104" s="152">
        <v>0.32140000000000002</v>
      </c>
      <c r="E104" s="56"/>
      <c r="F104" s="112">
        <v>32.14</v>
      </c>
      <c r="G104" s="114"/>
      <c r="H104" s="32"/>
      <c r="K104" s="82">
        <v>2011</v>
      </c>
      <c r="L104" s="56">
        <v>44.92</v>
      </c>
      <c r="M104" s="73">
        <v>0.44920000000000004</v>
      </c>
      <c r="N104" s="94">
        <v>44.92</v>
      </c>
      <c r="O104" s="92">
        <f t="shared" si="2"/>
        <v>0.44920000000000004</v>
      </c>
      <c r="P104" s="93" t="b">
        <f t="shared" si="3"/>
        <v>1</v>
      </c>
    </row>
    <row r="105" spans="1:16">
      <c r="A105" s="27">
        <v>41426</v>
      </c>
      <c r="B105">
        <v>119.4</v>
      </c>
      <c r="C105" s="152">
        <v>0.43030000000000002</v>
      </c>
      <c r="E105" s="56"/>
      <c r="F105" s="112">
        <v>43.03</v>
      </c>
      <c r="G105" s="114"/>
      <c r="H105" s="32"/>
      <c r="K105" s="82">
        <v>2011</v>
      </c>
      <c r="L105" s="56">
        <v>34.57</v>
      </c>
      <c r="M105" s="73">
        <v>0.34570000000000001</v>
      </c>
      <c r="N105" s="94">
        <v>34.57</v>
      </c>
      <c r="O105" s="92">
        <f t="shared" si="2"/>
        <v>0.34570000000000001</v>
      </c>
      <c r="P105" s="93" t="b">
        <f t="shared" si="3"/>
        <v>1</v>
      </c>
    </row>
    <row r="106" spans="1:16">
      <c r="A106" s="27">
        <v>41518</v>
      </c>
      <c r="B106">
        <v>115.1</v>
      </c>
      <c r="C106" s="152">
        <v>0.43869999999999998</v>
      </c>
      <c r="E106" s="56"/>
      <c r="F106" s="112">
        <v>43.87</v>
      </c>
      <c r="G106" s="114"/>
      <c r="H106" s="32"/>
      <c r="K106" s="82">
        <v>2011</v>
      </c>
      <c r="L106" s="56">
        <v>8.6199999999999992</v>
      </c>
      <c r="M106" s="73">
        <v>8.6199999999999999E-2</v>
      </c>
      <c r="N106" s="94">
        <v>8.6199999999999992</v>
      </c>
      <c r="O106" s="92">
        <f t="shared" si="2"/>
        <v>8.6199999999999999E-2</v>
      </c>
      <c r="P106" s="93" t="b">
        <f t="shared" si="3"/>
        <v>1</v>
      </c>
    </row>
    <row r="107" spans="1:16">
      <c r="A107" s="27">
        <v>41609</v>
      </c>
      <c r="B107">
        <v>122.6</v>
      </c>
      <c r="C107" s="152">
        <v>0.60630000000000006</v>
      </c>
      <c r="E107" s="56"/>
      <c r="F107" s="112">
        <v>60.63</v>
      </c>
      <c r="G107" s="114"/>
      <c r="H107" s="20"/>
      <c r="K107" s="82">
        <v>2012</v>
      </c>
      <c r="L107" s="56">
        <v>14.45</v>
      </c>
      <c r="M107" s="73">
        <v>0.14449999999999999</v>
      </c>
      <c r="N107" s="94">
        <v>14.45</v>
      </c>
      <c r="O107" s="92">
        <f t="shared" si="2"/>
        <v>0.14449999999999999</v>
      </c>
      <c r="P107" s="93" t="b">
        <f t="shared" si="3"/>
        <v>1</v>
      </c>
    </row>
    <row r="108" spans="1:16">
      <c r="A108" s="27">
        <v>41699</v>
      </c>
      <c r="B108">
        <v>126.5</v>
      </c>
      <c r="C108" s="153">
        <v>0.59279999999999999</v>
      </c>
      <c r="F108" s="112">
        <v>59.28</v>
      </c>
      <c r="G108" s="114"/>
      <c r="K108" s="82">
        <v>2012</v>
      </c>
      <c r="L108" s="56">
        <v>6.79</v>
      </c>
      <c r="M108" s="73">
        <v>6.7900000000000002E-2</v>
      </c>
      <c r="N108" s="94">
        <v>6.79</v>
      </c>
      <c r="O108" s="92">
        <f t="shared" si="2"/>
        <v>6.7900000000000002E-2</v>
      </c>
      <c r="P108" s="93" t="b">
        <f t="shared" si="3"/>
        <v>1</v>
      </c>
    </row>
    <row r="109" spans="1:16">
      <c r="A109" s="27">
        <v>41791</v>
      </c>
      <c r="B109">
        <v>128.30000000000001</v>
      </c>
      <c r="C109" s="153">
        <v>0.33380000000000004</v>
      </c>
      <c r="F109" s="112">
        <v>33.380000000000003</v>
      </c>
      <c r="G109" s="114"/>
      <c r="K109" s="82">
        <v>2012</v>
      </c>
      <c r="L109" s="56">
        <v>9.2899999999999991</v>
      </c>
      <c r="M109" s="73">
        <v>9.2899999999999996E-2</v>
      </c>
      <c r="N109" s="94">
        <v>9.2899999999999991</v>
      </c>
      <c r="O109" s="92">
        <f t="shared" si="2"/>
        <v>9.2899999999999996E-2</v>
      </c>
      <c r="P109" s="93" t="b">
        <f t="shared" si="3"/>
        <v>1</v>
      </c>
    </row>
    <row r="110" spans="1:16">
      <c r="A110" s="27">
        <v>41883</v>
      </c>
      <c r="B110" s="93">
        <v>120.2</v>
      </c>
      <c r="C110" s="153">
        <v>0.31940000000000002</v>
      </c>
      <c r="F110" s="112">
        <v>31.94</v>
      </c>
      <c r="G110" s="114"/>
      <c r="K110" s="82">
        <v>2012</v>
      </c>
      <c r="L110" s="56">
        <v>32.65</v>
      </c>
      <c r="M110" s="73">
        <v>0.32650000000000001</v>
      </c>
      <c r="N110" s="94">
        <v>32.65</v>
      </c>
      <c r="O110" s="92">
        <f t="shared" si="2"/>
        <v>0.32650000000000001</v>
      </c>
      <c r="P110" s="93" t="b">
        <f t="shared" si="3"/>
        <v>1</v>
      </c>
    </row>
    <row r="111" spans="1:16">
      <c r="A111" s="27">
        <v>41974</v>
      </c>
      <c r="B111" s="93">
        <v>114.8</v>
      </c>
      <c r="C111" s="153">
        <v>0.3009</v>
      </c>
      <c r="D111" s="101" t="s">
        <v>411</v>
      </c>
      <c r="E111" s="101" t="s">
        <v>412</v>
      </c>
      <c r="F111" s="112">
        <v>30.09</v>
      </c>
      <c r="G111" s="114"/>
      <c r="K111" s="82">
        <v>2013</v>
      </c>
      <c r="L111" s="56">
        <v>31.55</v>
      </c>
      <c r="M111" s="73">
        <v>0.3155</v>
      </c>
      <c r="N111" s="94">
        <v>31.55</v>
      </c>
      <c r="O111" s="92">
        <f t="shared" si="2"/>
        <v>0.3155</v>
      </c>
      <c r="P111" s="93" t="b">
        <f t="shared" si="3"/>
        <v>1</v>
      </c>
    </row>
    <row r="112" spans="1:16">
      <c r="A112" s="27">
        <v>42064</v>
      </c>
      <c r="B112" s="110">
        <v>119.6</v>
      </c>
      <c r="C112" s="153">
        <v>0.29600000000000004</v>
      </c>
      <c r="E112" s="125">
        <v>42135</v>
      </c>
      <c r="F112" s="112">
        <v>29.51</v>
      </c>
      <c r="G112" s="114"/>
      <c r="K112" s="82">
        <v>2013</v>
      </c>
      <c r="L112" s="56">
        <v>42.27</v>
      </c>
      <c r="M112" s="73">
        <v>0.42270000000000002</v>
      </c>
      <c r="N112" s="94">
        <v>42.27</v>
      </c>
      <c r="O112" s="92">
        <f t="shared" si="2"/>
        <v>0.42270000000000002</v>
      </c>
      <c r="P112" s="93" t="b">
        <f t="shared" si="3"/>
        <v>1</v>
      </c>
    </row>
    <row r="113" spans="1:17">
      <c r="A113" s="27">
        <v>42156</v>
      </c>
      <c r="B113" s="113">
        <v>117.3</v>
      </c>
      <c r="C113" s="153">
        <v>0.16469999999999999</v>
      </c>
      <c r="D113" s="125">
        <v>42180</v>
      </c>
      <c r="E113" s="125">
        <v>42196</v>
      </c>
      <c r="K113" s="82">
        <v>2013</v>
      </c>
      <c r="L113" s="56">
        <v>43.87</v>
      </c>
      <c r="M113" s="73">
        <v>0.43869999999999998</v>
      </c>
      <c r="N113" s="94">
        <v>43.87</v>
      </c>
      <c r="O113" s="92">
        <f t="shared" si="2"/>
        <v>0.43869999999999998</v>
      </c>
      <c r="P113" s="93" t="b">
        <f t="shared" si="3"/>
        <v>1</v>
      </c>
    </row>
    <row r="114" spans="1:17">
      <c r="A114" s="27">
        <v>42248</v>
      </c>
      <c r="B114">
        <v>111.4</v>
      </c>
      <c r="C114" s="153">
        <v>-6.3E-3</v>
      </c>
      <c r="D114" s="125">
        <v>42271</v>
      </c>
      <c r="E114" s="125">
        <v>42297</v>
      </c>
      <c r="K114" s="82">
        <v>2013</v>
      </c>
      <c r="L114" s="56">
        <v>61</v>
      </c>
      <c r="M114" s="73">
        <v>0.61</v>
      </c>
      <c r="N114" s="94">
        <v>61</v>
      </c>
      <c r="O114" s="92">
        <f t="shared" si="2"/>
        <v>0.61</v>
      </c>
      <c r="P114" s="93" t="b">
        <f t="shared" si="3"/>
        <v>1</v>
      </c>
    </row>
    <row r="115" spans="1:17">
      <c r="A115" s="27">
        <v>42339</v>
      </c>
      <c r="B115">
        <v>113.9</v>
      </c>
      <c r="C115" s="154">
        <v>0.16219999999999998</v>
      </c>
      <c r="D115" s="125">
        <v>42402</v>
      </c>
      <c r="E115" s="125">
        <v>42390</v>
      </c>
      <c r="F115" s="113"/>
      <c r="K115" s="82">
        <v>2014</v>
      </c>
      <c r="L115" s="56">
        <v>60.07</v>
      </c>
      <c r="M115" s="73">
        <v>0.60070000000000001</v>
      </c>
      <c r="N115" s="94">
        <v>60.07</v>
      </c>
      <c r="O115" s="92">
        <f t="shared" si="2"/>
        <v>0.60070000000000001</v>
      </c>
      <c r="P115" s="93" t="b">
        <f t="shared" si="3"/>
        <v>1</v>
      </c>
    </row>
    <row r="116" spans="1:17">
      <c r="A116" s="27">
        <v>42430</v>
      </c>
      <c r="B116" s="88">
        <v>116.6</v>
      </c>
      <c r="C116" s="153">
        <v>0.1009</v>
      </c>
      <c r="D116" s="125">
        <v>42544</v>
      </c>
      <c r="E116" s="125">
        <v>42544</v>
      </c>
      <c r="N116" s="94">
        <v>33.47</v>
      </c>
      <c r="O116" s="92">
        <f t="shared" si="2"/>
        <v>0.3347</v>
      </c>
      <c r="P116" s="93" t="b">
        <f t="shared" si="3"/>
        <v>0</v>
      </c>
    </row>
    <row r="117" spans="1:17">
      <c r="A117" s="27">
        <v>42522</v>
      </c>
      <c r="B117" s="36">
        <v>112.3</v>
      </c>
      <c r="C117" s="153">
        <v>0.26960000000000001</v>
      </c>
      <c r="D117" s="128">
        <v>42647</v>
      </c>
      <c r="E117" s="125">
        <v>42572</v>
      </c>
      <c r="F117" s="125"/>
    </row>
    <row r="118" spans="1:17">
      <c r="A118" s="27">
        <v>42614</v>
      </c>
      <c r="B118" s="113">
        <v>113.3</v>
      </c>
      <c r="C118" s="153">
        <v>0.29120000000000001</v>
      </c>
      <c r="D118" s="125">
        <v>42647</v>
      </c>
      <c r="E118" s="125">
        <v>42647</v>
      </c>
      <c r="F118" s="125"/>
    </row>
    <row r="119" spans="1:17">
      <c r="A119" s="27">
        <v>42705</v>
      </c>
      <c r="B119" s="66">
        <v>111.8</v>
      </c>
      <c r="C119" s="153">
        <v>0.23860000000000001</v>
      </c>
      <c r="D119" s="125">
        <v>42766</v>
      </c>
      <c r="E119" s="125">
        <v>42766</v>
      </c>
    </row>
    <row r="120" spans="1:17">
      <c r="A120" s="27">
        <v>42795</v>
      </c>
      <c r="B120" s="66">
        <v>115.1</v>
      </c>
      <c r="C120" s="153">
        <v>4.5400000000000003E-2</v>
      </c>
      <c r="D120" s="125">
        <v>42852</v>
      </c>
      <c r="E120" s="125">
        <v>42831</v>
      </c>
      <c r="H120" s="113"/>
    </row>
    <row r="121" spans="1:17">
      <c r="A121" s="27">
        <v>42887</v>
      </c>
      <c r="B121" s="113">
        <v>113.5</v>
      </c>
      <c r="C121" s="153">
        <v>0.154</v>
      </c>
      <c r="D121" s="125">
        <v>42926</v>
      </c>
      <c r="E121" s="125">
        <v>42922</v>
      </c>
      <c r="H121" s="36" t="s">
        <v>454</v>
      </c>
      <c r="I121" s="36"/>
      <c r="J121" s="36"/>
    </row>
    <row r="122" spans="1:17">
      <c r="A122" s="27">
        <v>42979</v>
      </c>
      <c r="B122" s="113">
        <v>114.6</v>
      </c>
      <c r="C122" s="153">
        <v>2.3300000000000001E-2</v>
      </c>
      <c r="D122" s="125">
        <v>43014</v>
      </c>
      <c r="E122" s="125">
        <v>43014</v>
      </c>
    </row>
    <row r="123" spans="1:17">
      <c r="A123" s="27">
        <v>43070</v>
      </c>
      <c r="B123" s="113">
        <v>107.5</v>
      </c>
      <c r="C123" s="153">
        <v>-9.2600000000000002E-2</v>
      </c>
      <c r="D123" s="125">
        <v>43132</v>
      </c>
      <c r="E123" s="125">
        <v>43132</v>
      </c>
    </row>
    <row r="124" spans="1:17">
      <c r="A124" s="27">
        <v>43160</v>
      </c>
      <c r="B124" s="113">
        <v>109.4</v>
      </c>
      <c r="C124" s="153">
        <v>-0.14800000000000002</v>
      </c>
      <c r="D124" s="125">
        <v>43206</v>
      </c>
      <c r="E124" s="125">
        <v>43206</v>
      </c>
    </row>
    <row r="125" spans="1:17">
      <c r="A125" s="27">
        <v>43252</v>
      </c>
      <c r="B125" s="113">
        <v>109.4</v>
      </c>
      <c r="C125" s="153">
        <v>-0.25059999999999999</v>
      </c>
      <c r="D125" s="125">
        <v>43277</v>
      </c>
      <c r="E125" s="125">
        <v>43284</v>
      </c>
    </row>
    <row r="126" spans="1:17">
      <c r="A126" s="27">
        <v>43344</v>
      </c>
      <c r="B126" s="15">
        <v>98.2</v>
      </c>
      <c r="C126" s="153">
        <v>-0.26079999999999998</v>
      </c>
      <c r="D126" s="125">
        <v>43375</v>
      </c>
      <c r="E126" s="125">
        <v>43375</v>
      </c>
      <c r="F126" s="132" t="s">
        <v>646</v>
      </c>
    </row>
    <row r="127" spans="1:17">
      <c r="A127" s="27">
        <v>43435</v>
      </c>
      <c r="B127" s="15">
        <v>109.5</v>
      </c>
      <c r="C127" s="153">
        <v>-0.28550000000000003</v>
      </c>
      <c r="D127" s="125">
        <v>43497</v>
      </c>
      <c r="E127" s="125">
        <v>43497</v>
      </c>
      <c r="F127" s="132" t="s">
        <v>646</v>
      </c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</row>
    <row r="128" spans="1:17">
      <c r="A128" s="27">
        <v>43525</v>
      </c>
      <c r="B128" s="168">
        <v>101</v>
      </c>
      <c r="C128" s="153">
        <v>-0.2379</v>
      </c>
      <c r="D128" s="125">
        <v>43573</v>
      </c>
      <c r="E128" s="125">
        <v>43557</v>
      </c>
      <c r="F128" s="132" t="s">
        <v>646</v>
      </c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</row>
    <row r="129" spans="1:19">
      <c r="A129" s="27">
        <v>43617</v>
      </c>
      <c r="B129" s="168">
        <v>102</v>
      </c>
      <c r="C129" s="153">
        <v>-0.34520000000000001</v>
      </c>
      <c r="D129" s="125">
        <v>43658</v>
      </c>
      <c r="E129" s="125">
        <v>43656</v>
      </c>
      <c r="F129" s="115" t="s">
        <v>465</v>
      </c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</row>
    <row r="130" spans="1:19">
      <c r="A130" s="27">
        <v>43709</v>
      </c>
      <c r="B130" s="168">
        <v>106.7</v>
      </c>
      <c r="C130" s="153">
        <v>-0.38400000000000001</v>
      </c>
      <c r="D130" s="125">
        <v>43739</v>
      </c>
      <c r="E130" s="125">
        <v>43739</v>
      </c>
      <c r="F130" s="132" t="s">
        <v>653</v>
      </c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</row>
    <row r="131" spans="1:19">
      <c r="A131" s="27">
        <v>43800</v>
      </c>
      <c r="B131" s="168">
        <v>112.9</v>
      </c>
      <c r="C131" s="153">
        <v>-0.12380000000000001</v>
      </c>
      <c r="D131" s="125">
        <v>43857</v>
      </c>
      <c r="E131" s="125">
        <v>43851</v>
      </c>
      <c r="F131" s="115" t="s">
        <v>465</v>
      </c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</row>
    <row r="132" spans="1:19">
      <c r="A132" s="27">
        <v>43891</v>
      </c>
      <c r="B132" s="168">
        <v>105.9</v>
      </c>
      <c r="C132" s="153">
        <v>-0.6631999999999999</v>
      </c>
      <c r="D132" s="125">
        <v>43923</v>
      </c>
      <c r="E132" s="125">
        <v>43954</v>
      </c>
      <c r="F132" s="155" t="s">
        <v>563</v>
      </c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</row>
    <row r="133" spans="1:19">
      <c r="A133" s="27">
        <v>43983</v>
      </c>
      <c r="B133" s="168">
        <v>96</v>
      </c>
      <c r="C133" s="153">
        <v>-0.59030000000000005</v>
      </c>
      <c r="D133" s="125">
        <v>44000</v>
      </c>
      <c r="E133" s="125">
        <v>44019</v>
      </c>
      <c r="F133" s="115" t="s">
        <v>465</v>
      </c>
    </row>
    <row r="134" spans="1:19">
      <c r="A134" s="27">
        <v>44075</v>
      </c>
      <c r="B134" s="168">
        <v>91.6</v>
      </c>
      <c r="C134" s="153">
        <v>-0.32140000000000002</v>
      </c>
      <c r="D134" s="125">
        <v>44095</v>
      </c>
      <c r="E134" s="125">
        <v>44134</v>
      </c>
      <c r="F134" s="155" t="s">
        <v>563</v>
      </c>
    </row>
    <row r="135" spans="1:19">
      <c r="A135" s="27">
        <v>44166</v>
      </c>
      <c r="B135" s="168">
        <v>106.9</v>
      </c>
      <c r="C135" s="153">
        <v>-0.1822</v>
      </c>
      <c r="D135" s="125">
        <v>44216</v>
      </c>
      <c r="E135" s="125">
        <v>44216</v>
      </c>
      <c r="F135" s="115" t="s">
        <v>465</v>
      </c>
    </row>
    <row r="136" spans="1:19">
      <c r="A136" s="27">
        <v>44256</v>
      </c>
      <c r="B136" s="168">
        <v>103.9</v>
      </c>
      <c r="C136" s="153">
        <v>-0.12239999999999999</v>
      </c>
      <c r="D136" s="125">
        <v>44277</v>
      </c>
      <c r="E136" s="125">
        <v>44299</v>
      </c>
      <c r="F136" s="155" t="s">
        <v>563</v>
      </c>
    </row>
    <row r="137" spans="1:19">
      <c r="A137" s="27">
        <v>44348</v>
      </c>
      <c r="B137" s="168">
        <v>108.6</v>
      </c>
      <c r="C137" s="153">
        <v>9.6500000000000002E-2</v>
      </c>
      <c r="D137" s="125">
        <v>44369</v>
      </c>
      <c r="E137" s="125">
        <v>44383</v>
      </c>
      <c r="F137" s="115" t="s">
        <v>465</v>
      </c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</row>
    <row r="138" spans="1:19">
      <c r="A138" s="27"/>
      <c r="B138" s="168"/>
      <c r="C138" s="153"/>
      <c r="D138" s="125">
        <v>44461</v>
      </c>
      <c r="E138" s="125">
        <v>44478</v>
      </c>
      <c r="F138" s="155" t="s">
        <v>563</v>
      </c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</row>
    <row r="139" spans="1:19">
      <c r="A139" s="27"/>
      <c r="B139" s="168"/>
      <c r="C139" s="153"/>
      <c r="D139" s="134"/>
      <c r="E139" s="125"/>
      <c r="F139" s="115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</row>
    <row r="140" spans="1:19">
      <c r="C140" s="153"/>
      <c r="D140" s="134"/>
      <c r="E140" s="125"/>
      <c r="F140" s="125"/>
      <c r="G140" s="113"/>
      <c r="H140" s="113"/>
      <c r="I140" s="113"/>
      <c r="J140" s="193"/>
      <c r="K140" s="193"/>
      <c r="L140" s="193"/>
      <c r="M140" s="193"/>
      <c r="N140" s="113"/>
      <c r="O140" s="113"/>
      <c r="P140" s="113"/>
      <c r="Q140" s="113"/>
    </row>
    <row r="141" spans="1:19">
      <c r="C141" s="153"/>
      <c r="D141" s="27"/>
      <c r="E141" s="125"/>
      <c r="F141" s="125"/>
      <c r="G141" s="113"/>
      <c r="H141" s="113"/>
      <c r="I141" s="193"/>
      <c r="J141" s="193"/>
      <c r="K141" s="193"/>
      <c r="L141" s="193"/>
      <c r="M141" s="193"/>
      <c r="N141" s="113"/>
      <c r="O141" s="113"/>
      <c r="P141" s="113"/>
      <c r="Q141" s="113"/>
    </row>
    <row r="142" spans="1:19">
      <c r="D142" s="27"/>
      <c r="E142" s="125"/>
      <c r="F142" s="125"/>
      <c r="G142" s="113"/>
      <c r="H142" s="113"/>
      <c r="I142" s="193"/>
      <c r="J142" s="193"/>
      <c r="K142" s="193"/>
      <c r="L142" s="193"/>
      <c r="M142" s="193"/>
      <c r="N142" s="113"/>
      <c r="O142" s="113"/>
      <c r="P142" s="113"/>
      <c r="Q142" s="113"/>
    </row>
    <row r="143" spans="1:19">
      <c r="D143" s="134"/>
      <c r="E143" s="125"/>
      <c r="F143" s="125"/>
      <c r="G143" s="113"/>
      <c r="H143" s="113"/>
      <c r="I143" s="193"/>
      <c r="J143" s="193"/>
      <c r="K143" s="193"/>
      <c r="L143" s="193"/>
      <c r="M143" s="193"/>
      <c r="N143" s="113"/>
      <c r="O143" s="113"/>
      <c r="P143" s="113"/>
      <c r="Q143" s="113"/>
    </row>
    <row r="144" spans="1:19">
      <c r="D144" s="134"/>
      <c r="E144" s="125"/>
      <c r="F144" s="125"/>
      <c r="G144" s="113"/>
      <c r="H144" s="113"/>
      <c r="I144" s="193"/>
      <c r="J144" s="193"/>
      <c r="K144" s="193"/>
      <c r="L144" s="193"/>
      <c r="M144" s="193"/>
      <c r="N144" s="113"/>
      <c r="O144" s="113"/>
      <c r="P144" s="113"/>
      <c r="Q144" s="113"/>
      <c r="S144" s="15"/>
    </row>
    <row r="145" spans="4:19">
      <c r="D145" s="134"/>
      <c r="E145" s="153"/>
      <c r="F145" s="125"/>
      <c r="G145" s="113"/>
      <c r="H145" s="113"/>
      <c r="I145" s="193"/>
      <c r="J145" s="193"/>
      <c r="K145" s="193"/>
      <c r="L145" s="193"/>
      <c r="M145" s="193"/>
      <c r="N145" s="113"/>
      <c r="O145" s="113"/>
      <c r="P145" s="113"/>
      <c r="Q145" s="113"/>
      <c r="S145" s="15"/>
    </row>
    <row r="146" spans="4:19">
      <c r="D146" s="134"/>
      <c r="E146" s="153"/>
      <c r="F146" s="125"/>
      <c r="G146" s="113"/>
      <c r="H146" s="113"/>
      <c r="I146" s="193"/>
      <c r="J146" s="193"/>
      <c r="K146" s="193"/>
      <c r="L146" s="193"/>
      <c r="M146" s="193"/>
      <c r="N146" s="113"/>
      <c r="O146" s="113"/>
      <c r="P146" s="113"/>
      <c r="Q146" s="113"/>
      <c r="S146" s="15"/>
    </row>
    <row r="147" spans="4:19">
      <c r="D147" s="134"/>
      <c r="E147" s="153"/>
      <c r="F147" s="125"/>
      <c r="G147" s="113"/>
      <c r="H147" s="113"/>
      <c r="I147" s="193"/>
      <c r="J147" s="193"/>
      <c r="K147" s="193"/>
      <c r="L147" s="193"/>
      <c r="M147" s="193"/>
      <c r="N147" s="113"/>
      <c r="O147" s="113"/>
      <c r="P147" s="113"/>
      <c r="Q147" s="113"/>
      <c r="S147" s="15"/>
    </row>
    <row r="148" spans="4:19">
      <c r="D148" s="134"/>
      <c r="E148" s="153"/>
      <c r="F148" s="125"/>
      <c r="G148" s="113"/>
      <c r="H148" s="113"/>
      <c r="I148" s="193"/>
      <c r="J148" s="193"/>
      <c r="K148" s="193"/>
      <c r="L148" s="193"/>
      <c r="M148" s="193"/>
      <c r="N148" s="15"/>
      <c r="O148" s="15"/>
      <c r="P148" s="15"/>
      <c r="Q148" s="15"/>
      <c r="R148" s="15"/>
      <c r="S148" s="15"/>
    </row>
    <row r="149" spans="4:19">
      <c r="D149" s="134"/>
      <c r="E149" s="153"/>
      <c r="F149" s="125"/>
      <c r="G149" s="113"/>
      <c r="H149" s="113"/>
      <c r="I149" s="193"/>
      <c r="J149" s="193"/>
      <c r="K149" s="193"/>
      <c r="L149" s="193"/>
      <c r="M149" s="193"/>
      <c r="N149" s="15"/>
      <c r="O149" s="15"/>
      <c r="P149" s="15"/>
      <c r="Q149" s="15"/>
      <c r="R149" s="15"/>
      <c r="S149" s="15"/>
    </row>
    <row r="150" spans="4:19">
      <c r="D150" s="15"/>
      <c r="E150" s="15"/>
      <c r="F150" s="15"/>
      <c r="G150" s="15"/>
      <c r="H150" s="15"/>
      <c r="I150" s="193"/>
      <c r="J150" s="193"/>
      <c r="K150" s="193"/>
      <c r="L150" s="193"/>
      <c r="M150" s="193"/>
      <c r="N150" s="15"/>
      <c r="O150" s="15"/>
      <c r="P150" s="15"/>
      <c r="Q150" s="15"/>
      <c r="R150" s="15"/>
      <c r="S150" s="15"/>
    </row>
    <row r="151" spans="4:19"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4:19"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4:19"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4:19"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4:19"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4:19"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4:19"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7030A0"/>
  </sheetPr>
  <dimension ref="A1:AE98"/>
  <sheetViews>
    <sheetView zoomScaleNormal="100" workbookViewId="0">
      <pane ySplit="5" topLeftCell="A72" activePane="bottomLeft" state="frozen"/>
      <selection pane="bottomLeft" activeCell="B82" sqref="B82:C83"/>
    </sheetView>
  </sheetViews>
  <sheetFormatPr defaultRowHeight="14.5"/>
  <cols>
    <col min="2" max="2" width="22.81640625" customWidth="1"/>
    <col min="3" max="3" width="22.1796875" customWidth="1"/>
    <col min="4" max="4" width="17.1796875" customWidth="1"/>
    <col min="11" max="11" width="9.1796875" customWidth="1"/>
    <col min="12" max="12" width="9.1796875" style="113" customWidth="1"/>
    <col min="13" max="13" width="9.1796875" style="106"/>
    <col min="14" max="22" width="14.7265625" style="21" customWidth="1"/>
    <col min="23" max="23" width="2.7265625" style="21" customWidth="1"/>
    <col min="24" max="24" width="8.453125" bestFit="1" customWidth="1"/>
    <col min="25" max="26" width="9.54296875" bestFit="1" customWidth="1"/>
  </cols>
  <sheetData>
    <row r="1" spans="1:31" s="113" customFormat="1">
      <c r="A1" s="26" t="s">
        <v>3</v>
      </c>
      <c r="F1" s="160" t="s">
        <v>608</v>
      </c>
      <c r="G1" s="36"/>
      <c r="M1" s="106"/>
    </row>
    <row r="2" spans="1:31" s="1" customFormat="1">
      <c r="A2" s="5" t="s">
        <v>0</v>
      </c>
      <c r="B2" s="28"/>
      <c r="C2" s="28"/>
      <c r="D2" s="113" t="s">
        <v>397</v>
      </c>
      <c r="E2" s="113"/>
      <c r="L2" s="113"/>
      <c r="M2" s="96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</row>
    <row r="3" spans="1:31" s="1" customFormat="1" ht="15" customHeight="1">
      <c r="A3" s="5"/>
      <c r="B3" s="2"/>
      <c r="C3" s="2"/>
      <c r="D3" s="113" t="s">
        <v>400</v>
      </c>
      <c r="L3" s="113"/>
      <c r="M3" s="96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</row>
    <row r="4" spans="1:31">
      <c r="B4" s="115" t="s">
        <v>465</v>
      </c>
      <c r="C4" s="115" t="s">
        <v>465</v>
      </c>
      <c r="M4" s="96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</row>
    <row r="5" spans="1:31">
      <c r="A5" s="15"/>
      <c r="B5" s="26" t="s">
        <v>1</v>
      </c>
      <c r="C5" s="26" t="s">
        <v>2</v>
      </c>
      <c r="E5" s="93" t="s">
        <v>397</v>
      </c>
      <c r="M5" s="96"/>
      <c r="N5" s="113"/>
      <c r="O5" s="113"/>
      <c r="P5" s="113"/>
      <c r="Q5" s="113"/>
      <c r="R5" s="113"/>
      <c r="S5" s="117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</row>
    <row r="6" spans="1:31">
      <c r="A6" s="14">
        <v>37681</v>
      </c>
      <c r="B6" s="73">
        <v>5.505686082087391E-2</v>
      </c>
      <c r="C6" s="73">
        <v>4.0355598929543435E-2</v>
      </c>
      <c r="D6" s="29"/>
      <c r="M6" s="96"/>
      <c r="N6" s="113"/>
      <c r="O6" s="14"/>
      <c r="P6" s="73"/>
      <c r="Q6" s="73"/>
      <c r="R6" s="167"/>
      <c r="S6" s="167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</row>
    <row r="7" spans="1:31" ht="14.5" customHeight="1">
      <c r="A7" s="14">
        <v>37773</v>
      </c>
      <c r="B7" s="73">
        <v>4.635902680131232E-2</v>
      </c>
      <c r="C7" s="73">
        <v>3.6965715148769007E-2</v>
      </c>
      <c r="D7" s="29"/>
      <c r="M7" s="96"/>
      <c r="N7" s="113"/>
      <c r="O7" s="14"/>
      <c r="P7" s="73"/>
      <c r="Q7" s="73"/>
      <c r="R7" s="167"/>
      <c r="S7" s="167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</row>
    <row r="8" spans="1:31">
      <c r="A8" s="14">
        <v>37865</v>
      </c>
      <c r="B8" s="73">
        <v>4.4021457484207938E-2</v>
      </c>
      <c r="C8" s="73">
        <v>3.6304000239087975E-2</v>
      </c>
      <c r="D8" s="29"/>
      <c r="M8" s="96"/>
      <c r="N8" s="113"/>
      <c r="O8" s="14"/>
      <c r="P8" s="73"/>
      <c r="Q8" s="73"/>
      <c r="R8" s="167"/>
      <c r="S8" s="167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</row>
    <row r="9" spans="1:31" ht="15" customHeight="1">
      <c r="A9" s="14">
        <v>37956</v>
      </c>
      <c r="B9" s="73">
        <v>4.3893129770992356E-2</v>
      </c>
      <c r="C9" s="73">
        <v>3.9855233358497166E-2</v>
      </c>
      <c r="D9" s="29"/>
      <c r="M9" s="96"/>
      <c r="N9" s="113"/>
      <c r="O9" s="14"/>
      <c r="P9" s="73"/>
      <c r="Q9" s="73"/>
      <c r="R9" s="167"/>
      <c r="S9" s="167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</row>
    <row r="10" spans="1:31">
      <c r="A10" s="14">
        <v>38047</v>
      </c>
      <c r="B10" s="73">
        <v>4.7929746809471041E-2</v>
      </c>
      <c r="C10" s="73">
        <v>4.4198692580541099E-2</v>
      </c>
      <c r="D10" s="29"/>
      <c r="M10" s="96"/>
      <c r="N10" s="113"/>
      <c r="O10" s="14"/>
      <c r="P10" s="73"/>
      <c r="Q10" s="73"/>
      <c r="R10" s="167"/>
      <c r="S10" s="167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</row>
    <row r="11" spans="1:31">
      <c r="A11" s="14">
        <v>38139</v>
      </c>
      <c r="B11" s="73">
        <v>5.6114346214928501E-2</v>
      </c>
      <c r="C11" s="73">
        <v>5.1851582128682239E-2</v>
      </c>
      <c r="D11" s="29"/>
      <c r="M11" s="96"/>
      <c r="N11" s="113"/>
      <c r="O11" s="14"/>
      <c r="P11" s="73"/>
      <c r="Q11" s="73"/>
      <c r="R11" s="167"/>
      <c r="S11" s="167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</row>
    <row r="12" spans="1:31">
      <c r="A12" s="14">
        <v>38231</v>
      </c>
      <c r="B12" s="73">
        <v>5.6748054735712428E-2</v>
      </c>
      <c r="C12" s="73">
        <v>4.9386810477213494E-2</v>
      </c>
      <c r="D12" s="29"/>
      <c r="M12" s="96"/>
      <c r="N12" s="113"/>
      <c r="O12" s="14"/>
      <c r="P12" s="73"/>
      <c r="Q12" s="73"/>
      <c r="R12" s="167"/>
      <c r="S12" s="167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</row>
    <row r="13" spans="1:31">
      <c r="A13" s="14">
        <v>38322</v>
      </c>
      <c r="B13" s="73">
        <v>5.5453991468616737E-2</v>
      </c>
      <c r="C13" s="73">
        <v>4.1957594004227827E-2</v>
      </c>
      <c r="D13" s="29"/>
      <c r="M13" s="96"/>
      <c r="N13" s="113"/>
      <c r="O13" s="14"/>
      <c r="P13" s="73"/>
      <c r="Q13" s="73"/>
      <c r="R13" s="167"/>
      <c r="S13" s="167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</row>
    <row r="14" spans="1:31">
      <c r="A14" s="14">
        <v>38412</v>
      </c>
      <c r="B14" s="73">
        <v>4.8517836864157893E-2</v>
      </c>
      <c r="C14" s="73">
        <v>3.2249461339247443E-2</v>
      </c>
      <c r="D14" s="29"/>
      <c r="M14" s="96"/>
      <c r="N14" s="113"/>
      <c r="O14" s="14"/>
      <c r="P14" s="73"/>
      <c r="Q14" s="73"/>
      <c r="R14" s="167"/>
      <c r="S14" s="167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</row>
    <row r="15" spans="1:31">
      <c r="A15" s="14">
        <v>38504</v>
      </c>
      <c r="B15" s="73">
        <v>4.2812158601632344E-2</v>
      </c>
      <c r="C15" s="73">
        <v>2.5651677225049241E-2</v>
      </c>
      <c r="D15" s="29"/>
      <c r="M15" s="68"/>
      <c r="N15" s="113"/>
      <c r="O15" s="14"/>
      <c r="P15" s="73"/>
      <c r="Q15" s="73"/>
      <c r="R15" s="167"/>
      <c r="S15" s="167"/>
      <c r="T15" s="113"/>
      <c r="U15" s="49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</row>
    <row r="16" spans="1:31">
      <c r="A16" s="14">
        <v>38596</v>
      </c>
      <c r="B16" s="73">
        <v>3.976133045575736E-2</v>
      </c>
      <c r="C16" s="73">
        <v>2.6574877534335073E-2</v>
      </c>
      <c r="D16" s="29"/>
      <c r="M16" s="68"/>
      <c r="N16" s="113"/>
      <c r="O16" s="14"/>
      <c r="P16" s="73"/>
      <c r="Q16" s="73"/>
      <c r="R16" s="167"/>
      <c r="S16" s="167"/>
      <c r="T16" s="113"/>
      <c r="U16" s="49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</row>
    <row r="17" spans="1:31">
      <c r="A17" s="14">
        <v>38687</v>
      </c>
      <c r="B17" s="73">
        <v>3.4177628275931404E-2</v>
      </c>
      <c r="C17" s="73">
        <v>2.9243001762367271E-2</v>
      </c>
      <c r="D17" s="29"/>
      <c r="M17" s="68"/>
      <c r="N17" s="113"/>
      <c r="O17" s="14"/>
      <c r="P17" s="73"/>
      <c r="Q17" s="73"/>
      <c r="R17" s="167"/>
      <c r="S17" s="167"/>
      <c r="T17" s="113"/>
      <c r="U17" s="49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</row>
    <row r="18" spans="1:31">
      <c r="A18" s="14">
        <v>38777</v>
      </c>
      <c r="B18" s="73">
        <v>3.3288517079972157E-2</v>
      </c>
      <c r="C18" s="73">
        <v>3.3526428153768828E-2</v>
      </c>
      <c r="D18" s="29"/>
      <c r="M18" s="68"/>
      <c r="N18" s="113"/>
      <c r="O18" s="14"/>
      <c r="P18" s="73"/>
      <c r="Q18" s="73"/>
      <c r="R18" s="167"/>
      <c r="S18" s="167"/>
      <c r="T18" s="113"/>
      <c r="U18" s="49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</row>
    <row r="19" spans="1:31">
      <c r="A19" s="14">
        <v>38869</v>
      </c>
      <c r="B19" s="73">
        <v>2.741076710707957E-2</v>
      </c>
      <c r="C19" s="73">
        <v>3.1368975293641244E-2</v>
      </c>
      <c r="D19" s="29"/>
      <c r="M19" s="68"/>
      <c r="N19" s="113"/>
      <c r="O19" s="14"/>
      <c r="P19" s="73"/>
      <c r="Q19" s="73"/>
      <c r="R19" s="167"/>
      <c r="S19" s="167"/>
      <c r="T19" s="113"/>
      <c r="U19" s="49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</row>
    <row r="20" spans="1:31">
      <c r="A20" s="14">
        <v>38961</v>
      </c>
      <c r="B20" s="73">
        <v>2.336939268882321E-2</v>
      </c>
      <c r="C20" s="73">
        <v>2.8343115668020724E-2</v>
      </c>
      <c r="D20" s="29"/>
      <c r="M20" s="68"/>
      <c r="N20" s="113"/>
      <c r="O20" s="14"/>
      <c r="P20" s="73"/>
      <c r="Q20" s="73"/>
      <c r="R20" s="167"/>
      <c r="S20" s="167"/>
      <c r="T20" s="113"/>
      <c r="U20" s="49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</row>
    <row r="21" spans="1:31">
      <c r="A21" s="14">
        <v>39052</v>
      </c>
      <c r="B21" s="73">
        <v>2.79507251653619E-2</v>
      </c>
      <c r="C21" s="73">
        <v>2.9792599966816047E-2</v>
      </c>
      <c r="D21" s="29"/>
      <c r="F21" s="113"/>
      <c r="M21" s="68"/>
      <c r="N21" s="113"/>
      <c r="O21" s="14"/>
      <c r="P21" s="73"/>
      <c r="Q21" s="73"/>
      <c r="R21" s="167"/>
      <c r="S21" s="167"/>
      <c r="T21" s="113"/>
      <c r="U21" s="49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</row>
    <row r="22" spans="1:31">
      <c r="A22" s="14">
        <v>39142</v>
      </c>
      <c r="B22" s="73">
        <v>2.9830606491409783E-2</v>
      </c>
      <c r="C22" s="73">
        <v>2.6873408811320276E-2</v>
      </c>
      <c r="D22" s="29"/>
      <c r="E22" s="144" t="s">
        <v>636</v>
      </c>
      <c r="F22" s="36"/>
      <c r="G22" s="36"/>
      <c r="H22" s="36"/>
      <c r="I22" s="36"/>
      <c r="J22" s="36"/>
      <c r="M22" s="68"/>
      <c r="N22" s="113"/>
      <c r="O22" s="14"/>
      <c r="P22" s="73"/>
      <c r="Q22" s="73"/>
      <c r="R22" s="167"/>
      <c r="S22" s="167"/>
      <c r="T22" s="113"/>
      <c r="U22" s="49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</row>
    <row r="23" spans="1:31">
      <c r="A23" s="14">
        <v>39234</v>
      </c>
      <c r="B23" s="73">
        <v>3.6888195777351251E-2</v>
      </c>
      <c r="C23" s="73">
        <v>2.9531308291935732E-2</v>
      </c>
      <c r="D23" s="29"/>
      <c r="E23" s="160" t="s">
        <v>608</v>
      </c>
      <c r="M23" s="68"/>
      <c r="N23" s="113"/>
      <c r="O23" s="14"/>
      <c r="P23" s="73"/>
      <c r="Q23" s="73"/>
      <c r="R23" s="167"/>
      <c r="S23" s="167"/>
      <c r="T23" s="113"/>
      <c r="U23" s="49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</row>
    <row r="24" spans="1:31">
      <c r="A24" s="14">
        <v>39326</v>
      </c>
      <c r="B24" s="73">
        <v>4.1662689701250422E-2</v>
      </c>
      <c r="C24" s="73">
        <v>3.1375688234605015E-2</v>
      </c>
      <c r="D24" s="29"/>
      <c r="M24" s="68"/>
      <c r="N24" s="113"/>
      <c r="O24" s="14"/>
      <c r="P24" s="73"/>
      <c r="Q24" s="73"/>
      <c r="R24" s="167"/>
      <c r="S24" s="167"/>
      <c r="T24" s="113"/>
      <c r="U24" s="49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</row>
    <row r="25" spans="1:31">
      <c r="A25" s="14">
        <v>39417</v>
      </c>
      <c r="B25" s="73">
        <v>4.0012751186568662E-2</v>
      </c>
      <c r="C25" s="73">
        <v>2.6468768528782549E-2</v>
      </c>
      <c r="D25" s="29"/>
      <c r="M25" s="68"/>
      <c r="N25" s="113"/>
      <c r="O25" s="14"/>
      <c r="P25" s="73"/>
      <c r="Q25" s="73"/>
      <c r="R25" s="167"/>
      <c r="S25" s="167"/>
      <c r="T25" s="113"/>
      <c r="U25" s="49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</row>
    <row r="26" spans="1:31">
      <c r="A26" s="14">
        <v>39508</v>
      </c>
      <c r="B26" s="73">
        <v>3.3341912538898955E-2</v>
      </c>
      <c r="C26" s="73">
        <v>2.2620984791215548E-2</v>
      </c>
      <c r="D26" s="29"/>
      <c r="M26" s="68"/>
      <c r="N26" s="113"/>
      <c r="O26" s="14"/>
      <c r="P26" s="73"/>
      <c r="Q26" s="73"/>
      <c r="R26" s="167"/>
      <c r="S26" s="167"/>
      <c r="T26" s="113"/>
      <c r="U26" s="49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</row>
    <row r="27" spans="1:31">
      <c r="A27" s="14">
        <v>39600</v>
      </c>
      <c r="B27" s="73">
        <v>2.2409903395615105E-2</v>
      </c>
      <c r="C27" s="73">
        <v>1.7132976051977389E-2</v>
      </c>
      <c r="D27" s="29"/>
      <c r="M27" s="68"/>
      <c r="N27" s="113"/>
      <c r="O27" s="14"/>
      <c r="P27" s="73"/>
      <c r="Q27" s="73"/>
      <c r="R27" s="167"/>
      <c r="S27" s="167"/>
      <c r="T27" s="113"/>
      <c r="U27" s="49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</row>
    <row r="28" spans="1:31">
      <c r="A28" s="14">
        <v>39692</v>
      </c>
      <c r="B28" s="73">
        <v>7.1127502634351636E-3</v>
      </c>
      <c r="C28" s="73">
        <v>8.6070358100647226E-3</v>
      </c>
      <c r="D28" s="29"/>
      <c r="M28" s="68"/>
      <c r="N28" s="113"/>
      <c r="O28" s="14"/>
      <c r="P28" s="73"/>
      <c r="Q28" s="73"/>
      <c r="R28" s="167"/>
      <c r="S28" s="167"/>
      <c r="T28" s="113"/>
      <c r="U28" s="49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</row>
    <row r="29" spans="1:31">
      <c r="A29" s="14">
        <v>39783</v>
      </c>
      <c r="B29" s="73">
        <v>-1.1170774348087664E-2</v>
      </c>
      <c r="C29" s="73">
        <v>-8.790049663780497E-4</v>
      </c>
      <c r="D29" s="29"/>
      <c r="M29" s="68"/>
      <c r="N29" s="113"/>
      <c r="O29" s="14"/>
      <c r="P29" s="73"/>
      <c r="Q29" s="73"/>
      <c r="R29" s="167"/>
      <c r="S29" s="167"/>
      <c r="T29" s="113"/>
      <c r="U29" s="49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</row>
    <row r="30" spans="1:31">
      <c r="A30" s="14">
        <v>39873</v>
      </c>
      <c r="B30" s="73">
        <v>-2.4001449144099296E-2</v>
      </c>
      <c r="C30" s="73">
        <v>-7.4487079091620778E-3</v>
      </c>
      <c r="D30" s="29"/>
      <c r="M30" s="68"/>
      <c r="N30" s="113"/>
      <c r="O30" s="14"/>
      <c r="P30" s="73"/>
      <c r="Q30" s="73"/>
      <c r="R30" s="167"/>
      <c r="S30" s="167"/>
      <c r="T30" s="113"/>
      <c r="U30" s="49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</row>
    <row r="31" spans="1:31">
      <c r="A31" s="14">
        <v>39965</v>
      </c>
      <c r="B31" s="73">
        <v>-3.4456615217489661E-2</v>
      </c>
      <c r="C31" s="73">
        <v>-1.389427103516383E-2</v>
      </c>
      <c r="D31" s="29"/>
      <c r="M31" s="68"/>
      <c r="N31" s="113"/>
      <c r="O31" s="14"/>
      <c r="P31" s="73"/>
      <c r="Q31" s="73"/>
      <c r="R31" s="167"/>
      <c r="S31" s="167"/>
      <c r="T31" s="113"/>
      <c r="U31" s="49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</row>
    <row r="32" spans="1:31">
      <c r="A32" s="14">
        <v>40057</v>
      </c>
      <c r="B32" s="73">
        <v>-3.6472608581924026E-2</v>
      </c>
      <c r="C32" s="73">
        <v>-1.3870206895688741E-2</v>
      </c>
      <c r="D32" s="29"/>
      <c r="M32" s="68"/>
      <c r="N32" s="113"/>
      <c r="O32" s="14"/>
      <c r="P32" s="73"/>
      <c r="Q32" s="73"/>
      <c r="R32" s="167"/>
      <c r="S32" s="167"/>
      <c r="T32" s="113"/>
      <c r="U32" s="49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</row>
    <row r="33" spans="1:31">
      <c r="A33" s="14">
        <v>40148</v>
      </c>
      <c r="B33" s="73">
        <v>-2.7863563826733828E-2</v>
      </c>
      <c r="C33" s="73">
        <v>-4.9644632409775458E-3</v>
      </c>
      <c r="D33" s="29"/>
      <c r="M33" s="68"/>
      <c r="N33" s="113"/>
      <c r="O33" s="14"/>
      <c r="P33" s="73"/>
      <c r="Q33" s="73"/>
      <c r="R33" s="167"/>
      <c r="S33" s="167"/>
      <c r="T33" s="113"/>
      <c r="U33" s="49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</row>
    <row r="34" spans="1:31">
      <c r="A34" s="14">
        <v>40238</v>
      </c>
      <c r="B34" s="73">
        <v>-1.2353841870824001E-2</v>
      </c>
      <c r="C34" s="73">
        <v>4.6012269938651151E-3</v>
      </c>
      <c r="D34" s="29"/>
      <c r="M34" s="68"/>
      <c r="N34" s="113"/>
      <c r="O34" s="14"/>
      <c r="P34" s="73"/>
      <c r="Q34" s="73"/>
      <c r="R34" s="167"/>
      <c r="S34" s="167"/>
      <c r="T34" s="113"/>
      <c r="U34" s="49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</row>
    <row r="35" spans="1:31">
      <c r="A35" s="14">
        <v>40330</v>
      </c>
      <c r="B35" s="73">
        <v>5.508221313300643E-3</v>
      </c>
      <c r="C35" s="73">
        <v>1.5300657281756447E-2</v>
      </c>
      <c r="D35" s="29"/>
      <c r="M35" s="68"/>
      <c r="N35" s="113"/>
      <c r="O35" s="14"/>
      <c r="P35" s="73"/>
      <c r="Q35" s="73"/>
      <c r="R35" s="167"/>
      <c r="S35" s="167"/>
      <c r="T35" s="113"/>
      <c r="U35" s="49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</row>
    <row r="36" spans="1:31">
      <c r="A36" s="14">
        <v>40422</v>
      </c>
      <c r="B36" s="73">
        <v>2.2402681711952033E-2</v>
      </c>
      <c r="C36" s="73">
        <v>1.8265216784459026E-2</v>
      </c>
      <c r="D36" s="29"/>
      <c r="M36" s="68"/>
      <c r="N36" s="113"/>
      <c r="O36" s="14"/>
      <c r="P36" s="73"/>
      <c r="Q36" s="73"/>
      <c r="R36" s="167"/>
      <c r="S36" s="167"/>
      <c r="T36" s="113"/>
      <c r="U36" s="49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</row>
    <row r="37" spans="1:31">
      <c r="A37" s="14">
        <v>40513</v>
      </c>
      <c r="B37" s="73">
        <v>3.0185648826113631E-2</v>
      </c>
      <c r="C37" s="73">
        <v>1.1614174471551886E-2</v>
      </c>
      <c r="D37" s="29"/>
      <c r="M37" s="68"/>
      <c r="N37" s="113"/>
      <c r="O37" s="14"/>
      <c r="P37" s="73"/>
      <c r="Q37" s="73"/>
      <c r="R37" s="167"/>
      <c r="S37" s="167"/>
      <c r="T37" s="113"/>
      <c r="U37" s="49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</row>
    <row r="38" spans="1:31">
      <c r="A38" s="14">
        <v>40603</v>
      </c>
      <c r="B38" s="73">
        <v>3.2474777726883008E-2</v>
      </c>
      <c r="C38" s="73">
        <v>6.0754562875005025E-3</v>
      </c>
      <c r="D38" s="29"/>
      <c r="E38" s="50"/>
      <c r="M38" s="68"/>
      <c r="N38" s="113"/>
      <c r="O38" s="14"/>
      <c r="P38" s="73"/>
      <c r="Q38" s="73"/>
      <c r="R38" s="167"/>
      <c r="S38" s="167"/>
      <c r="T38" s="113"/>
      <c r="U38" s="49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</row>
    <row r="39" spans="1:31">
      <c r="A39" s="14">
        <v>40695</v>
      </c>
      <c r="B39" s="73">
        <v>3.4418452859657167E-2</v>
      </c>
      <c r="C39" s="73">
        <v>-8.9271779504951354E-4</v>
      </c>
      <c r="D39" s="29"/>
      <c r="E39" s="50"/>
      <c r="M39" s="68"/>
      <c r="N39" s="113"/>
      <c r="O39" s="14"/>
      <c r="P39" s="73"/>
      <c r="Q39" s="73"/>
      <c r="R39" s="167"/>
      <c r="S39" s="167"/>
      <c r="T39" s="113"/>
      <c r="U39" s="49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</row>
    <row r="40" spans="1:31">
      <c r="A40" s="14">
        <v>40787</v>
      </c>
      <c r="B40" s="73">
        <v>3.4818748556915358E-2</v>
      </c>
      <c r="C40" s="73">
        <v>2.4921963102997324E-5</v>
      </c>
      <c r="D40" s="29"/>
      <c r="E40" s="50"/>
      <c r="M40" s="68"/>
      <c r="N40" s="113"/>
      <c r="O40" s="14"/>
      <c r="P40" s="73"/>
      <c r="Q40" s="73"/>
      <c r="R40" s="167"/>
      <c r="S40" s="167"/>
      <c r="T40" s="113"/>
      <c r="U40" s="49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</row>
    <row r="41" spans="1:31">
      <c r="A41" s="14">
        <v>40878</v>
      </c>
      <c r="B41" s="73">
        <v>3.8070891415994179E-2</v>
      </c>
      <c r="C41" s="73">
        <v>6.6113122736921603E-3</v>
      </c>
      <c r="D41" s="29"/>
      <c r="E41" s="113"/>
      <c r="M41" s="68"/>
      <c r="N41" s="113"/>
      <c r="O41" s="14"/>
      <c r="P41" s="73"/>
      <c r="Q41" s="73"/>
      <c r="R41" s="167"/>
      <c r="S41" s="167"/>
      <c r="T41" s="113"/>
      <c r="U41" s="49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</row>
    <row r="42" spans="1:31">
      <c r="A42" s="14">
        <v>40969</v>
      </c>
      <c r="B42" s="73">
        <v>3.8938435637257074E-2</v>
      </c>
      <c r="C42" s="73">
        <v>1.1315664576724282E-2</v>
      </c>
      <c r="D42" s="29"/>
      <c r="E42" s="50"/>
      <c r="F42" s="50"/>
      <c r="M42" s="68"/>
      <c r="N42" s="113"/>
      <c r="O42" s="14"/>
      <c r="P42" s="73"/>
      <c r="Q42" s="73"/>
      <c r="R42" s="167"/>
      <c r="S42" s="167"/>
      <c r="T42" s="113"/>
      <c r="U42" s="49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</row>
    <row r="43" spans="1:31">
      <c r="A43" s="14">
        <v>41061</v>
      </c>
      <c r="B43" s="73">
        <v>3.6619718309859106E-2</v>
      </c>
      <c r="C43" s="73">
        <v>1.5877082265905118E-2</v>
      </c>
      <c r="D43" s="29"/>
      <c r="E43" s="50"/>
      <c r="F43" s="50"/>
      <c r="G43" s="55"/>
      <c r="M43" s="68"/>
      <c r="N43" s="113"/>
      <c r="O43" s="14"/>
      <c r="P43" s="73"/>
      <c r="Q43" s="73"/>
      <c r="R43" s="167"/>
      <c r="S43" s="167"/>
      <c r="T43" s="113"/>
      <c r="U43" s="49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</row>
    <row r="44" spans="1:31">
      <c r="A44" s="14">
        <v>41153</v>
      </c>
      <c r="B44" s="73">
        <v>3.204069793386588E-2</v>
      </c>
      <c r="C44" s="73">
        <v>1.5906046540606233E-2</v>
      </c>
      <c r="D44" s="29"/>
      <c r="E44" s="50"/>
      <c r="F44" s="50"/>
      <c r="G44" s="55"/>
      <c r="M44" s="68"/>
      <c r="N44" s="113"/>
      <c r="O44" s="14"/>
      <c r="P44" s="73"/>
      <c r="Q44" s="73"/>
      <c r="R44" s="167"/>
      <c r="S44" s="167"/>
      <c r="T44" s="113"/>
      <c r="U44" s="49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</row>
    <row r="45" spans="1:31">
      <c r="A45" s="14">
        <v>41244</v>
      </c>
      <c r="B45" s="73">
        <v>3.0733382659878794E-2</v>
      </c>
      <c r="C45" s="73">
        <v>1.8370245412090203E-2</v>
      </c>
      <c r="D45" s="29"/>
      <c r="E45" s="160" t="s">
        <v>608</v>
      </c>
      <c r="F45" s="29"/>
      <c r="G45" s="55"/>
      <c r="M45" s="68"/>
      <c r="N45" s="113"/>
      <c r="O45" s="14"/>
      <c r="P45" s="73"/>
      <c r="Q45" s="73"/>
      <c r="R45" s="167"/>
      <c r="S45" s="167"/>
      <c r="T45" s="113"/>
      <c r="U45" s="49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</row>
    <row r="46" spans="1:31">
      <c r="A46" s="14">
        <v>41334</v>
      </c>
      <c r="B46" s="73">
        <v>2.8982492253451841E-2</v>
      </c>
      <c r="C46" s="73">
        <v>1.8259398310527031E-2</v>
      </c>
      <c r="D46" s="73"/>
      <c r="E46" s="113"/>
      <c r="F46" s="29"/>
      <c r="G46" s="55"/>
      <c r="M46" s="68"/>
      <c r="N46" s="113"/>
      <c r="O46" s="14"/>
      <c r="P46" s="73"/>
      <c r="Q46" s="73"/>
      <c r="R46" s="167"/>
      <c r="S46" s="167"/>
      <c r="T46" s="113"/>
      <c r="U46" s="49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</row>
    <row r="47" spans="1:31">
      <c r="A47" s="14">
        <v>41426</v>
      </c>
      <c r="B47" s="73">
        <v>3.0315217391304383E-2</v>
      </c>
      <c r="C47" s="73">
        <v>1.8728895394967582E-2</v>
      </c>
      <c r="D47" s="73"/>
      <c r="E47" s="116"/>
      <c r="F47" s="29"/>
      <c r="G47" s="55"/>
      <c r="M47" s="68"/>
      <c r="N47" s="113"/>
      <c r="O47" s="14"/>
      <c r="P47" s="73"/>
      <c r="Q47" s="73"/>
      <c r="R47" s="167"/>
      <c r="S47" s="167"/>
      <c r="T47" s="113"/>
      <c r="U47" s="49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</row>
    <row r="48" spans="1:31">
      <c r="A48" s="14">
        <v>41518</v>
      </c>
      <c r="B48" s="73">
        <v>3.4224067107709644E-2</v>
      </c>
      <c r="C48" s="73">
        <v>2.1838854885991577E-2</v>
      </c>
      <c r="D48" s="73"/>
      <c r="E48" s="50"/>
      <c r="F48" s="29"/>
      <c r="M48" s="68"/>
      <c r="N48" s="113"/>
      <c r="O48" s="14"/>
      <c r="P48" s="73"/>
      <c r="Q48" s="73"/>
      <c r="R48" s="167"/>
      <c r="S48" s="167"/>
      <c r="T48" s="113"/>
      <c r="U48" s="49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</row>
    <row r="49" spans="1:31">
      <c r="A49" s="14">
        <v>41609</v>
      </c>
      <c r="B49" s="73">
        <v>3.2634781863375428E-2</v>
      </c>
      <c r="C49" s="73">
        <v>1.9074183470259021E-2</v>
      </c>
      <c r="D49" s="73"/>
      <c r="E49" s="50"/>
      <c r="M49" s="68"/>
      <c r="N49" s="113"/>
      <c r="O49" s="14"/>
      <c r="P49" s="73"/>
      <c r="Q49" s="73"/>
      <c r="R49" s="167"/>
      <c r="S49" s="167"/>
      <c r="T49" s="113"/>
      <c r="U49" s="49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</row>
    <row r="50" spans="1:31">
      <c r="A50" s="14">
        <v>41699</v>
      </c>
      <c r="B50" s="73">
        <v>3.4295260592904775E-2</v>
      </c>
      <c r="C50" s="73">
        <v>2.3304892026124735E-2</v>
      </c>
      <c r="D50" s="73"/>
      <c r="E50" s="50"/>
      <c r="M50" s="68"/>
      <c r="N50" s="113"/>
      <c r="O50" s="14"/>
      <c r="P50" s="73"/>
      <c r="Q50" s="73"/>
      <c r="R50" s="167"/>
      <c r="S50" s="167"/>
      <c r="T50" s="113"/>
      <c r="U50" s="49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</row>
    <row r="51" spans="1:31">
      <c r="A51" s="14">
        <v>41791</v>
      </c>
      <c r="B51" s="73">
        <v>3.45082235280465E-2</v>
      </c>
      <c r="C51" s="73">
        <v>2.6976115149612401E-2</v>
      </c>
      <c r="D51" s="73"/>
      <c r="E51" s="50"/>
      <c r="M51" s="68"/>
      <c r="N51" s="113"/>
      <c r="O51" s="14"/>
      <c r="P51" s="73"/>
      <c r="Q51" s="73"/>
      <c r="R51" s="167"/>
      <c r="S51" s="167"/>
      <c r="T51" s="113"/>
      <c r="U51" s="49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</row>
    <row r="52" spans="1:31">
      <c r="A52" s="14">
        <v>41883</v>
      </c>
      <c r="B52" s="73">
        <v>3.4314442795325695E-2</v>
      </c>
      <c r="C52" s="73">
        <v>3.0314669995618715E-2</v>
      </c>
      <c r="D52" s="73"/>
      <c r="F52" s="50"/>
      <c r="M52" s="68"/>
      <c r="N52" s="113"/>
      <c r="O52" s="14"/>
      <c r="P52" s="73"/>
      <c r="Q52" s="73"/>
      <c r="R52" s="167"/>
      <c r="S52" s="167"/>
      <c r="T52" s="113"/>
      <c r="U52" s="49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</row>
    <row r="53" spans="1:31">
      <c r="A53" s="14">
        <v>41974</v>
      </c>
      <c r="B53" s="73">
        <v>3.8679421468738928E-2</v>
      </c>
      <c r="C53" s="73">
        <v>3.7004057777007437E-2</v>
      </c>
      <c r="D53" s="73"/>
      <c r="E53" s="93"/>
      <c r="F53" s="50"/>
      <c r="M53" s="68"/>
      <c r="N53" s="113"/>
      <c r="O53" s="14"/>
      <c r="P53" s="73"/>
      <c r="Q53" s="73"/>
      <c r="R53" s="167"/>
      <c r="S53" s="167"/>
      <c r="T53" s="113"/>
      <c r="U53" s="49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</row>
    <row r="54" spans="1:31">
      <c r="A54" s="14">
        <v>42064</v>
      </c>
      <c r="B54" s="73">
        <v>4.2478986841699262E-2</v>
      </c>
      <c r="C54" s="73">
        <v>3.5550893661404182E-2</v>
      </c>
      <c r="D54" s="125"/>
      <c r="E54" s="50"/>
      <c r="H54" s="30"/>
      <c r="I54" s="50"/>
      <c r="M54" s="68"/>
      <c r="N54" s="113"/>
      <c r="O54" s="14"/>
      <c r="P54" s="73"/>
      <c r="Q54" s="73"/>
      <c r="R54" s="167"/>
      <c r="S54" s="167"/>
      <c r="T54" s="113"/>
      <c r="U54" s="49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</row>
    <row r="55" spans="1:31">
      <c r="A55" s="14">
        <v>42156</v>
      </c>
      <c r="B55" s="73">
        <v>4.3820110136651103E-2</v>
      </c>
      <c r="C55" s="73">
        <v>3.3933778572100559E-2</v>
      </c>
      <c r="D55" s="125"/>
      <c r="H55" s="30"/>
      <c r="I55" s="50"/>
      <c r="M55" s="68"/>
      <c r="N55" s="113"/>
      <c r="O55" s="14"/>
      <c r="P55" s="73"/>
      <c r="Q55" s="73"/>
      <c r="R55" s="167"/>
      <c r="S55" s="167"/>
      <c r="T55" s="113"/>
      <c r="U55" s="49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</row>
    <row r="56" spans="1:31">
      <c r="A56" s="14">
        <v>42248</v>
      </c>
      <c r="B56" s="73">
        <v>4.6434309851753897E-2</v>
      </c>
      <c r="C56" s="73">
        <v>3.146735014854074E-2</v>
      </c>
      <c r="D56" s="125"/>
      <c r="H56" s="30"/>
      <c r="I56" s="50"/>
      <c r="M56" s="68"/>
      <c r="N56" s="113"/>
      <c r="O56" s="14"/>
      <c r="P56" s="73"/>
      <c r="Q56" s="73"/>
      <c r="R56" s="167"/>
      <c r="S56" s="167"/>
      <c r="T56" s="113"/>
      <c r="U56" s="49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</row>
    <row r="57" spans="1:31">
      <c r="A57" s="14">
        <v>42339</v>
      </c>
      <c r="B57" s="73">
        <v>4.7667565677754542E-2</v>
      </c>
      <c r="C57" s="73">
        <v>2.8941074773087383E-2</v>
      </c>
      <c r="D57" s="125"/>
      <c r="E57" s="113"/>
      <c r="H57" s="30"/>
      <c r="I57" s="50"/>
      <c r="M57" s="68"/>
      <c r="N57" s="113"/>
      <c r="O57" s="14"/>
      <c r="P57" s="73"/>
      <c r="Q57" s="73"/>
      <c r="R57" s="167"/>
      <c r="S57" s="167"/>
      <c r="T57" s="113"/>
      <c r="U57" s="49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</row>
    <row r="58" spans="1:31">
      <c r="A58" s="14">
        <v>42430</v>
      </c>
      <c r="B58" s="73">
        <v>4.8149610184545555E-2</v>
      </c>
      <c r="C58" s="73">
        <v>3.0742290106041459E-2</v>
      </c>
      <c r="D58" s="125"/>
      <c r="E58" t="s">
        <v>610</v>
      </c>
      <c r="H58" s="30"/>
      <c r="I58" s="73"/>
      <c r="J58" s="73"/>
      <c r="K58" s="30"/>
      <c r="L58" s="30"/>
      <c r="M58" s="68"/>
      <c r="N58" s="113"/>
      <c r="O58" s="14"/>
      <c r="P58" s="73"/>
      <c r="Q58" s="73"/>
      <c r="R58" s="167"/>
      <c r="S58" s="167"/>
      <c r="T58" s="113"/>
      <c r="U58" s="49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</row>
    <row r="59" spans="1:31">
      <c r="A59" s="14">
        <v>42522</v>
      </c>
      <c r="B59" s="73">
        <v>5.1339918129683415E-2</v>
      </c>
      <c r="C59" s="73">
        <v>3.2370869060886598E-2</v>
      </c>
      <c r="D59" s="125"/>
      <c r="E59" s="132" t="s">
        <v>590</v>
      </c>
      <c r="H59" s="30"/>
      <c r="I59" s="73"/>
      <c r="J59" s="73"/>
      <c r="K59" s="30"/>
      <c r="L59" s="30"/>
      <c r="M59" s="68"/>
      <c r="N59" s="113"/>
      <c r="O59" s="14"/>
      <c r="P59" s="73"/>
      <c r="Q59" s="73"/>
      <c r="R59" s="167"/>
      <c r="S59" s="167"/>
      <c r="T59" s="113"/>
      <c r="U59" s="49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</row>
    <row r="60" spans="1:31">
      <c r="A60" s="14">
        <v>42614</v>
      </c>
      <c r="B60" s="73">
        <v>5.2263597033374465E-2</v>
      </c>
      <c r="C60" s="73">
        <v>3.3139062076443571E-2</v>
      </c>
      <c r="D60" s="125"/>
      <c r="E60" t="s">
        <v>614</v>
      </c>
      <c r="H60" s="30"/>
      <c r="I60" s="73"/>
      <c r="J60" s="73"/>
      <c r="K60" s="30"/>
      <c r="L60" s="30"/>
      <c r="M60" s="68"/>
      <c r="N60" s="113"/>
      <c r="O60" s="14"/>
      <c r="P60" s="73"/>
      <c r="Q60" s="73"/>
      <c r="R60" s="167"/>
      <c r="S60" s="167"/>
      <c r="T60" s="113"/>
      <c r="U60" s="49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</row>
    <row r="61" spans="1:31">
      <c r="A61" s="14">
        <v>42705</v>
      </c>
      <c r="B61" s="73">
        <v>5.0532979920291377E-2</v>
      </c>
      <c r="C61" s="73">
        <v>3.0972237002021785E-2</v>
      </c>
      <c r="D61" s="125">
        <v>43062</v>
      </c>
      <c r="H61" s="30"/>
      <c r="I61" s="73"/>
      <c r="J61" s="73"/>
      <c r="K61" s="30"/>
      <c r="L61" s="30"/>
      <c r="M61" s="68"/>
      <c r="N61" s="113"/>
      <c r="O61" s="14"/>
      <c r="P61" s="73"/>
      <c r="Q61" s="73"/>
      <c r="R61" s="167"/>
      <c r="S61" s="167"/>
      <c r="T61" s="113"/>
      <c r="U61" s="49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</row>
    <row r="62" spans="1:31">
      <c r="A62" s="14">
        <v>42795</v>
      </c>
      <c r="B62" s="73">
        <v>4.814092967639283E-2</v>
      </c>
      <c r="C62" s="73">
        <v>2.7554617883019272E-2</v>
      </c>
      <c r="D62" s="125">
        <v>43164</v>
      </c>
      <c r="E62" s="113"/>
      <c r="H62" s="30"/>
      <c r="I62" s="73"/>
      <c r="J62" s="73"/>
      <c r="K62" s="30"/>
      <c r="L62" s="30"/>
      <c r="M62" s="68"/>
      <c r="N62" s="113"/>
      <c r="O62" s="14"/>
      <c r="P62" s="73"/>
      <c r="Q62" s="73"/>
      <c r="R62" s="167"/>
      <c r="S62" s="167"/>
      <c r="T62" s="113"/>
      <c r="U62" s="49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</row>
    <row r="63" spans="1:31">
      <c r="A63" s="14">
        <v>42887</v>
      </c>
      <c r="B63" s="73">
        <v>4.6072928669665059E-2</v>
      </c>
      <c r="C63" s="73">
        <v>2.6503489185452755E-2</v>
      </c>
      <c r="D63" s="125">
        <v>43164</v>
      </c>
      <c r="E63" s="113"/>
      <c r="H63" s="30"/>
      <c r="I63" s="73"/>
      <c r="J63" s="73"/>
      <c r="K63" s="30"/>
      <c r="L63" s="30"/>
      <c r="M63" s="68"/>
      <c r="N63" s="113"/>
      <c r="O63" s="14"/>
      <c r="P63" s="73"/>
      <c r="Q63" s="73"/>
      <c r="R63" s="167"/>
      <c r="S63" s="167"/>
      <c r="T63" s="113"/>
      <c r="U63" s="49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</row>
    <row r="64" spans="1:31">
      <c r="A64" s="14">
        <v>42979</v>
      </c>
      <c r="B64" s="73">
        <v>4.5216768841085164E-2</v>
      </c>
      <c r="C64" s="73">
        <v>2.5904668197223035E-2</v>
      </c>
      <c r="D64" s="125">
        <v>43164</v>
      </c>
      <c r="E64" s="113"/>
      <c r="H64" s="30"/>
      <c r="I64" s="73"/>
      <c r="J64" s="73"/>
      <c r="K64" s="30"/>
      <c r="L64" s="30"/>
      <c r="M64" s="68"/>
      <c r="N64" s="113"/>
      <c r="O64" s="14"/>
      <c r="P64" s="73"/>
      <c r="Q64" s="73"/>
      <c r="R64" s="167"/>
      <c r="S64" s="167"/>
      <c r="T64" s="113"/>
      <c r="U64" s="49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</row>
    <row r="65" spans="1:31">
      <c r="A65" s="14">
        <v>43070</v>
      </c>
      <c r="B65" s="73">
        <v>4.703127552594788E-2</v>
      </c>
      <c r="C65" s="73">
        <v>2.7667769466038772E-2</v>
      </c>
      <c r="D65" s="125">
        <v>43200</v>
      </c>
      <c r="E65" s="132" t="s">
        <v>648</v>
      </c>
      <c r="F65" s="113"/>
      <c r="H65" s="30"/>
      <c r="I65" s="73"/>
      <c r="J65" s="73"/>
      <c r="K65" s="30"/>
      <c r="L65" s="30"/>
      <c r="M65" s="68"/>
      <c r="N65" s="113"/>
      <c r="O65" s="14"/>
      <c r="P65" s="73"/>
      <c r="Q65" s="73"/>
      <c r="R65" s="167"/>
      <c r="S65" s="167"/>
      <c r="T65" s="113"/>
      <c r="U65" s="49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</row>
    <row r="66" spans="1:31">
      <c r="A66" s="14">
        <v>43160</v>
      </c>
      <c r="B66" s="73">
        <v>4.7573705107705644E-2</v>
      </c>
      <c r="C66" s="73">
        <v>2.9717200315542591E-2</v>
      </c>
      <c r="D66" s="125">
        <v>43292</v>
      </c>
      <c r="E66" s="113" t="s">
        <v>635</v>
      </c>
      <c r="H66" s="30"/>
      <c r="I66" s="73"/>
      <c r="J66" s="73"/>
      <c r="K66" s="30"/>
      <c r="L66" s="30"/>
      <c r="M66" s="68"/>
      <c r="N66" s="113"/>
      <c r="O66" s="14"/>
      <c r="P66" s="73"/>
      <c r="Q66" s="73"/>
      <c r="R66" s="167"/>
      <c r="S66" s="167"/>
      <c r="T66" s="113"/>
      <c r="U66" s="49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</row>
    <row r="67" spans="1:31">
      <c r="A67" s="14">
        <v>43252</v>
      </c>
      <c r="B67" s="30">
        <v>4.7534867193746111E-2</v>
      </c>
      <c r="C67" s="30">
        <v>3.1614021344293475E-2</v>
      </c>
      <c r="D67" s="125">
        <v>43340</v>
      </c>
      <c r="E67" s="113"/>
      <c r="H67" s="30"/>
      <c r="I67" s="73"/>
      <c r="J67" s="73"/>
      <c r="K67" s="30"/>
      <c r="L67" s="30"/>
      <c r="M67" s="68"/>
      <c r="N67" s="113"/>
      <c r="O67" s="14"/>
      <c r="P67" s="30"/>
      <c r="Q67" s="30"/>
      <c r="R67" s="167"/>
      <c r="S67" s="167"/>
      <c r="T67" s="113"/>
      <c r="U67" s="49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</row>
    <row r="68" spans="1:31">
      <c r="A68" s="14">
        <v>43344</v>
      </c>
      <c r="B68" s="30">
        <v>4.4507467666452971E-2</v>
      </c>
      <c r="C68" s="30">
        <v>3.2054731749423304E-2</v>
      </c>
      <c r="D68" s="125">
        <v>43434</v>
      </c>
      <c r="E68" s="132"/>
      <c r="I68" s="73"/>
      <c r="J68" s="73"/>
      <c r="M68" s="68"/>
      <c r="N68" s="113"/>
      <c r="O68" s="14"/>
      <c r="P68" s="30"/>
      <c r="Q68" s="30"/>
      <c r="R68" s="167"/>
      <c r="S68" s="167"/>
      <c r="T68" s="113"/>
      <c r="U68" s="49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</row>
    <row r="69" spans="1:31">
      <c r="A69" s="14">
        <v>43435</v>
      </c>
      <c r="B69" s="30">
        <v>4.0081827953260873E-2</v>
      </c>
      <c r="C69" s="30">
        <v>3.1410900248453721E-2</v>
      </c>
      <c r="D69" s="125">
        <v>43524</v>
      </c>
      <c r="E69" t="s">
        <v>654</v>
      </c>
      <c r="M69" s="68"/>
      <c r="N69" s="113"/>
      <c r="O69" s="48"/>
      <c r="P69" s="76"/>
      <c r="Q69" s="48"/>
      <c r="R69" s="49"/>
      <c r="S69" s="76"/>
      <c r="T69" s="113"/>
      <c r="U69" s="49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</row>
    <row r="70" spans="1:31">
      <c r="A70" s="14">
        <v>43525</v>
      </c>
      <c r="B70" s="30">
        <v>3.628084858255165E-2</v>
      </c>
      <c r="C70" s="30">
        <v>3.0921722339409596E-2</v>
      </c>
      <c r="D70" s="125">
        <v>43626</v>
      </c>
      <c r="E70" s="113" t="s">
        <v>665</v>
      </c>
      <c r="M70" s="68"/>
      <c r="N70" s="113"/>
      <c r="O70" s="48"/>
      <c r="P70" s="76"/>
      <c r="Q70" s="48"/>
      <c r="R70" s="49"/>
      <c r="S70" s="76"/>
      <c r="T70" s="113"/>
      <c r="U70" s="49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</row>
    <row r="71" spans="1:31">
      <c r="A71" s="14">
        <v>43617</v>
      </c>
      <c r="B71" s="30">
        <v>3.0054019216255057E-2</v>
      </c>
      <c r="C71" s="30">
        <v>2.7404883884222242E-2</v>
      </c>
      <c r="D71" s="125">
        <v>43699</v>
      </c>
      <c r="E71" s="115" t="s">
        <v>699</v>
      </c>
      <c r="M71" s="68"/>
      <c r="N71" s="113"/>
      <c r="O71" s="48"/>
      <c r="P71" s="76"/>
      <c r="Q71" s="48"/>
      <c r="R71" s="49"/>
      <c r="S71" s="76"/>
      <c r="T71" s="113"/>
      <c r="U71" s="49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</row>
    <row r="72" spans="1:31">
      <c r="A72" s="14">
        <v>43709</v>
      </c>
      <c r="B72" s="30">
        <v>2.8009414929388132E-2</v>
      </c>
      <c r="C72" s="30">
        <v>2.6681122383128031E-2</v>
      </c>
      <c r="D72" s="125">
        <v>43791</v>
      </c>
      <c r="E72" s="115" t="s">
        <v>699</v>
      </c>
      <c r="M72" s="68"/>
      <c r="N72" s="113"/>
      <c r="O72" s="48"/>
      <c r="P72" s="76"/>
      <c r="Q72" s="48"/>
      <c r="R72" s="49"/>
      <c r="S72" s="76"/>
      <c r="T72" s="113"/>
      <c r="U72" s="49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</row>
    <row r="73" spans="1:31">
      <c r="A73" s="14">
        <v>43800</v>
      </c>
      <c r="B73" s="30">
        <v>2.3877387738773903E-2</v>
      </c>
      <c r="C73" s="30">
        <v>2.5354668088072518E-2</v>
      </c>
      <c r="D73" s="125">
        <v>43888</v>
      </c>
      <c r="E73" s="115" t="s">
        <v>699</v>
      </c>
      <c r="M73" s="68"/>
      <c r="N73" s="113"/>
      <c r="O73" s="48"/>
      <c r="P73" s="76"/>
      <c r="Q73" s="48"/>
      <c r="R73" s="49"/>
      <c r="S73" s="76"/>
      <c r="T73" s="113"/>
      <c r="U73" s="49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</row>
    <row r="74" spans="1:31">
      <c r="A74" s="14">
        <v>43891</v>
      </c>
      <c r="B74" s="30">
        <v>1.5945518787908952E-2</v>
      </c>
      <c r="C74" s="30">
        <v>1.9824808750400713E-2</v>
      </c>
      <c r="D74" s="125">
        <v>43985</v>
      </c>
      <c r="E74" s="115" t="s">
        <v>699</v>
      </c>
      <c r="M74" s="68"/>
      <c r="N74" s="113"/>
      <c r="O74" s="48"/>
      <c r="P74" s="76"/>
      <c r="Q74" s="48"/>
      <c r="R74" s="49"/>
      <c r="S74" s="76"/>
      <c r="T74" s="113"/>
      <c r="U74" s="49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</row>
    <row r="75" spans="1:31">
      <c r="A75" s="14">
        <v>43983</v>
      </c>
      <c r="B75" s="30">
        <v>-2.2936648417239525E-2</v>
      </c>
      <c r="C75" s="30">
        <v>-9.7097208581813366E-3</v>
      </c>
      <c r="D75" s="125">
        <v>44064</v>
      </c>
      <c r="E75" s="115" t="s">
        <v>762</v>
      </c>
      <c r="M75" s="68"/>
      <c r="N75" s="113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113"/>
      <c r="AD75" s="113"/>
      <c r="AE75" s="113"/>
    </row>
    <row r="76" spans="1:31">
      <c r="A76" s="14">
        <v>44075</v>
      </c>
      <c r="B76" s="30">
        <v>-3.4801949432505808E-2</v>
      </c>
      <c r="C76" s="30">
        <v>-1.1600951408758831E-2</v>
      </c>
      <c r="D76" s="125">
        <v>44159</v>
      </c>
      <c r="E76" s="115" t="s">
        <v>762</v>
      </c>
      <c r="M76" s="68"/>
      <c r="N76" s="113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113"/>
      <c r="AD76" s="113"/>
      <c r="AE76" s="113"/>
    </row>
    <row r="77" spans="1:31">
      <c r="A77" s="14">
        <v>44166</v>
      </c>
      <c r="B77" s="30">
        <v>-4.5631771303916047E-2</v>
      </c>
      <c r="C77" s="30">
        <v>-1.7184930445518609E-2</v>
      </c>
      <c r="D77" s="125">
        <v>44253</v>
      </c>
      <c r="E77" s="115" t="s">
        <v>762</v>
      </c>
      <c r="M77" s="68"/>
      <c r="N77" s="113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113"/>
      <c r="AD77" s="113"/>
      <c r="AE77" s="113"/>
    </row>
    <row r="78" spans="1:31">
      <c r="A78" s="14">
        <v>44256</v>
      </c>
      <c r="B78" s="30">
        <v>-4.0594252948458975E-2</v>
      </c>
      <c r="C78" s="30">
        <v>-1.1863290178972474E-2</v>
      </c>
      <c r="D78" s="125">
        <v>44341</v>
      </c>
      <c r="E78" s="115" t="s">
        <v>762</v>
      </c>
      <c r="M78" s="68"/>
      <c r="N78" s="113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113"/>
      <c r="AD78" s="113"/>
      <c r="AE78" s="113"/>
    </row>
    <row r="79" spans="1:31">
      <c r="A79" s="14">
        <v>44348</v>
      </c>
      <c r="B79" s="30">
        <v>3.3148240210989277E-2</v>
      </c>
      <c r="C79" s="30">
        <v>4.7526787174873242E-2</v>
      </c>
      <c r="D79" s="125">
        <v>44428</v>
      </c>
      <c r="E79" s="115" t="s">
        <v>762</v>
      </c>
      <c r="K79" s="157"/>
      <c r="L79" s="157"/>
      <c r="M79" s="68"/>
      <c r="N79" s="113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113"/>
      <c r="AD79" s="113"/>
      <c r="AE79" s="113"/>
    </row>
    <row r="80" spans="1:31">
      <c r="A80" s="14"/>
      <c r="B80" s="30"/>
      <c r="C80" s="30"/>
      <c r="D80" s="125">
        <v>44518</v>
      </c>
      <c r="E80" s="115" t="s">
        <v>762</v>
      </c>
      <c r="M80" s="68"/>
      <c r="N80" s="113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113"/>
      <c r="AD80" s="113"/>
      <c r="AE80" s="113"/>
    </row>
    <row r="81" spans="2:31">
      <c r="D81" s="125"/>
      <c r="M81" s="68"/>
      <c r="N81" s="113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113"/>
      <c r="AD81" s="113"/>
      <c r="AE81" s="113"/>
    </row>
    <row r="82" spans="2:31">
      <c r="B82" s="160" t="s">
        <v>608</v>
      </c>
      <c r="C82" s="160" t="s">
        <v>608</v>
      </c>
      <c r="D82" s="125"/>
      <c r="J82" s="156"/>
      <c r="K82" s="156"/>
      <c r="L82" s="156"/>
      <c r="M82" s="68"/>
      <c r="N82" s="113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113"/>
      <c r="AD82" s="113"/>
      <c r="AE82" s="113"/>
    </row>
    <row r="83" spans="2:31">
      <c r="B83" s="160" t="s">
        <v>608</v>
      </c>
      <c r="C83" s="160" t="s">
        <v>608</v>
      </c>
      <c r="D83" s="125"/>
      <c r="M83" s="68"/>
      <c r="N83" s="113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113"/>
      <c r="AD83" s="113"/>
      <c r="AE83" s="113"/>
    </row>
    <row r="84" spans="2:31">
      <c r="M84" s="68"/>
      <c r="N84" s="113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113"/>
      <c r="AD84" s="113"/>
      <c r="AE84" s="113"/>
    </row>
    <row r="85" spans="2:31">
      <c r="M85" s="68"/>
      <c r="N85" s="113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113"/>
      <c r="AD85" s="113"/>
      <c r="AE85" s="113"/>
    </row>
    <row r="86" spans="2:31">
      <c r="M86" s="68"/>
      <c r="N86" s="113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113"/>
      <c r="AD86" s="113"/>
      <c r="AE86" s="113"/>
    </row>
    <row r="87" spans="2:31">
      <c r="M87" s="68"/>
      <c r="N87" s="113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113"/>
      <c r="AD87" s="113"/>
      <c r="AE87" s="113"/>
    </row>
    <row r="88" spans="2:31">
      <c r="M88" s="68"/>
      <c r="N88" s="113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113"/>
      <c r="AD88" s="113"/>
      <c r="AE88" s="113"/>
    </row>
    <row r="89" spans="2:31">
      <c r="M89" s="68"/>
      <c r="N89" s="113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113"/>
      <c r="AD89" s="113"/>
      <c r="AE89" s="113"/>
    </row>
    <row r="90" spans="2:31">
      <c r="M90" s="68"/>
      <c r="N90" s="113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</row>
    <row r="91" spans="2:31">
      <c r="M91" s="68"/>
      <c r="N91" s="113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</row>
    <row r="92" spans="2:31"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</row>
    <row r="93" spans="2:31"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</row>
    <row r="94" spans="2:31">
      <c r="M94" s="68"/>
      <c r="N94" s="113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</row>
    <row r="95" spans="2:31"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</row>
    <row r="96" spans="2:31"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</row>
    <row r="97" spans="15:28"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</row>
    <row r="98" spans="15:28"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3"/>
  <dimension ref="A1:T59"/>
  <sheetViews>
    <sheetView topLeftCell="A5" workbookViewId="0">
      <selection activeCell="B25" sqref="B25"/>
    </sheetView>
  </sheetViews>
  <sheetFormatPr defaultRowHeight="14.5"/>
  <cols>
    <col min="1" max="1" width="12.54296875" customWidth="1"/>
    <col min="2" max="2" width="10.1796875" customWidth="1"/>
    <col min="3" max="3" width="9.1796875" style="113"/>
    <col min="5" max="5" width="10.7265625" bestFit="1" customWidth="1"/>
    <col min="6" max="6" width="12.1796875" customWidth="1"/>
    <col min="7" max="7" width="13" customWidth="1"/>
    <col min="15" max="15" width="19.54296875" bestFit="1" customWidth="1"/>
    <col min="17" max="17" width="13.81640625" customWidth="1"/>
    <col min="19" max="19" width="13.26953125" customWidth="1"/>
  </cols>
  <sheetData>
    <row r="1" spans="1:18">
      <c r="A1" s="26" t="s">
        <v>9</v>
      </c>
    </row>
    <row r="2" spans="1:18">
      <c r="A2" s="5" t="s">
        <v>740</v>
      </c>
    </row>
    <row r="3" spans="1:18">
      <c r="A3" t="s">
        <v>423</v>
      </c>
      <c r="L3" s="101"/>
      <c r="M3" s="101" t="s">
        <v>446</v>
      </c>
      <c r="N3" s="101" t="s">
        <v>446</v>
      </c>
      <c r="O3" s="101" t="s">
        <v>446</v>
      </c>
      <c r="P3" t="s">
        <v>445</v>
      </c>
    </row>
    <row r="4" spans="1:18">
      <c r="L4" s="141" t="s">
        <v>446</v>
      </c>
    </row>
    <row r="5" spans="1:18">
      <c r="A5" s="23"/>
      <c r="B5" s="26" t="s">
        <v>1</v>
      </c>
      <c r="C5" s="26" t="s">
        <v>421</v>
      </c>
      <c r="D5" s="26" t="s">
        <v>422</v>
      </c>
      <c r="L5" s="113" t="s">
        <v>309</v>
      </c>
      <c r="O5" s="25" t="s">
        <v>309</v>
      </c>
      <c r="P5" s="25" t="s">
        <v>310</v>
      </c>
    </row>
    <row r="6" spans="1:18">
      <c r="A6" s="10">
        <v>2001</v>
      </c>
      <c r="B6" s="87">
        <v>1218300</v>
      </c>
      <c r="C6" s="87"/>
      <c r="M6" s="47"/>
      <c r="N6" s="27">
        <v>36951</v>
      </c>
      <c r="O6" s="6">
        <v>1214100</v>
      </c>
      <c r="P6" s="25">
        <v>555.79999999999995</v>
      </c>
      <c r="Q6" s="93" t="s">
        <v>309</v>
      </c>
      <c r="R6" s="93" t="s">
        <v>310</v>
      </c>
    </row>
    <row r="7" spans="1:18">
      <c r="A7" s="10">
        <v>2002</v>
      </c>
      <c r="B7" s="87">
        <v>1255800</v>
      </c>
      <c r="C7" s="87">
        <f>+B7-B6</f>
        <v>37500</v>
      </c>
      <c r="D7" s="73">
        <f>+C7/B6</f>
        <v>3.0780595912336863E-2</v>
      </c>
      <c r="L7" t="s">
        <v>406</v>
      </c>
      <c r="M7" s="47" t="s">
        <v>408</v>
      </c>
      <c r="N7" s="27">
        <v>37043</v>
      </c>
      <c r="O7" s="6">
        <v>1218300</v>
      </c>
      <c r="P7" s="25">
        <v>566.4</v>
      </c>
      <c r="Q7" s="101" t="s">
        <v>374</v>
      </c>
      <c r="R7" s="101" t="s">
        <v>374</v>
      </c>
    </row>
    <row r="8" spans="1:18">
      <c r="A8" s="10">
        <v>2003</v>
      </c>
      <c r="B8" s="87">
        <v>1297600</v>
      </c>
      <c r="C8" s="87">
        <f t="shared" ref="C8:C24" si="0">+B8-B7</f>
        <v>41800</v>
      </c>
      <c r="D8" s="73">
        <f t="shared" ref="D8:D24" si="1">+C8/B7</f>
        <v>3.3285555024685456E-2</v>
      </c>
      <c r="F8" s="19"/>
      <c r="G8" s="19"/>
      <c r="L8" t="s">
        <v>407</v>
      </c>
      <c r="M8" s="113" t="s">
        <v>407</v>
      </c>
      <c r="N8" s="27">
        <v>37135</v>
      </c>
      <c r="O8" s="6">
        <v>1227675</v>
      </c>
      <c r="P8" s="25">
        <v>566.6</v>
      </c>
    </row>
    <row r="9" spans="1:18">
      <c r="A9" s="10">
        <v>2004</v>
      </c>
      <c r="B9" s="87">
        <v>1326000</v>
      </c>
      <c r="C9" s="87">
        <f t="shared" si="0"/>
        <v>28400</v>
      </c>
      <c r="D9" s="73">
        <f t="shared" si="1"/>
        <v>2.1886559802712702E-2</v>
      </c>
      <c r="M9" s="47"/>
      <c r="N9" s="27">
        <v>37226</v>
      </c>
      <c r="O9" s="6">
        <v>1218300</v>
      </c>
      <c r="P9" s="25">
        <v>578.79999999999995</v>
      </c>
      <c r="Q9" s="47">
        <f>AVERAGE(O6:O9)</f>
        <v>1219593.75</v>
      </c>
      <c r="R9" s="47">
        <f>AVERAGE(P6:P9)</f>
        <v>566.89999999999986</v>
      </c>
    </row>
    <row r="10" spans="1:18">
      <c r="A10" s="10">
        <v>2005</v>
      </c>
      <c r="B10" s="87">
        <v>1348900</v>
      </c>
      <c r="C10" s="87">
        <f t="shared" si="0"/>
        <v>22900</v>
      </c>
      <c r="D10" s="73">
        <f t="shared" si="1"/>
        <v>1.7269984917043742E-2</v>
      </c>
      <c r="L10" s="47">
        <f t="shared" ref="L10:L58" si="2">+O10-O6</f>
        <v>32325</v>
      </c>
      <c r="M10" s="73">
        <f t="shared" ref="M10:M58" si="3">+O10/O6-1</f>
        <v>2.6624660242154707E-2</v>
      </c>
      <c r="N10" s="27">
        <v>37316</v>
      </c>
      <c r="O10" s="6">
        <v>1246425</v>
      </c>
      <c r="P10" s="25">
        <v>586.5</v>
      </c>
      <c r="Q10" s="47">
        <f t="shared" ref="Q10:R55" si="4">AVERAGE(O7:O10)</f>
        <v>1227675</v>
      </c>
      <c r="R10" s="47">
        <f t="shared" si="4"/>
        <v>574.57500000000005</v>
      </c>
    </row>
    <row r="11" spans="1:18">
      <c r="A11" s="10">
        <v>2006</v>
      </c>
      <c r="B11" s="87">
        <v>1373000</v>
      </c>
      <c r="C11" s="87">
        <f t="shared" si="0"/>
        <v>24100</v>
      </c>
      <c r="D11" s="73">
        <f t="shared" si="1"/>
        <v>1.7866409667136186E-2</v>
      </c>
      <c r="L11" s="47">
        <f t="shared" si="2"/>
        <v>37500</v>
      </c>
      <c r="M11" s="73">
        <f t="shared" si="3"/>
        <v>3.0780595912336839E-2</v>
      </c>
      <c r="N11" s="27">
        <v>37408</v>
      </c>
      <c r="O11" s="6">
        <v>1255800</v>
      </c>
      <c r="P11" s="25">
        <v>584.4</v>
      </c>
      <c r="Q11" s="47">
        <f t="shared" si="4"/>
        <v>1237050</v>
      </c>
      <c r="R11" s="47">
        <f t="shared" si="4"/>
        <v>579.07500000000005</v>
      </c>
    </row>
    <row r="12" spans="1:18">
      <c r="A12" s="10">
        <v>2007</v>
      </c>
      <c r="B12" s="87">
        <v>1390400</v>
      </c>
      <c r="C12" s="87">
        <f t="shared" si="0"/>
        <v>17400</v>
      </c>
      <c r="D12" s="73">
        <f t="shared" si="1"/>
        <v>1.2672978878368536E-2</v>
      </c>
      <c r="L12" s="47">
        <f t="shared" si="2"/>
        <v>38575</v>
      </c>
      <c r="M12" s="73">
        <f t="shared" si="3"/>
        <v>3.1421182316166751E-2</v>
      </c>
      <c r="N12" s="27">
        <v>37500</v>
      </c>
      <c r="O12" s="6">
        <v>1266250</v>
      </c>
      <c r="P12" s="25">
        <v>566.79999999999995</v>
      </c>
      <c r="Q12" s="47">
        <f t="shared" si="4"/>
        <v>1246693.75</v>
      </c>
      <c r="R12" s="47">
        <f t="shared" si="4"/>
        <v>579.125</v>
      </c>
    </row>
    <row r="13" spans="1:18">
      <c r="A13" s="10">
        <v>2008</v>
      </c>
      <c r="B13" s="87">
        <v>1405500</v>
      </c>
      <c r="C13" s="87">
        <f t="shared" si="0"/>
        <v>15100</v>
      </c>
      <c r="D13" s="73">
        <f t="shared" si="1"/>
        <v>1.086018411967779E-2</v>
      </c>
      <c r="L13" s="47">
        <f t="shared" si="2"/>
        <v>37500</v>
      </c>
      <c r="M13" s="73">
        <f t="shared" si="3"/>
        <v>3.0780595912336839E-2</v>
      </c>
      <c r="N13" s="27">
        <v>37591</v>
      </c>
      <c r="O13" s="6">
        <v>1255800</v>
      </c>
      <c r="P13" s="25">
        <v>585.6</v>
      </c>
      <c r="Q13" s="47">
        <f t="shared" si="4"/>
        <v>1256068.75</v>
      </c>
      <c r="R13" s="47">
        <f t="shared" si="4"/>
        <v>580.82500000000005</v>
      </c>
    </row>
    <row r="14" spans="1:18">
      <c r="A14" s="10">
        <v>2009</v>
      </c>
      <c r="B14" s="87">
        <v>1421700</v>
      </c>
      <c r="C14" s="87">
        <f t="shared" si="0"/>
        <v>16200</v>
      </c>
      <c r="D14" s="73">
        <f t="shared" si="1"/>
        <v>1.152614727854856E-2</v>
      </c>
      <c r="L14" s="47">
        <f t="shared" si="2"/>
        <v>40725</v>
      </c>
      <c r="M14" s="73">
        <f t="shared" si="3"/>
        <v>3.2673446055719424E-2</v>
      </c>
      <c r="N14" s="27">
        <v>37681</v>
      </c>
      <c r="O14" s="6">
        <v>1287150</v>
      </c>
      <c r="P14" s="25">
        <v>575</v>
      </c>
      <c r="Q14" s="47">
        <f t="shared" si="4"/>
        <v>1266250</v>
      </c>
      <c r="R14" s="47">
        <f t="shared" si="4"/>
        <v>577.94999999999993</v>
      </c>
    </row>
    <row r="15" spans="1:18">
      <c r="A15" s="10">
        <v>2010</v>
      </c>
      <c r="B15" s="87">
        <v>1439600</v>
      </c>
      <c r="C15" s="87">
        <f t="shared" si="0"/>
        <v>17900</v>
      </c>
      <c r="D15" s="73">
        <f t="shared" si="1"/>
        <v>1.2590560596469015E-2</v>
      </c>
      <c r="L15" s="47">
        <f t="shared" si="2"/>
        <v>41800</v>
      </c>
      <c r="M15" s="73">
        <f t="shared" si="3"/>
        <v>3.3285555024685554E-2</v>
      </c>
      <c r="N15" s="27">
        <v>37773</v>
      </c>
      <c r="O15" s="6">
        <v>1297600</v>
      </c>
      <c r="P15" s="25">
        <v>571.4</v>
      </c>
      <c r="Q15" s="47">
        <f t="shared" si="4"/>
        <v>1276700</v>
      </c>
      <c r="R15" s="47">
        <f t="shared" si="4"/>
        <v>574.70000000000005</v>
      </c>
    </row>
    <row r="16" spans="1:18">
      <c r="A16" s="10">
        <v>2011</v>
      </c>
      <c r="B16" s="87">
        <v>1459600</v>
      </c>
      <c r="C16" s="87">
        <f t="shared" si="0"/>
        <v>20000</v>
      </c>
      <c r="D16" s="73">
        <f t="shared" si="1"/>
        <v>1.3892747985551542E-2</v>
      </c>
      <c r="L16" s="47">
        <f t="shared" si="2"/>
        <v>38450</v>
      </c>
      <c r="M16" s="73">
        <f t="shared" si="3"/>
        <v>3.0365251727541898E-2</v>
      </c>
      <c r="N16" s="27">
        <v>37865</v>
      </c>
      <c r="O16" s="6">
        <v>1304700</v>
      </c>
      <c r="P16" s="25">
        <v>598.4</v>
      </c>
      <c r="Q16" s="47">
        <f t="shared" si="4"/>
        <v>1286312.5</v>
      </c>
      <c r="R16" s="47">
        <f t="shared" si="4"/>
        <v>582.6</v>
      </c>
    </row>
    <row r="17" spans="1:20">
      <c r="A17" s="10">
        <v>2012</v>
      </c>
      <c r="B17" s="87">
        <v>1476500</v>
      </c>
      <c r="C17" s="87">
        <f t="shared" si="0"/>
        <v>16900</v>
      </c>
      <c r="D17" s="73">
        <f t="shared" si="1"/>
        <v>1.1578514661551111E-2</v>
      </c>
      <c r="L17" s="47">
        <f t="shared" si="2"/>
        <v>41800</v>
      </c>
      <c r="M17" s="73">
        <f t="shared" si="3"/>
        <v>3.3285555024685554E-2</v>
      </c>
      <c r="N17" s="27">
        <v>37956</v>
      </c>
      <c r="O17" s="6">
        <v>1297600</v>
      </c>
      <c r="P17" s="25">
        <v>604.70000000000005</v>
      </c>
      <c r="Q17" s="47">
        <f t="shared" si="4"/>
        <v>1296762.5</v>
      </c>
      <c r="R17" s="47">
        <f t="shared" si="4"/>
        <v>587.375</v>
      </c>
    </row>
    <row r="18" spans="1:20">
      <c r="A18" s="10">
        <v>2013</v>
      </c>
      <c r="B18" s="194">
        <v>1493200</v>
      </c>
      <c r="C18" s="87">
        <f t="shared" si="0"/>
        <v>16700</v>
      </c>
      <c r="D18" s="73">
        <f t="shared" si="1"/>
        <v>1.1310531662715883E-2</v>
      </c>
      <c r="L18" s="47">
        <f t="shared" si="2"/>
        <v>31750</v>
      </c>
      <c r="M18" s="73">
        <f t="shared" si="3"/>
        <v>2.4666899739735015E-2</v>
      </c>
      <c r="N18" s="27">
        <v>38047</v>
      </c>
      <c r="O18" s="6">
        <v>1318900</v>
      </c>
      <c r="P18" s="25">
        <v>601</v>
      </c>
      <c r="Q18" s="47">
        <f t="shared" si="4"/>
        <v>1304700</v>
      </c>
      <c r="R18" s="47">
        <f t="shared" si="4"/>
        <v>593.875</v>
      </c>
    </row>
    <row r="19" spans="1:20">
      <c r="A19" s="10">
        <v>2014</v>
      </c>
      <c r="B19" s="194">
        <v>1520400</v>
      </c>
      <c r="C19" s="87">
        <f t="shared" si="0"/>
        <v>27200</v>
      </c>
      <c r="D19" s="73">
        <f t="shared" si="1"/>
        <v>1.8215912135012054E-2</v>
      </c>
      <c r="L19" s="47">
        <f t="shared" si="2"/>
        <v>28400</v>
      </c>
      <c r="M19" s="73">
        <f t="shared" si="3"/>
        <v>2.1886559802712702E-2</v>
      </c>
      <c r="N19" s="27">
        <v>38139</v>
      </c>
      <c r="O19" s="6">
        <v>1326000</v>
      </c>
      <c r="P19" s="25">
        <v>603.79999999999995</v>
      </c>
      <c r="Q19" s="47">
        <f t="shared" si="4"/>
        <v>1311800</v>
      </c>
      <c r="R19" s="47">
        <f t="shared" si="4"/>
        <v>601.97499999999991</v>
      </c>
    </row>
    <row r="20" spans="1:20">
      <c r="A20" s="10">
        <v>2015</v>
      </c>
      <c r="B20" s="194">
        <v>1552800</v>
      </c>
      <c r="C20" s="87">
        <f t="shared" si="0"/>
        <v>32400</v>
      </c>
      <c r="D20" s="73">
        <f t="shared" si="1"/>
        <v>2.1310181531176007E-2</v>
      </c>
      <c r="E20" s="125"/>
      <c r="L20" s="47">
        <f t="shared" si="2"/>
        <v>27025</v>
      </c>
      <c r="M20" s="73">
        <f t="shared" si="3"/>
        <v>2.0713574001686164E-2</v>
      </c>
      <c r="N20" s="27">
        <v>38231</v>
      </c>
      <c r="O20" s="6">
        <v>1331725</v>
      </c>
      <c r="P20" s="25">
        <v>615.1</v>
      </c>
      <c r="Q20" s="47">
        <f t="shared" si="4"/>
        <v>1318556.25</v>
      </c>
      <c r="R20" s="47">
        <f t="shared" si="4"/>
        <v>606.15</v>
      </c>
    </row>
    <row r="21" spans="1:20">
      <c r="A21" s="10">
        <v>2016</v>
      </c>
      <c r="B21" s="194">
        <v>1589800</v>
      </c>
      <c r="C21" s="87">
        <f t="shared" si="0"/>
        <v>37000</v>
      </c>
      <c r="D21" s="73">
        <f t="shared" si="1"/>
        <v>2.3827923750643999E-2</v>
      </c>
      <c r="E21" s="125"/>
      <c r="L21" s="47">
        <f t="shared" si="2"/>
        <v>28400</v>
      </c>
      <c r="M21" s="73">
        <f t="shared" si="3"/>
        <v>2.1886559802712702E-2</v>
      </c>
      <c r="N21" s="27">
        <v>38322</v>
      </c>
      <c r="O21" s="6">
        <v>1326000</v>
      </c>
      <c r="P21" s="25">
        <v>629.4</v>
      </c>
      <c r="Q21" s="47">
        <f t="shared" si="4"/>
        <v>1325656.25</v>
      </c>
      <c r="R21" s="47">
        <f t="shared" si="4"/>
        <v>612.32500000000005</v>
      </c>
      <c r="S21" s="93" t="s">
        <v>309</v>
      </c>
      <c r="T21" s="93" t="s">
        <v>310</v>
      </c>
    </row>
    <row r="22" spans="1:20">
      <c r="A22" s="10">
        <v>2017</v>
      </c>
      <c r="B22" s="194">
        <v>1625100</v>
      </c>
      <c r="C22" s="87">
        <f t="shared" si="0"/>
        <v>35300</v>
      </c>
      <c r="D22" s="73">
        <f t="shared" si="1"/>
        <v>2.2204050824003018E-2</v>
      </c>
      <c r="E22" s="125"/>
      <c r="L22" s="47">
        <f t="shared" si="2"/>
        <v>24275</v>
      </c>
      <c r="M22" s="73">
        <f t="shared" si="3"/>
        <v>1.8405489423004129E-2</v>
      </c>
      <c r="N22" s="27">
        <v>38412</v>
      </c>
      <c r="O22" s="6">
        <v>1343175</v>
      </c>
      <c r="P22" s="25">
        <v>603.79999999999995</v>
      </c>
      <c r="Q22" s="47">
        <f t="shared" si="4"/>
        <v>1331725</v>
      </c>
      <c r="R22" s="47">
        <f t="shared" si="4"/>
        <v>613.02500000000009</v>
      </c>
      <c r="S22" s="101" t="s">
        <v>374</v>
      </c>
      <c r="T22" s="101" t="s">
        <v>374</v>
      </c>
    </row>
    <row r="23" spans="1:20">
      <c r="A23" s="10">
        <v>2018</v>
      </c>
      <c r="B23" s="194">
        <v>1654800</v>
      </c>
      <c r="C23" s="87">
        <f t="shared" si="0"/>
        <v>29700</v>
      </c>
      <c r="D23" s="73">
        <f t="shared" si="1"/>
        <v>1.827579841240539E-2</v>
      </c>
      <c r="E23" s="128">
        <v>43396</v>
      </c>
      <c r="F23" s="132" t="s">
        <v>646</v>
      </c>
      <c r="G23" s="16"/>
      <c r="L23" s="47">
        <f t="shared" si="2"/>
        <v>22900</v>
      </c>
      <c r="M23" s="73">
        <f t="shared" si="3"/>
        <v>1.7269984917043679E-2</v>
      </c>
      <c r="N23" s="27">
        <v>38504</v>
      </c>
      <c r="O23" s="6">
        <v>1348900</v>
      </c>
      <c r="P23" s="25">
        <v>626.20000000000005</v>
      </c>
      <c r="Q23" s="47">
        <f t="shared" si="4"/>
        <v>1337450</v>
      </c>
      <c r="R23" s="47">
        <f t="shared" si="4"/>
        <v>618.625</v>
      </c>
      <c r="S23" s="101" t="s">
        <v>360</v>
      </c>
      <c r="T23" s="101" t="s">
        <v>360</v>
      </c>
    </row>
    <row r="24" spans="1:20">
      <c r="A24" s="10">
        <v>2019</v>
      </c>
      <c r="B24" s="194">
        <v>1680500</v>
      </c>
      <c r="C24" s="87">
        <f t="shared" si="0"/>
        <v>25700</v>
      </c>
      <c r="D24" s="73">
        <f t="shared" si="1"/>
        <v>1.553057771331883E-2</v>
      </c>
      <c r="E24" s="128">
        <v>44097</v>
      </c>
      <c r="F24" s="16"/>
      <c r="G24" s="16"/>
      <c r="L24" s="47">
        <f t="shared" si="2"/>
        <v>23200</v>
      </c>
      <c r="M24" s="73">
        <f t="shared" si="3"/>
        <v>1.7421014098256027E-2</v>
      </c>
      <c r="N24" s="27">
        <v>38596</v>
      </c>
      <c r="O24" s="6">
        <v>1354925</v>
      </c>
      <c r="P24" s="25">
        <v>620.29999999999995</v>
      </c>
      <c r="Q24" s="47">
        <f t="shared" si="4"/>
        <v>1343250</v>
      </c>
      <c r="R24" s="47">
        <f t="shared" si="4"/>
        <v>619.92499999999995</v>
      </c>
    </row>
    <row r="25" spans="1:20">
      <c r="A25" s="10">
        <v>2020</v>
      </c>
      <c r="B25" s="194">
        <v>1717500</v>
      </c>
      <c r="C25" s="87">
        <f t="shared" ref="C25" si="5">+B25-B24</f>
        <v>37000</v>
      </c>
      <c r="D25" s="73">
        <f t="shared" ref="D25" si="6">+C25/B24</f>
        <v>2.2017256768818803E-2</v>
      </c>
      <c r="E25" s="128">
        <v>44126</v>
      </c>
      <c r="F25" s="16"/>
      <c r="G25" s="87"/>
      <c r="L25" s="47">
        <f t="shared" si="2"/>
        <v>22900</v>
      </c>
      <c r="M25" s="73">
        <f t="shared" si="3"/>
        <v>1.7269984917043679E-2</v>
      </c>
      <c r="N25" s="27">
        <v>38687</v>
      </c>
      <c r="O25" s="6">
        <v>1348900</v>
      </c>
      <c r="P25" s="25">
        <v>646.4</v>
      </c>
      <c r="Q25" s="47">
        <f t="shared" si="4"/>
        <v>1348975</v>
      </c>
      <c r="R25" s="47">
        <f t="shared" si="4"/>
        <v>624.17499999999995</v>
      </c>
    </row>
    <row r="26" spans="1:20">
      <c r="B26" s="87"/>
      <c r="C26" s="16"/>
      <c r="D26" s="73"/>
      <c r="E26" s="128">
        <v>44491</v>
      </c>
      <c r="F26" s="173"/>
      <c r="G26" s="87"/>
      <c r="L26" s="47">
        <f t="shared" si="2"/>
        <v>23800</v>
      </c>
      <c r="M26" s="73">
        <f t="shared" si="3"/>
        <v>1.7719210080592518E-2</v>
      </c>
      <c r="N26" s="27">
        <v>38777</v>
      </c>
      <c r="O26" s="6">
        <v>1366975</v>
      </c>
      <c r="P26" s="25">
        <v>647.9</v>
      </c>
      <c r="Q26" s="47">
        <f t="shared" si="4"/>
        <v>1354925</v>
      </c>
      <c r="R26" s="47">
        <f t="shared" si="4"/>
        <v>635.20000000000005</v>
      </c>
      <c r="S26" s="113" t="s">
        <v>642</v>
      </c>
      <c r="T26" s="113" t="s">
        <v>643</v>
      </c>
    </row>
    <row r="27" spans="1:20">
      <c r="A27" s="188" t="s">
        <v>743</v>
      </c>
      <c r="B27" s="172"/>
      <c r="C27" s="16"/>
      <c r="D27" s="73"/>
      <c r="E27" s="16"/>
      <c r="F27" s="16"/>
      <c r="G27" s="87"/>
      <c r="L27" s="47">
        <f t="shared" si="2"/>
        <v>24100</v>
      </c>
      <c r="M27" s="73">
        <f t="shared" si="3"/>
        <v>1.7866409667136152E-2</v>
      </c>
      <c r="N27" s="27">
        <v>38869</v>
      </c>
      <c r="O27" s="6">
        <v>1373000</v>
      </c>
      <c r="P27" s="25">
        <v>648.4</v>
      </c>
      <c r="Q27" s="47">
        <f t="shared" si="4"/>
        <v>1360950</v>
      </c>
      <c r="R27" s="47">
        <f t="shared" si="4"/>
        <v>640.75</v>
      </c>
      <c r="S27" s="113">
        <f t="shared" ref="S27:S34" si="7">Q27/$Q$35*100</f>
        <v>97.353267284237631</v>
      </c>
      <c r="T27" s="113">
        <f t="shared" ref="T27:T34" si="8">R27/$R$35*100</f>
        <v>94.502415102687948</v>
      </c>
    </row>
    <row r="28" spans="1:20">
      <c r="A28" s="190"/>
      <c r="D28" s="16"/>
      <c r="E28" s="16"/>
      <c r="F28" s="16"/>
      <c r="G28" s="87"/>
      <c r="L28" s="47">
        <f t="shared" si="2"/>
        <v>22425</v>
      </c>
      <c r="M28" s="73">
        <f t="shared" si="3"/>
        <v>1.6550731590309509E-2</v>
      </c>
      <c r="N28" s="27">
        <v>38961</v>
      </c>
      <c r="O28" s="6">
        <v>1377350</v>
      </c>
      <c r="P28" s="25">
        <v>632.4</v>
      </c>
      <c r="Q28" s="47">
        <f t="shared" si="4"/>
        <v>1366556.25</v>
      </c>
      <c r="R28" s="47">
        <f t="shared" si="4"/>
        <v>643.77499999999998</v>
      </c>
      <c r="S28" s="113">
        <f t="shared" si="7"/>
        <v>97.754300940663114</v>
      </c>
      <c r="T28" s="113">
        <f t="shared" si="8"/>
        <v>94.948563843516098</v>
      </c>
    </row>
    <row r="29" spans="1:20">
      <c r="A29" s="188" t="s">
        <v>745</v>
      </c>
      <c r="D29" s="16"/>
      <c r="E29" s="16"/>
      <c r="F29" s="16"/>
      <c r="G29" s="87"/>
      <c r="L29" s="47">
        <f t="shared" si="2"/>
        <v>24100</v>
      </c>
      <c r="M29" s="73">
        <f t="shared" si="3"/>
        <v>1.7866409667136152E-2</v>
      </c>
      <c r="N29" s="27">
        <v>39052</v>
      </c>
      <c r="O29" s="6">
        <v>1373000</v>
      </c>
      <c r="P29" s="25">
        <v>656.5</v>
      </c>
      <c r="Q29" s="47">
        <f t="shared" si="4"/>
        <v>1372581.25</v>
      </c>
      <c r="R29" s="47">
        <f t="shared" si="4"/>
        <v>646.29999999999995</v>
      </c>
      <c r="S29" s="113">
        <f t="shared" si="7"/>
        <v>98.185289173432523</v>
      </c>
      <c r="T29" s="113">
        <f t="shared" si="8"/>
        <v>95.320968990818926</v>
      </c>
    </row>
    <row r="30" spans="1:20">
      <c r="A30" s="191" t="s">
        <v>750</v>
      </c>
      <c r="D30" s="16"/>
      <c r="E30" s="16"/>
      <c r="F30" s="16"/>
      <c r="G30" s="87"/>
      <c r="L30" s="47">
        <f t="shared" si="2"/>
        <v>19075</v>
      </c>
      <c r="M30" s="73">
        <f t="shared" si="3"/>
        <v>1.395416887653389E-2</v>
      </c>
      <c r="N30" s="27">
        <v>39142</v>
      </c>
      <c r="O30" s="6">
        <v>1386050</v>
      </c>
      <c r="P30" s="25">
        <v>674.3</v>
      </c>
      <c r="Q30" s="47">
        <f t="shared" si="4"/>
        <v>1377350</v>
      </c>
      <c r="R30" s="47">
        <f t="shared" si="4"/>
        <v>652.9</v>
      </c>
      <c r="S30" s="113">
        <f t="shared" si="7"/>
        <v>98.52641367717014</v>
      </c>
      <c r="T30" s="113">
        <f t="shared" si="8"/>
        <v>96.294384425353059</v>
      </c>
    </row>
    <row r="31" spans="1:20">
      <c r="A31" s="190" t="s">
        <v>744</v>
      </c>
      <c r="D31" s="16"/>
      <c r="E31" s="16"/>
      <c r="F31" s="16"/>
      <c r="G31" s="16"/>
      <c r="L31" s="47">
        <f t="shared" si="2"/>
        <v>17400</v>
      </c>
      <c r="M31" s="73">
        <f t="shared" si="3"/>
        <v>1.2672978878368601E-2</v>
      </c>
      <c r="N31" s="27">
        <v>39234</v>
      </c>
      <c r="O31" s="6">
        <v>1390400</v>
      </c>
      <c r="P31" s="25">
        <v>668</v>
      </c>
      <c r="Q31" s="47">
        <f t="shared" si="4"/>
        <v>1381700</v>
      </c>
      <c r="R31" s="47">
        <f t="shared" si="4"/>
        <v>657.8</v>
      </c>
      <c r="S31" s="113">
        <f t="shared" si="7"/>
        <v>98.837583604563832</v>
      </c>
      <c r="T31" s="113">
        <f t="shared" si="8"/>
        <v>97.017071641901111</v>
      </c>
    </row>
    <row r="32" spans="1:20">
      <c r="A32" s="192" t="s">
        <v>746</v>
      </c>
      <c r="D32" s="16"/>
      <c r="E32" s="16"/>
      <c r="F32" s="16"/>
      <c r="G32" s="16"/>
      <c r="L32" s="47">
        <f t="shared" si="2"/>
        <v>16825</v>
      </c>
      <c r="M32" s="73">
        <f t="shared" si="3"/>
        <v>1.2215486259846697E-2</v>
      </c>
      <c r="N32" s="27">
        <v>39326</v>
      </c>
      <c r="O32" s="6">
        <v>1394175</v>
      </c>
      <c r="P32" s="25">
        <v>677.7</v>
      </c>
      <c r="Q32" s="47">
        <f t="shared" si="4"/>
        <v>1385906.25</v>
      </c>
      <c r="R32" s="47">
        <f t="shared" si="4"/>
        <v>669.125</v>
      </c>
      <c r="S32" s="113">
        <f t="shared" si="7"/>
        <v>99.138470617690189</v>
      </c>
      <c r="T32" s="113">
        <f t="shared" si="8"/>
        <v>98.687364035249431</v>
      </c>
    </row>
    <row r="33" spans="1:20">
      <c r="A33" s="192" t="s">
        <v>688</v>
      </c>
      <c r="D33" s="16"/>
      <c r="E33" s="16"/>
      <c r="F33" s="16"/>
      <c r="G33" s="16"/>
      <c r="K33" t="s">
        <v>444</v>
      </c>
      <c r="L33" s="47">
        <f t="shared" si="2"/>
        <v>17400</v>
      </c>
      <c r="M33" s="73">
        <f t="shared" si="3"/>
        <v>1.2672978878368601E-2</v>
      </c>
      <c r="N33" s="27">
        <v>39417</v>
      </c>
      <c r="O33" s="6">
        <v>1390400</v>
      </c>
      <c r="P33" s="25">
        <v>686.9</v>
      </c>
      <c r="Q33" s="47">
        <f t="shared" si="4"/>
        <v>1390256.25</v>
      </c>
      <c r="R33" s="47">
        <f t="shared" si="4"/>
        <v>676.72500000000002</v>
      </c>
      <c r="S33" s="113">
        <f t="shared" si="7"/>
        <v>99.449640545083867</v>
      </c>
      <c r="T33" s="113">
        <f t="shared" si="8"/>
        <v>99.808266656834206</v>
      </c>
    </row>
    <row r="34" spans="1:20">
      <c r="A34" s="193" t="s">
        <v>747</v>
      </c>
      <c r="D34" s="16"/>
      <c r="E34" s="16"/>
      <c r="F34" s="16"/>
      <c r="G34" s="16"/>
      <c r="L34" s="47">
        <f t="shared" si="2"/>
        <v>15675</v>
      </c>
      <c r="M34" s="73">
        <f t="shared" si="3"/>
        <v>1.1309115832762062E-2</v>
      </c>
      <c r="N34" s="27">
        <v>39508</v>
      </c>
      <c r="O34" s="6">
        <v>1401725</v>
      </c>
      <c r="P34" s="25">
        <v>672.8</v>
      </c>
      <c r="Q34" s="47">
        <f t="shared" si="4"/>
        <v>1394175</v>
      </c>
      <c r="R34" s="47">
        <f t="shared" si="4"/>
        <v>676.34999999999991</v>
      </c>
      <c r="S34" s="113">
        <f t="shared" si="7"/>
        <v>99.729961729675594</v>
      </c>
      <c r="T34" s="113">
        <f t="shared" si="8"/>
        <v>99.752958961690197</v>
      </c>
    </row>
    <row r="35" spans="1:20">
      <c r="A35" s="193" t="s">
        <v>748</v>
      </c>
      <c r="D35" s="16"/>
      <c r="E35" s="16"/>
      <c r="F35" s="16"/>
      <c r="G35" s="16"/>
      <c r="K35" s="47">
        <f t="shared" ref="K35:K58" si="9">+O35-O34</f>
        <v>3775</v>
      </c>
      <c r="L35" s="47">
        <f t="shared" si="2"/>
        <v>15100</v>
      </c>
      <c r="M35" s="73">
        <f t="shared" si="3"/>
        <v>1.0860184119677818E-2</v>
      </c>
      <c r="N35" s="27">
        <v>39600</v>
      </c>
      <c r="O35" s="6">
        <v>1405500</v>
      </c>
      <c r="P35" s="25">
        <v>674.7</v>
      </c>
      <c r="Q35" s="47">
        <f t="shared" si="4"/>
        <v>1397950</v>
      </c>
      <c r="R35" s="47">
        <f t="shared" si="4"/>
        <v>678.02499999999998</v>
      </c>
      <c r="S35">
        <f>Q35/$Q$35*100</f>
        <v>100</v>
      </c>
      <c r="T35">
        <f>R35/$R$35*100</f>
        <v>100</v>
      </c>
    </row>
    <row r="36" spans="1:20">
      <c r="A36" s="189" t="s">
        <v>749</v>
      </c>
      <c r="D36" s="16"/>
      <c r="E36" s="16"/>
      <c r="F36" s="16"/>
      <c r="G36" s="16"/>
      <c r="K36" s="47">
        <f t="shared" si="9"/>
        <v>4050</v>
      </c>
      <c r="L36" s="47">
        <f t="shared" si="2"/>
        <v>15375</v>
      </c>
      <c r="M36" s="73">
        <f t="shared" si="3"/>
        <v>1.1028027327989687E-2</v>
      </c>
      <c r="N36" s="27">
        <v>39692</v>
      </c>
      <c r="O36" s="6">
        <v>1409550</v>
      </c>
      <c r="P36" s="25">
        <v>655.6</v>
      </c>
      <c r="Q36" s="47">
        <f t="shared" si="4"/>
        <v>1401793.75</v>
      </c>
      <c r="R36" s="47">
        <f t="shared" si="4"/>
        <v>672.5</v>
      </c>
      <c r="S36" s="25">
        <f t="shared" ref="S36:S55" si="10">Q36/$Q$35*100</f>
        <v>100.27495618584356</v>
      </c>
      <c r="T36" s="25">
        <f t="shared" ref="T36:T55" si="11">R36/$R$35*100</f>
        <v>99.185133291545299</v>
      </c>
    </row>
    <row r="37" spans="1:20">
      <c r="D37" s="16"/>
      <c r="E37" s="16"/>
      <c r="F37" s="16"/>
      <c r="G37" s="16"/>
      <c r="K37" s="47">
        <f t="shared" si="9"/>
        <v>-4050</v>
      </c>
      <c r="L37" s="47">
        <f t="shared" si="2"/>
        <v>15100</v>
      </c>
      <c r="M37" s="73">
        <f t="shared" si="3"/>
        <v>1.0860184119677818E-2</v>
      </c>
      <c r="N37" s="27">
        <v>39783</v>
      </c>
      <c r="O37" s="6">
        <v>1405500</v>
      </c>
      <c r="P37" s="25">
        <v>671.6</v>
      </c>
      <c r="Q37" s="47">
        <f t="shared" si="4"/>
        <v>1405568.75</v>
      </c>
      <c r="R37" s="47">
        <f t="shared" si="4"/>
        <v>668.67499999999995</v>
      </c>
      <c r="S37" s="25">
        <f t="shared" si="10"/>
        <v>100.54499445616796</v>
      </c>
      <c r="T37" s="25">
        <f t="shared" si="11"/>
        <v>98.620994801076662</v>
      </c>
    </row>
    <row r="38" spans="1:20">
      <c r="D38" s="16"/>
      <c r="E38" s="16"/>
      <c r="F38" s="16"/>
      <c r="G38" s="16"/>
      <c r="K38" s="47">
        <f t="shared" si="9"/>
        <v>12150</v>
      </c>
      <c r="L38" s="47">
        <f t="shared" si="2"/>
        <v>15925</v>
      </c>
      <c r="M38" s="73">
        <f t="shared" si="3"/>
        <v>1.1361001623000133E-2</v>
      </c>
      <c r="N38" s="27">
        <v>39873</v>
      </c>
      <c r="O38" s="6">
        <v>1417650</v>
      </c>
      <c r="P38" s="25">
        <v>641.6</v>
      </c>
      <c r="Q38" s="47">
        <f t="shared" si="4"/>
        <v>1409550</v>
      </c>
      <c r="R38" s="47">
        <f t="shared" si="4"/>
        <v>660.875</v>
      </c>
      <c r="S38" s="25">
        <f t="shared" si="10"/>
        <v>100.82978647304984</v>
      </c>
      <c r="T38" s="25">
        <f t="shared" si="11"/>
        <v>97.470594742081786</v>
      </c>
    </row>
    <row r="39" spans="1:20">
      <c r="D39" s="16"/>
      <c r="E39" s="16"/>
      <c r="F39" s="16"/>
      <c r="G39" s="16"/>
      <c r="K39" s="47">
        <f t="shared" si="9"/>
        <v>4050</v>
      </c>
      <c r="L39" s="47">
        <f t="shared" si="2"/>
        <v>16200</v>
      </c>
      <c r="M39" s="73">
        <f t="shared" si="3"/>
        <v>1.1526147278548615E-2</v>
      </c>
      <c r="N39" s="27">
        <v>39965</v>
      </c>
      <c r="O39" s="6">
        <v>1421700</v>
      </c>
      <c r="P39" s="25">
        <v>654.9</v>
      </c>
      <c r="Q39" s="47">
        <f t="shared" si="4"/>
        <v>1413600</v>
      </c>
      <c r="R39" s="47">
        <f t="shared" si="4"/>
        <v>655.92500000000007</v>
      </c>
      <c r="S39" s="25">
        <f t="shared" si="10"/>
        <v>101.11949640545083</v>
      </c>
      <c r="T39" s="25">
        <f t="shared" si="11"/>
        <v>96.740533166181194</v>
      </c>
    </row>
    <row r="40" spans="1:20">
      <c r="D40" s="16"/>
      <c r="E40" s="16"/>
      <c r="F40" s="16"/>
      <c r="G40" s="16"/>
      <c r="K40" s="47">
        <f t="shared" si="9"/>
        <v>4475</v>
      </c>
      <c r="L40" s="47">
        <f t="shared" si="2"/>
        <v>16625</v>
      </c>
      <c r="M40" s="73">
        <f t="shared" si="3"/>
        <v>1.1794544358128434E-2</v>
      </c>
      <c r="N40" s="27">
        <v>40057</v>
      </c>
      <c r="O40" s="6">
        <v>1426175</v>
      </c>
      <c r="P40" s="25">
        <v>642.79999999999995</v>
      </c>
      <c r="Q40" s="47">
        <f t="shared" si="4"/>
        <v>1417756.25</v>
      </c>
      <c r="R40" s="47">
        <f t="shared" si="4"/>
        <v>652.72499999999991</v>
      </c>
      <c r="S40" s="25">
        <f t="shared" si="10"/>
        <v>101.41680675274509</v>
      </c>
      <c r="T40" s="25">
        <f t="shared" si="11"/>
        <v>96.268574167619178</v>
      </c>
    </row>
    <row r="41" spans="1:20">
      <c r="D41" s="16"/>
      <c r="E41" s="16"/>
      <c r="F41" s="16"/>
      <c r="G41" s="16"/>
      <c r="K41" s="47">
        <f t="shared" si="9"/>
        <v>-4475</v>
      </c>
      <c r="L41" s="47">
        <f t="shared" si="2"/>
        <v>16200</v>
      </c>
      <c r="M41" s="73">
        <f t="shared" si="3"/>
        <v>1.1526147278548615E-2</v>
      </c>
      <c r="N41" s="27">
        <v>40148</v>
      </c>
      <c r="O41" s="6">
        <v>1421700</v>
      </c>
      <c r="P41" s="25">
        <v>654.70000000000005</v>
      </c>
      <c r="Q41" s="47">
        <f t="shared" si="4"/>
        <v>1421806.25</v>
      </c>
      <c r="R41" s="47">
        <f t="shared" si="4"/>
        <v>648.5</v>
      </c>
      <c r="S41" s="25">
        <f t="shared" si="10"/>
        <v>101.7065166851461</v>
      </c>
      <c r="T41" s="25">
        <f t="shared" si="11"/>
        <v>95.645440802330313</v>
      </c>
    </row>
    <row r="42" spans="1:20">
      <c r="D42" s="16"/>
      <c r="E42" s="16"/>
      <c r="F42" s="16"/>
      <c r="G42" s="16"/>
      <c r="K42" s="47">
        <f t="shared" si="9"/>
        <v>13425</v>
      </c>
      <c r="L42" s="47">
        <f t="shared" si="2"/>
        <v>17475</v>
      </c>
      <c r="M42" s="73">
        <f t="shared" si="3"/>
        <v>1.2326737911332097E-2</v>
      </c>
      <c r="N42" s="27">
        <v>40238</v>
      </c>
      <c r="O42" s="6">
        <v>1435125</v>
      </c>
      <c r="P42" s="25">
        <v>653.6</v>
      </c>
      <c r="Q42" s="47">
        <f t="shared" si="4"/>
        <v>1426175</v>
      </c>
      <c r="R42" s="47">
        <f t="shared" si="4"/>
        <v>651.5</v>
      </c>
      <c r="S42" s="25">
        <f t="shared" si="10"/>
        <v>102.01902786222684</v>
      </c>
      <c r="T42" s="25">
        <f t="shared" si="11"/>
        <v>96.087902363482186</v>
      </c>
    </row>
    <row r="43" spans="1:20">
      <c r="D43" s="16"/>
      <c r="E43" s="16"/>
      <c r="F43" s="16"/>
      <c r="G43" s="16"/>
      <c r="K43" s="47">
        <f t="shared" si="9"/>
        <v>4475</v>
      </c>
      <c r="L43" s="47">
        <f t="shared" si="2"/>
        <v>17900</v>
      </c>
      <c r="M43" s="73">
        <f t="shared" si="3"/>
        <v>1.2590560596469125E-2</v>
      </c>
      <c r="N43" s="27">
        <v>40330</v>
      </c>
      <c r="O43" s="6">
        <v>1439600</v>
      </c>
      <c r="P43" s="25">
        <v>644.70000000000005</v>
      </c>
      <c r="Q43" s="47">
        <f t="shared" si="4"/>
        <v>1430650</v>
      </c>
      <c r="R43" s="47">
        <f t="shared" si="4"/>
        <v>648.95000000000005</v>
      </c>
      <c r="S43" s="25">
        <f t="shared" si="10"/>
        <v>102.33913945420079</v>
      </c>
      <c r="T43" s="25">
        <f t="shared" si="11"/>
        <v>95.711810036503081</v>
      </c>
    </row>
    <row r="44" spans="1:20">
      <c r="D44" s="16"/>
      <c r="E44" s="16"/>
      <c r="F44" s="16"/>
      <c r="G44" s="16"/>
      <c r="K44" s="47">
        <f t="shared" si="9"/>
        <v>5000</v>
      </c>
      <c r="L44" s="47">
        <f t="shared" si="2"/>
        <v>18425</v>
      </c>
      <c r="M44" s="73">
        <f t="shared" si="3"/>
        <v>1.2919171910880545E-2</v>
      </c>
      <c r="N44" s="27">
        <v>40422</v>
      </c>
      <c r="O44" s="6">
        <v>1444600</v>
      </c>
      <c r="P44" s="25">
        <v>645.79999999999995</v>
      </c>
      <c r="Q44" s="47">
        <f t="shared" si="4"/>
        <v>1435256.25</v>
      </c>
      <c r="R44" s="47">
        <f t="shared" si="4"/>
        <v>649.70000000000005</v>
      </c>
      <c r="S44" s="25">
        <f t="shared" si="10"/>
        <v>102.66863979398404</v>
      </c>
      <c r="T44" s="25">
        <f t="shared" si="11"/>
        <v>95.822425426791057</v>
      </c>
    </row>
    <row r="45" spans="1:20">
      <c r="D45" s="16"/>
      <c r="E45" s="16"/>
      <c r="F45" s="16"/>
      <c r="G45" s="16"/>
      <c r="K45" s="47">
        <f t="shared" si="9"/>
        <v>-5000</v>
      </c>
      <c r="L45" s="47">
        <f t="shared" si="2"/>
        <v>17900</v>
      </c>
      <c r="M45" s="73">
        <f t="shared" si="3"/>
        <v>1.2590560596469125E-2</v>
      </c>
      <c r="N45" s="27">
        <v>40513</v>
      </c>
      <c r="O45" s="6">
        <v>1439600</v>
      </c>
      <c r="P45" s="25">
        <v>662.8</v>
      </c>
      <c r="Q45" s="47">
        <f t="shared" si="4"/>
        <v>1439731.25</v>
      </c>
      <c r="R45" s="47">
        <f t="shared" si="4"/>
        <v>651.72500000000002</v>
      </c>
      <c r="S45" s="25">
        <f t="shared" si="10"/>
        <v>102.988751385958</v>
      </c>
      <c r="T45" s="25">
        <f t="shared" si="11"/>
        <v>96.121086980568577</v>
      </c>
    </row>
    <row r="46" spans="1:20">
      <c r="D46" s="16"/>
      <c r="E46" s="16"/>
      <c r="F46" s="16"/>
      <c r="G46" s="16"/>
      <c r="K46" s="47">
        <f t="shared" si="9"/>
        <v>15000</v>
      </c>
      <c r="L46" s="47">
        <f t="shared" si="2"/>
        <v>19475</v>
      </c>
      <c r="M46" s="73">
        <f t="shared" si="3"/>
        <v>1.3570246494207794E-2</v>
      </c>
      <c r="N46" s="27">
        <v>40603</v>
      </c>
      <c r="O46" s="6">
        <v>1454600</v>
      </c>
      <c r="P46" s="25">
        <v>675.9</v>
      </c>
      <c r="Q46" s="47">
        <f t="shared" si="4"/>
        <v>1444600</v>
      </c>
      <c r="R46" s="47">
        <f t="shared" si="4"/>
        <v>657.3</v>
      </c>
      <c r="S46" s="25">
        <f t="shared" si="10"/>
        <v>103.33702922135986</v>
      </c>
      <c r="T46" s="25">
        <f t="shared" si="11"/>
        <v>96.943328048375804</v>
      </c>
    </row>
    <row r="47" spans="1:20">
      <c r="D47" s="16"/>
      <c r="E47" s="16"/>
      <c r="F47" s="16"/>
      <c r="G47" s="16"/>
      <c r="K47" s="47">
        <f t="shared" si="9"/>
        <v>5000</v>
      </c>
      <c r="L47" s="47">
        <f t="shared" si="2"/>
        <v>20000</v>
      </c>
      <c r="M47" s="73">
        <f t="shared" si="3"/>
        <v>1.3892747985551512E-2</v>
      </c>
      <c r="N47" s="27">
        <v>40695</v>
      </c>
      <c r="O47" s="6">
        <v>1459600</v>
      </c>
      <c r="P47" s="25">
        <v>679.3</v>
      </c>
      <c r="Q47" s="47">
        <f t="shared" si="4"/>
        <v>1449600</v>
      </c>
      <c r="R47" s="47">
        <f t="shared" si="4"/>
        <v>665.95</v>
      </c>
      <c r="S47" s="25">
        <f t="shared" si="10"/>
        <v>103.69469580457098</v>
      </c>
      <c r="T47" s="25">
        <f t="shared" si="11"/>
        <v>98.21909221636372</v>
      </c>
    </row>
    <row r="48" spans="1:20">
      <c r="D48" s="16"/>
      <c r="E48" s="16"/>
      <c r="F48" s="16"/>
      <c r="G48" s="16"/>
      <c r="K48" s="47">
        <f t="shared" si="9"/>
        <v>4225</v>
      </c>
      <c r="L48" s="47">
        <f t="shared" si="2"/>
        <v>19225</v>
      </c>
      <c r="M48" s="73">
        <f t="shared" si="3"/>
        <v>1.3308182195763463E-2</v>
      </c>
      <c r="N48" s="27">
        <v>40787</v>
      </c>
      <c r="O48" s="6">
        <v>1463825</v>
      </c>
      <c r="P48" s="25">
        <v>704.6</v>
      </c>
      <c r="Q48" s="47">
        <f t="shared" si="4"/>
        <v>1454406.25</v>
      </c>
      <c r="R48" s="47">
        <f t="shared" si="4"/>
        <v>680.65</v>
      </c>
      <c r="S48" s="25">
        <f t="shared" si="10"/>
        <v>104.03850280768268</v>
      </c>
      <c r="T48" s="25">
        <f t="shared" si="11"/>
        <v>100.38715386600789</v>
      </c>
    </row>
    <row r="49" spans="4:20">
      <c r="D49" s="16"/>
      <c r="E49" s="16"/>
      <c r="F49" s="16"/>
      <c r="G49" s="16"/>
      <c r="K49" s="47">
        <f t="shared" si="9"/>
        <v>-4225</v>
      </c>
      <c r="L49" s="47">
        <f t="shared" si="2"/>
        <v>20000</v>
      </c>
      <c r="M49" s="73">
        <f t="shared" si="3"/>
        <v>1.3892747985551512E-2</v>
      </c>
      <c r="N49" s="27">
        <v>40878</v>
      </c>
      <c r="O49" s="6">
        <v>1459600</v>
      </c>
      <c r="P49" s="25">
        <v>713.4</v>
      </c>
      <c r="Q49" s="47">
        <f t="shared" si="4"/>
        <v>1459406.25</v>
      </c>
      <c r="R49" s="47">
        <f t="shared" si="4"/>
        <v>693.3</v>
      </c>
      <c r="S49" s="25">
        <f t="shared" si="10"/>
        <v>104.3961693908938</v>
      </c>
      <c r="T49" s="25">
        <f t="shared" si="11"/>
        <v>102.2528667821983</v>
      </c>
    </row>
    <row r="50" spans="4:20">
      <c r="D50" s="16"/>
      <c r="E50" s="16"/>
      <c r="F50" s="16"/>
      <c r="G50" s="16"/>
      <c r="K50" s="47">
        <f t="shared" si="9"/>
        <v>12675</v>
      </c>
      <c r="L50" s="47">
        <f t="shared" si="2"/>
        <v>17675</v>
      </c>
      <c r="M50" s="73">
        <f t="shared" si="3"/>
        <v>1.2151106833493852E-2</v>
      </c>
      <c r="N50" s="27">
        <v>40969</v>
      </c>
      <c r="O50" s="6">
        <v>1472275</v>
      </c>
      <c r="P50" s="64">
        <v>709.3</v>
      </c>
      <c r="Q50" s="47">
        <f t="shared" si="4"/>
        <v>1463825</v>
      </c>
      <c r="R50" s="47">
        <f t="shared" si="4"/>
        <v>701.65000000000009</v>
      </c>
      <c r="S50" s="25">
        <f t="shared" si="10"/>
        <v>104.71225723380664</v>
      </c>
      <c r="T50" s="25">
        <f t="shared" si="11"/>
        <v>103.48438479407103</v>
      </c>
    </row>
    <row r="51" spans="4:20">
      <c r="D51" s="16"/>
      <c r="E51" s="16"/>
      <c r="F51" s="16"/>
      <c r="G51" s="16"/>
      <c r="K51" s="47">
        <f t="shared" si="9"/>
        <v>4225</v>
      </c>
      <c r="L51" s="47">
        <f t="shared" si="2"/>
        <v>16900</v>
      </c>
      <c r="M51" s="73">
        <f t="shared" si="3"/>
        <v>1.157851466155102E-2</v>
      </c>
      <c r="N51" s="27">
        <v>41061</v>
      </c>
      <c r="O51" s="6">
        <v>1476500</v>
      </c>
      <c r="P51" s="64">
        <v>707.8</v>
      </c>
      <c r="Q51" s="47">
        <f t="shared" si="4"/>
        <v>1468050</v>
      </c>
      <c r="R51" s="47">
        <f t="shared" si="4"/>
        <v>708.77500000000009</v>
      </c>
      <c r="S51" s="25">
        <f t="shared" si="10"/>
        <v>105.01448549662004</v>
      </c>
      <c r="T51" s="25">
        <f t="shared" si="11"/>
        <v>104.53523100180672</v>
      </c>
    </row>
    <row r="52" spans="4:20">
      <c r="K52" s="47">
        <f t="shared" si="9"/>
        <v>4175</v>
      </c>
      <c r="L52" s="47">
        <f t="shared" si="2"/>
        <v>16850</v>
      </c>
      <c r="M52" s="73">
        <f t="shared" si="3"/>
        <v>1.1510938807576032E-2</v>
      </c>
      <c r="N52" s="27">
        <v>41153</v>
      </c>
      <c r="O52" s="6">
        <v>1480675</v>
      </c>
      <c r="P52" s="64">
        <v>691.2</v>
      </c>
      <c r="Q52" s="47">
        <f t="shared" si="4"/>
        <v>1472262.5</v>
      </c>
      <c r="R52" s="47">
        <f t="shared" si="4"/>
        <v>705.42499999999995</v>
      </c>
      <c r="S52" s="25">
        <f t="shared" si="10"/>
        <v>105.31581959297543</v>
      </c>
      <c r="T52" s="25">
        <f t="shared" si="11"/>
        <v>104.04114892518712</v>
      </c>
    </row>
    <row r="53" spans="4:20">
      <c r="K53" s="47">
        <f t="shared" si="9"/>
        <v>-4175</v>
      </c>
      <c r="L53" s="47">
        <f t="shared" si="2"/>
        <v>16900</v>
      </c>
      <c r="M53" s="73">
        <f t="shared" si="3"/>
        <v>1.157851466155102E-2</v>
      </c>
      <c r="N53" s="27">
        <v>41244</v>
      </c>
      <c r="O53" s="6">
        <v>1476500</v>
      </c>
      <c r="P53" s="64">
        <v>711.9</v>
      </c>
      <c r="Q53" s="47">
        <f t="shared" si="4"/>
        <v>1476487.5</v>
      </c>
      <c r="R53" s="47">
        <f t="shared" si="4"/>
        <v>705.05000000000007</v>
      </c>
      <c r="S53" s="25">
        <f t="shared" si="10"/>
        <v>105.61804785578883</v>
      </c>
      <c r="T53" s="25">
        <f t="shared" si="11"/>
        <v>103.98584123004315</v>
      </c>
    </row>
    <row r="54" spans="4:20">
      <c r="K54" s="47">
        <f t="shared" si="9"/>
        <v>12525</v>
      </c>
      <c r="L54" s="47">
        <f t="shared" si="2"/>
        <v>16750</v>
      </c>
      <c r="M54" s="73">
        <f t="shared" si="3"/>
        <v>1.1376950637618677E-2</v>
      </c>
      <c r="N54" s="27">
        <v>41334</v>
      </c>
      <c r="O54" s="6">
        <v>1489025</v>
      </c>
      <c r="P54" s="64">
        <v>717.3</v>
      </c>
      <c r="Q54" s="47">
        <f t="shared" si="4"/>
        <v>1480675</v>
      </c>
      <c r="R54" s="47">
        <f t="shared" si="4"/>
        <v>707.05</v>
      </c>
      <c r="S54" s="25">
        <f t="shared" si="10"/>
        <v>105.91759361922814</v>
      </c>
      <c r="T54" s="25">
        <f t="shared" si="11"/>
        <v>104.28081560414439</v>
      </c>
    </row>
    <row r="55" spans="4:20">
      <c r="K55" s="47">
        <f t="shared" si="9"/>
        <v>4175</v>
      </c>
      <c r="L55" s="47">
        <f t="shared" si="2"/>
        <v>16700</v>
      </c>
      <c r="M55" s="73">
        <f t="shared" si="3"/>
        <v>1.1310531662715784E-2</v>
      </c>
      <c r="N55" s="27">
        <v>41426</v>
      </c>
      <c r="O55" s="6">
        <v>1493200</v>
      </c>
      <c r="P55" s="64">
        <v>727.9</v>
      </c>
      <c r="Q55" s="47">
        <f t="shared" si="4"/>
        <v>1484850</v>
      </c>
      <c r="R55" s="47">
        <f t="shared" si="4"/>
        <v>712.07499999999993</v>
      </c>
      <c r="S55" s="25">
        <f t="shared" si="10"/>
        <v>106.21624521620944</v>
      </c>
      <c r="T55" s="25">
        <f t="shared" si="11"/>
        <v>105.02193871907377</v>
      </c>
    </row>
    <row r="56" spans="4:20">
      <c r="K56" s="47">
        <f t="shared" si="9"/>
        <v>8475</v>
      </c>
      <c r="L56" s="47">
        <f t="shared" si="2"/>
        <v>21000</v>
      </c>
      <c r="M56" s="73">
        <f t="shared" si="3"/>
        <v>1.4182720718591169E-2</v>
      </c>
      <c r="N56" s="27">
        <v>41518</v>
      </c>
      <c r="O56" s="6">
        <v>1501675</v>
      </c>
      <c r="P56" s="64">
        <v>746.8</v>
      </c>
      <c r="Q56" s="47">
        <f t="shared" ref="Q56" si="12">AVERAGE(O53:O56)</f>
        <v>1490100</v>
      </c>
      <c r="R56" s="47">
        <f t="shared" ref="R56" si="13">AVERAGE(P53:P56)</f>
        <v>725.97499999999991</v>
      </c>
      <c r="S56" s="93">
        <f t="shared" ref="S56" si="14">Q56/$Q$35*100</f>
        <v>106.59179512858114</v>
      </c>
      <c r="T56" s="93">
        <f t="shared" ref="T56" si="15">R56/$R$35*100</f>
        <v>107.07201061907745</v>
      </c>
    </row>
    <row r="57" spans="4:20">
      <c r="K57" s="47">
        <f t="shared" si="9"/>
        <v>-8475</v>
      </c>
      <c r="L57" s="47">
        <f t="shared" si="2"/>
        <v>16700</v>
      </c>
      <c r="M57" s="73">
        <f t="shared" si="3"/>
        <v>1.1310531662715784E-2</v>
      </c>
      <c r="N57" s="27">
        <v>41609</v>
      </c>
      <c r="O57" s="6">
        <v>1493200</v>
      </c>
      <c r="P57" s="64">
        <v>759.8</v>
      </c>
      <c r="Q57" s="47">
        <f t="shared" ref="Q57" si="16">AVERAGE(O54:O57)</f>
        <v>1494275</v>
      </c>
      <c r="R57" s="47">
        <f t="shared" ref="R57" si="17">AVERAGE(P54:P57)</f>
        <v>737.95</v>
      </c>
      <c r="S57" s="93">
        <f t="shared" ref="S57" si="18">Q57/$Q$35*100</f>
        <v>106.89044672556243</v>
      </c>
      <c r="T57" s="93">
        <f t="shared" ref="T57" si="19">R57/$R$35*100</f>
        <v>108.83816968400872</v>
      </c>
    </row>
    <row r="58" spans="4:20">
      <c r="K58" s="47">
        <f t="shared" si="9"/>
        <v>25425</v>
      </c>
      <c r="L58" s="47">
        <f t="shared" si="2"/>
        <v>29600</v>
      </c>
      <c r="M58" s="73">
        <f t="shared" si="3"/>
        <v>1.987877973841945E-2</v>
      </c>
      <c r="N58" s="27">
        <v>41699</v>
      </c>
      <c r="O58" s="6">
        <v>1518625</v>
      </c>
      <c r="P58" s="93">
        <v>745.4</v>
      </c>
      <c r="Q58" s="47">
        <f t="shared" ref="Q58" si="20">AVERAGE(O55:O58)</f>
        <v>1501675</v>
      </c>
      <c r="R58" s="47">
        <f t="shared" ref="R58" si="21">AVERAGE(P55:P58)</f>
        <v>744.97500000000002</v>
      </c>
      <c r="S58" s="93">
        <f t="shared" ref="S58" si="22">Q58/$Q$35*100</f>
        <v>107.41979326871491</v>
      </c>
      <c r="T58" s="93">
        <f t="shared" ref="T58" si="23">R58/$R$35*100</f>
        <v>109.87426717303934</v>
      </c>
    </row>
    <row r="59" spans="4:20">
      <c r="K59" s="47">
        <f>+O59-O58</f>
        <v>8475</v>
      </c>
      <c r="L59" s="47">
        <f>+O59-O55</f>
        <v>33900</v>
      </c>
      <c r="M59" s="73">
        <f>+O59/O55-1</f>
        <v>2.2702919903562879E-2</v>
      </c>
      <c r="N59" s="27">
        <v>41791</v>
      </c>
      <c r="O59" s="6">
        <v>1527100</v>
      </c>
      <c r="P59" s="69">
        <v>749</v>
      </c>
      <c r="Q59" s="47">
        <f t="shared" ref="Q59" si="24">AVERAGE(O56:O59)</f>
        <v>1510150</v>
      </c>
      <c r="R59" s="47">
        <f t="shared" ref="R59" si="25">AVERAGE(P56:P59)</f>
        <v>750.25</v>
      </c>
      <c r="S59" s="93">
        <f t="shared" ref="S59" si="26">Q59/$Q$35*100</f>
        <v>108.02603812725778</v>
      </c>
      <c r="T59" s="93">
        <f t="shared" ref="T59" si="27">R59/$R$35*100</f>
        <v>110.6522620847314</v>
      </c>
    </row>
  </sheetData>
  <hyperlinks>
    <hyperlink ref="A31" r:id="rId1" xr:uid="{7D3FC122-125F-43CB-AD9C-63B776F3DECA}"/>
    <hyperlink ref="A36" r:id="rId2" xr:uid="{3E04D489-ACCE-457A-AD43-6AF83381BB98}"/>
  </hyperlinks>
  <pageMargins left="0.7" right="0.7" top="0.75" bottom="0.75" header="0.3" footer="0.3"/>
  <pageSetup paperSize="9" orientation="portrait" r:id="rId3"/>
  <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4"/>
  <dimension ref="A1:L86"/>
  <sheetViews>
    <sheetView workbookViewId="0">
      <pane xSplit="1" ySplit="4" topLeftCell="B74" activePane="bottomRight" state="frozen"/>
      <selection pane="topRight" activeCell="B1" sqref="B1"/>
      <selection pane="bottomLeft" activeCell="A5" sqref="A5"/>
      <selection pane="bottomRight" activeCell="E80" sqref="E80"/>
    </sheetView>
  </sheetViews>
  <sheetFormatPr defaultRowHeight="14.5"/>
  <cols>
    <col min="2" max="2" width="14" style="15" customWidth="1"/>
    <col min="3" max="3" width="19.54296875" style="15" customWidth="1"/>
    <col min="4" max="4" width="10.7265625" bestFit="1" customWidth="1"/>
  </cols>
  <sheetData>
    <row r="1" spans="1:10">
      <c r="A1" s="26" t="s">
        <v>18</v>
      </c>
      <c r="F1" s="132" t="s">
        <v>613</v>
      </c>
      <c r="G1" t="s">
        <v>478</v>
      </c>
    </row>
    <row r="2" spans="1:10">
      <c r="A2" s="5" t="s">
        <v>10</v>
      </c>
      <c r="F2" s="115" t="s">
        <v>387</v>
      </c>
      <c r="H2" s="132" t="s">
        <v>767</v>
      </c>
    </row>
    <row r="4" spans="1:10">
      <c r="B4" s="26" t="s">
        <v>1</v>
      </c>
      <c r="C4" s="26" t="s">
        <v>6</v>
      </c>
      <c r="D4" s="26"/>
    </row>
    <row r="5" spans="1:10">
      <c r="A5" s="9">
        <v>37408</v>
      </c>
      <c r="B5" s="151">
        <v>-7.5231884437009233E-3</v>
      </c>
      <c r="C5" s="151">
        <v>4.4249012521417885E-3</v>
      </c>
      <c r="D5" s="29"/>
      <c r="I5" s="24"/>
      <c r="J5" s="24"/>
    </row>
    <row r="6" spans="1:10">
      <c r="A6" s="9">
        <v>37500</v>
      </c>
      <c r="B6" s="151">
        <v>1.0339998916699011E-2</v>
      </c>
      <c r="C6" s="151">
        <v>1.7053158194400009E-2</v>
      </c>
      <c r="D6" s="29"/>
    </row>
    <row r="7" spans="1:10">
      <c r="A7" s="9">
        <v>37591</v>
      </c>
      <c r="B7" s="151">
        <v>1.605922041422847E-2</v>
      </c>
      <c r="C7" s="151">
        <v>1.0029927259887161E-2</v>
      </c>
      <c r="D7" s="29"/>
      <c r="H7" s="24"/>
      <c r="I7" s="24"/>
      <c r="J7" s="24"/>
    </row>
    <row r="8" spans="1:10">
      <c r="A8" s="9">
        <v>37681</v>
      </c>
      <c r="B8" s="151">
        <v>1.383312972092976E-2</v>
      </c>
      <c r="C8" s="151">
        <v>3.3962042418487215E-3</v>
      </c>
      <c r="D8" s="29"/>
    </row>
    <row r="9" spans="1:10">
      <c r="A9" s="9">
        <v>37773</v>
      </c>
      <c r="B9" s="151">
        <v>2.6329661128297932E-2</v>
      </c>
      <c r="C9" s="151">
        <v>2.5149709545360555E-2</v>
      </c>
      <c r="D9" s="29"/>
    </row>
    <row r="10" spans="1:10">
      <c r="A10" s="9">
        <v>37865</v>
      </c>
      <c r="B10" s="151">
        <v>1.0943558878664383E-2</v>
      </c>
      <c r="C10" s="151">
        <v>1.3064089394200451E-2</v>
      </c>
      <c r="D10" s="29"/>
    </row>
    <row r="11" spans="1:10">
      <c r="A11" s="9">
        <v>37956</v>
      </c>
      <c r="B11" s="151">
        <v>1.2884859917269509E-2</v>
      </c>
      <c r="C11" s="151">
        <v>1.3809721809771691E-2</v>
      </c>
      <c r="D11" s="29"/>
    </row>
    <row r="12" spans="1:10">
      <c r="A12" s="9">
        <v>38047</v>
      </c>
      <c r="B12" s="151">
        <v>3.6820606633511943E-3</v>
      </c>
      <c r="C12" s="151">
        <v>2.448665337922562E-2</v>
      </c>
      <c r="D12" s="29"/>
    </row>
    <row r="13" spans="1:10">
      <c r="A13" s="9">
        <v>38139</v>
      </c>
      <c r="B13" s="151">
        <v>5.4123824308403012E-3</v>
      </c>
      <c r="C13" s="151">
        <v>7.7300721479105494E-3</v>
      </c>
      <c r="D13" s="29"/>
    </row>
    <row r="14" spans="1:10">
      <c r="A14" s="9">
        <v>38231</v>
      </c>
      <c r="B14" s="151">
        <v>-6.4513741613646536E-3</v>
      </c>
      <c r="C14" s="151">
        <v>1.5709750475660922E-3</v>
      </c>
      <c r="D14" s="29"/>
    </row>
    <row r="15" spans="1:10">
      <c r="A15" s="9">
        <v>38322</v>
      </c>
      <c r="B15" s="151">
        <v>9.4866821363370768E-4</v>
      </c>
      <c r="C15" s="151">
        <v>3.0410034615564463E-3</v>
      </c>
      <c r="D15" s="29"/>
    </row>
    <row r="16" spans="1:10">
      <c r="A16" s="9">
        <v>38412</v>
      </c>
      <c r="B16" s="151">
        <v>6.8069780307491445E-3</v>
      </c>
      <c r="C16" s="151">
        <v>1.1387581728103946E-3</v>
      </c>
      <c r="D16" s="29"/>
    </row>
    <row r="17" spans="1:5">
      <c r="A17" s="9">
        <v>38504</v>
      </c>
      <c r="B17" s="151">
        <v>5.9279779111840458E-3</v>
      </c>
      <c r="C17" s="151">
        <v>1.5137655979235554E-2</v>
      </c>
      <c r="D17" s="29"/>
    </row>
    <row r="18" spans="1:5">
      <c r="A18" s="9">
        <v>38596</v>
      </c>
      <c r="B18" s="151">
        <v>1.0470949045007227E-2</v>
      </c>
      <c r="C18" s="151">
        <v>-9.1662615230887479E-3</v>
      </c>
      <c r="D18" s="29"/>
    </row>
    <row r="19" spans="1:5">
      <c r="A19" s="9">
        <v>38687</v>
      </c>
      <c r="B19" s="151">
        <v>6.1409889041730281E-4</v>
      </c>
      <c r="C19" s="151">
        <v>-2.103601843272962E-5</v>
      </c>
      <c r="D19" s="29"/>
      <c r="E19" s="113" t="s">
        <v>387</v>
      </c>
    </row>
    <row r="20" spans="1:5">
      <c r="A20" s="9">
        <v>38777</v>
      </c>
      <c r="B20" s="151">
        <v>1.1447897691265529E-2</v>
      </c>
      <c r="C20" s="151">
        <v>2.0385123286674744E-3</v>
      </c>
      <c r="D20" s="29"/>
    </row>
    <row r="21" spans="1:5">
      <c r="A21" s="9">
        <v>38869</v>
      </c>
      <c r="B21" s="151">
        <v>-1.0370603124292277E-3</v>
      </c>
      <c r="C21" s="151">
        <v>-6.261919959379636E-3</v>
      </c>
      <c r="D21" s="29"/>
    </row>
    <row r="22" spans="1:5">
      <c r="A22" s="9">
        <v>38961</v>
      </c>
      <c r="B22" s="151">
        <v>2.4711585681656434E-2</v>
      </c>
      <c r="C22" s="151">
        <v>2.3964579082287996E-2</v>
      </c>
      <c r="D22" s="29"/>
      <c r="E22" s="113" t="s">
        <v>441</v>
      </c>
    </row>
    <row r="23" spans="1:5">
      <c r="A23" s="9">
        <v>39052</v>
      </c>
      <c r="B23" s="151">
        <v>3.3242320588175556E-2</v>
      </c>
      <c r="C23" s="151">
        <v>3.2994263546334501E-2</v>
      </c>
      <c r="D23" s="29"/>
      <c r="E23" t="s">
        <v>441</v>
      </c>
    </row>
    <row r="24" spans="1:5">
      <c r="A24" s="9">
        <v>39142</v>
      </c>
      <c r="B24" s="151">
        <v>2.7072965510510194E-2</v>
      </c>
      <c r="C24" s="151">
        <v>2.4930730738910167E-2</v>
      </c>
      <c r="D24" s="29"/>
      <c r="E24" s="113" t="s">
        <v>441</v>
      </c>
    </row>
    <row r="25" spans="1:5">
      <c r="A25" s="9">
        <v>39234</v>
      </c>
      <c r="B25" s="151">
        <v>3.6074274614172674E-2</v>
      </c>
      <c r="C25" s="151">
        <v>2.0567728213388703E-2</v>
      </c>
      <c r="D25" s="29"/>
      <c r="E25" s="113" t="s">
        <v>441</v>
      </c>
    </row>
    <row r="26" spans="1:5">
      <c r="A26" s="9">
        <v>39326</v>
      </c>
      <c r="B26" s="151">
        <v>1.9572426553793099E-2</v>
      </c>
      <c r="C26" s="151">
        <v>1.7274090663542241E-2</v>
      </c>
      <c r="D26" s="29"/>
      <c r="E26" s="113" t="s">
        <v>441</v>
      </c>
    </row>
    <row r="27" spans="1:5">
      <c r="A27" s="9">
        <v>39417</v>
      </c>
      <c r="B27" s="151">
        <v>7.668067569259529E-3</v>
      </c>
      <c r="C27" s="151">
        <v>2.2596613882719385E-3</v>
      </c>
      <c r="D27" s="29"/>
      <c r="E27" s="113" t="s">
        <v>441</v>
      </c>
    </row>
    <row r="28" spans="1:5">
      <c r="A28" s="9">
        <v>39508</v>
      </c>
      <c r="B28" s="151">
        <v>1.3587128489968903E-2</v>
      </c>
      <c r="C28" s="151">
        <v>5.2826406698123218E-3</v>
      </c>
      <c r="D28" s="29"/>
      <c r="E28" s="113" t="s">
        <v>441</v>
      </c>
    </row>
    <row r="29" spans="1:5">
      <c r="A29" s="9">
        <v>39600</v>
      </c>
      <c r="B29" s="151">
        <v>8.713885708451663E-3</v>
      </c>
      <c r="C29" s="151">
        <v>6.6970904392338326E-3</v>
      </c>
      <c r="D29" s="29"/>
      <c r="E29" s="113" t="s">
        <v>441</v>
      </c>
    </row>
    <row r="30" spans="1:5">
      <c r="A30" s="9">
        <v>39692</v>
      </c>
      <c r="B30" s="151">
        <v>7.6690433847925732E-4</v>
      </c>
      <c r="C30" s="151">
        <v>1.4196815355389525E-3</v>
      </c>
      <c r="D30" s="29"/>
      <c r="E30" s="113" t="s">
        <v>441</v>
      </c>
    </row>
    <row r="31" spans="1:5">
      <c r="A31" s="9">
        <v>39783</v>
      </c>
      <c r="B31" s="151">
        <v>1.2001814358883145E-2</v>
      </c>
      <c r="C31" s="151">
        <v>1.5515631277271513E-2</v>
      </c>
      <c r="D31" s="29"/>
      <c r="E31" s="113" t="s">
        <v>441</v>
      </c>
    </row>
    <row r="32" spans="1:5">
      <c r="A32" s="9">
        <v>39873</v>
      </c>
      <c r="B32" s="151">
        <v>1.5486282254168149E-2</v>
      </c>
      <c r="C32" s="151">
        <v>2.273189681992549E-2</v>
      </c>
      <c r="D32" s="29"/>
      <c r="E32" s="113" t="s">
        <v>441</v>
      </c>
    </row>
    <row r="33" spans="1:5">
      <c r="A33" s="9">
        <v>39965</v>
      </c>
      <c r="B33" s="151">
        <v>2.7008971079975685E-2</v>
      </c>
      <c r="C33" s="151">
        <v>2.3205333649644722E-2</v>
      </c>
      <c r="D33" s="29"/>
      <c r="E33" s="113" t="s">
        <v>441</v>
      </c>
    </row>
    <row r="34" spans="1:5">
      <c r="A34" s="9">
        <v>40057</v>
      </c>
      <c r="B34" s="151">
        <v>1.9348747399233535E-2</v>
      </c>
      <c r="C34" s="151">
        <v>2.1032454958583857E-2</v>
      </c>
      <c r="D34" s="29"/>
      <c r="E34" s="113" t="s">
        <v>441</v>
      </c>
    </row>
    <row r="35" spans="1:5">
      <c r="A35" s="9">
        <v>40148</v>
      </c>
      <c r="B35" s="151">
        <v>1.3284514185128993E-2</v>
      </c>
      <c r="C35" s="151">
        <v>6.0105331839133136E-3</v>
      </c>
      <c r="D35" s="29"/>
      <c r="E35" s="113" t="s">
        <v>441</v>
      </c>
    </row>
    <row r="36" spans="1:5">
      <c r="A36" s="9">
        <v>40238</v>
      </c>
      <c r="B36" s="151">
        <v>-2.6940351954171105E-3</v>
      </c>
      <c r="C36" s="151">
        <v>-1.6002548480656187E-2</v>
      </c>
      <c r="D36" s="29"/>
      <c r="E36" s="113" t="s">
        <v>441</v>
      </c>
    </row>
    <row r="37" spans="1:5">
      <c r="A37" s="9">
        <v>40330</v>
      </c>
      <c r="B37" s="151">
        <v>-1.1836924157066941E-2</v>
      </c>
      <c r="C37" s="151">
        <v>5.2872408053135089E-3</v>
      </c>
      <c r="D37" s="29"/>
      <c r="E37" s="113" t="s">
        <v>441</v>
      </c>
    </row>
    <row r="38" spans="1:5">
      <c r="A38" s="9">
        <v>40422</v>
      </c>
      <c r="B38" s="151">
        <v>2.1795955758598939E-3</v>
      </c>
      <c r="C38" s="151">
        <v>6.9127002518081238E-3</v>
      </c>
      <c r="D38" s="29"/>
      <c r="E38" s="113" t="s">
        <v>441</v>
      </c>
    </row>
    <row r="39" spans="1:5">
      <c r="A39" s="9">
        <v>40513</v>
      </c>
      <c r="B39" s="151">
        <v>-9.7197241928317357E-3</v>
      </c>
      <c r="C39" s="151">
        <v>1.4042834291716488E-4</v>
      </c>
      <c r="D39" s="29"/>
      <c r="E39" s="113" t="s">
        <v>441</v>
      </c>
    </row>
    <row r="40" spans="1:5">
      <c r="A40" s="9">
        <v>40603</v>
      </c>
      <c r="B40" s="151">
        <v>-1.8310484792221415E-2</v>
      </c>
      <c r="C40" s="151">
        <v>2.299343796627884E-3</v>
      </c>
      <c r="D40" s="29"/>
      <c r="E40" s="113" t="s">
        <v>441</v>
      </c>
    </row>
    <row r="41" spans="1:5">
      <c r="A41" s="9">
        <v>40695</v>
      </c>
      <c r="B41" s="151">
        <v>-1.4307352574288612E-2</v>
      </c>
      <c r="C41" s="151">
        <v>-7.1003801321459781E-3</v>
      </c>
      <c r="D41" s="29"/>
      <c r="E41" s="113" t="s">
        <v>441</v>
      </c>
    </row>
    <row r="42" spans="1:5">
      <c r="A42" s="9">
        <v>40787</v>
      </c>
      <c r="B42" s="151">
        <v>-9.7178562003180646E-3</v>
      </c>
      <c r="C42" s="151">
        <v>-2.0550696007003433E-3</v>
      </c>
      <c r="D42" s="29"/>
      <c r="E42" s="113" t="s">
        <v>441</v>
      </c>
    </row>
    <row r="43" spans="1:5">
      <c r="A43" s="9">
        <v>40878</v>
      </c>
      <c r="B43" s="151">
        <v>3.5152608688258091E-3</v>
      </c>
      <c r="C43" s="151">
        <v>8.3614710195574204E-3</v>
      </c>
      <c r="D43" s="29"/>
      <c r="E43" s="113" t="s">
        <v>441</v>
      </c>
    </row>
    <row r="44" spans="1:5">
      <c r="A44" s="9">
        <v>40969</v>
      </c>
      <c r="B44" s="151">
        <v>2.1190693271353256E-2</v>
      </c>
      <c r="C44" s="151">
        <v>1.6374058186657603E-2</v>
      </c>
      <c r="D44" s="29"/>
      <c r="E44" s="113" t="s">
        <v>441</v>
      </c>
    </row>
    <row r="45" spans="1:5">
      <c r="A45" s="9">
        <v>41061</v>
      </c>
      <c r="B45" s="151">
        <v>3.4276334285446408E-2</v>
      </c>
      <c r="C45" s="151">
        <v>1.2817944027230466E-2</v>
      </c>
      <c r="D45" s="29"/>
      <c r="E45" s="113" t="s">
        <v>441</v>
      </c>
    </row>
    <row r="46" spans="1:5">
      <c r="A46" s="9">
        <v>41153</v>
      </c>
      <c r="B46" s="151">
        <v>2.6919166512233916E-2</v>
      </c>
      <c r="C46" s="151">
        <v>1.8096051795267076E-2</v>
      </c>
      <c r="D46" s="29"/>
      <c r="E46" s="113" t="s">
        <v>441</v>
      </c>
    </row>
    <row r="47" spans="1:5">
      <c r="A47" s="9">
        <v>41244</v>
      </c>
      <c r="B47" s="151">
        <v>2.5250133341068182E-2</v>
      </c>
      <c r="C47" s="151">
        <v>1.6962991344838807E-2</v>
      </c>
      <c r="D47" s="29"/>
      <c r="E47" s="113" t="s">
        <v>441</v>
      </c>
    </row>
    <row r="48" spans="1:5">
      <c r="A48" s="9">
        <v>41334</v>
      </c>
      <c r="B48" s="151">
        <v>2.4744632227987173E-2</v>
      </c>
      <c r="C48" s="151">
        <v>1.2097855918556943E-2</v>
      </c>
      <c r="D48" s="29"/>
      <c r="E48" s="113" t="s">
        <v>441</v>
      </c>
    </row>
    <row r="49" spans="1:12">
      <c r="A49" s="9">
        <v>41426</v>
      </c>
      <c r="B49" s="151">
        <v>2.4339286185439679E-2</v>
      </c>
      <c r="C49" s="151">
        <v>7.2746306088200541E-3</v>
      </c>
      <c r="D49" s="29"/>
      <c r="E49" s="113" t="s">
        <v>441</v>
      </c>
    </row>
    <row r="50" spans="1:12">
      <c r="A50" s="9">
        <v>41518</v>
      </c>
      <c r="B50" s="151">
        <v>2.2775785410798388E-2</v>
      </c>
      <c r="C50" s="151">
        <v>8.2315984486185378E-3</v>
      </c>
      <c r="D50" s="29"/>
      <c r="E50" s="113" t="s">
        <v>441</v>
      </c>
    </row>
    <row r="51" spans="1:12">
      <c r="A51" s="9">
        <v>41609</v>
      </c>
      <c r="B51" s="151">
        <v>1.60208796908623E-2</v>
      </c>
      <c r="C51" s="151">
        <v>1.02517926122625E-2</v>
      </c>
      <c r="D51" s="29"/>
      <c r="E51" s="113" t="s">
        <v>441</v>
      </c>
    </row>
    <row r="52" spans="1:12">
      <c r="A52" s="9">
        <v>41699</v>
      </c>
      <c r="B52" s="151">
        <v>1.1126844896889088E-2</v>
      </c>
      <c r="C52" s="151">
        <v>2.0319038897681496E-2</v>
      </c>
      <c r="E52" s="113" t="s">
        <v>441</v>
      </c>
    </row>
    <row r="53" spans="1:12">
      <c r="A53" s="9">
        <v>41791</v>
      </c>
      <c r="B53" s="151">
        <v>-3.999719205203256E-3</v>
      </c>
      <c r="C53" s="151">
        <v>1.820487932711834E-2</v>
      </c>
      <c r="E53" s="113" t="s">
        <v>441</v>
      </c>
    </row>
    <row r="54" spans="1:12">
      <c r="A54" s="9">
        <v>41883</v>
      </c>
      <c r="B54" s="151">
        <v>-4.0052453788668174E-3</v>
      </c>
      <c r="C54" s="151">
        <v>1.4571301809465087E-2</v>
      </c>
      <c r="E54" s="113" t="s">
        <v>441</v>
      </c>
    </row>
    <row r="55" spans="1:12">
      <c r="A55" s="9">
        <v>41974</v>
      </c>
      <c r="B55" s="151">
        <v>9.3355407492472509E-3</v>
      </c>
      <c r="C55" s="151">
        <v>1.9153291114865079E-2</v>
      </c>
      <c r="E55" s="113" t="s">
        <v>425</v>
      </c>
      <c r="F55" s="113"/>
    </row>
    <row r="56" spans="1:12">
      <c r="A56" s="9">
        <v>42064</v>
      </c>
      <c r="B56" s="151">
        <v>7.8840193539957415E-3</v>
      </c>
      <c r="C56" s="151">
        <v>1.846446807750457E-2</v>
      </c>
      <c r="D56" s="125">
        <v>42158</v>
      </c>
      <c r="E56" s="113" t="s">
        <v>425</v>
      </c>
      <c r="F56" s="113"/>
    </row>
    <row r="57" spans="1:12">
      <c r="A57" s="9">
        <v>42156</v>
      </c>
      <c r="B57" s="151">
        <v>2.2116096270517138E-2</v>
      </c>
      <c r="C57" s="151">
        <v>2.9176703923052383E-2</v>
      </c>
      <c r="D57" s="125">
        <v>42221</v>
      </c>
      <c r="E57" s="113" t="s">
        <v>425</v>
      </c>
      <c r="F57" s="113"/>
    </row>
    <row r="58" spans="1:12">
      <c r="A58" s="9">
        <v>42248</v>
      </c>
      <c r="B58" s="151">
        <v>2.3384672258226047E-2</v>
      </c>
      <c r="C58" s="151">
        <v>2.722480331834598E-2</v>
      </c>
      <c r="D58" s="125">
        <v>42340</v>
      </c>
      <c r="E58" s="113" t="s">
        <v>441</v>
      </c>
    </row>
    <row r="59" spans="1:12">
      <c r="A59" s="9">
        <v>42339</v>
      </c>
      <c r="B59" s="151">
        <v>2.4526760371551992E-2</v>
      </c>
      <c r="C59" s="151">
        <v>3.0985599882468851E-2</v>
      </c>
      <c r="D59" s="125">
        <v>42426</v>
      </c>
      <c r="E59" s="113" t="s">
        <v>441</v>
      </c>
    </row>
    <row r="60" spans="1:12">
      <c r="A60" s="9">
        <v>42430</v>
      </c>
      <c r="B60" s="151">
        <v>1.7057272000734036E-2</v>
      </c>
      <c r="C60" s="151">
        <v>1.5596161443564682E-2</v>
      </c>
      <c r="D60" s="125">
        <v>42530</v>
      </c>
      <c r="E60" s="113" t="s">
        <v>441</v>
      </c>
      <c r="K60" s="73"/>
      <c r="L60" s="73"/>
    </row>
    <row r="61" spans="1:12">
      <c r="A61" s="9">
        <v>42522</v>
      </c>
      <c r="B61" s="151">
        <v>1.8384769984284954E-2</v>
      </c>
      <c r="C61" s="151">
        <v>1.0995861840319643E-2</v>
      </c>
      <c r="D61" s="125">
        <v>42585</v>
      </c>
      <c r="E61" s="113" t="s">
        <v>441</v>
      </c>
      <c r="K61" s="73"/>
      <c r="L61" s="73"/>
    </row>
    <row r="62" spans="1:12">
      <c r="A62" s="9">
        <v>42614</v>
      </c>
      <c r="B62" s="151">
        <v>1.2528297242836661E-2</v>
      </c>
      <c r="C62" s="151">
        <v>1.6391048577806044E-2</v>
      </c>
      <c r="D62" s="125">
        <v>42703</v>
      </c>
      <c r="E62" s="113" t="s">
        <v>441</v>
      </c>
      <c r="K62" s="73"/>
      <c r="L62" s="73"/>
    </row>
    <row r="63" spans="1:12">
      <c r="A63" s="9">
        <v>42705</v>
      </c>
      <c r="B63" s="151">
        <v>-6.3760800173917609E-3</v>
      </c>
      <c r="C63" s="151">
        <v>7.3881880877328943E-3</v>
      </c>
      <c r="D63" s="125">
        <v>42767</v>
      </c>
      <c r="E63" s="113" t="s">
        <v>441</v>
      </c>
      <c r="K63" s="73"/>
      <c r="L63" s="73"/>
    </row>
    <row r="64" spans="1:12">
      <c r="A64" s="9">
        <v>42795</v>
      </c>
      <c r="B64" s="151">
        <v>-3.3554783464387894E-3</v>
      </c>
      <c r="C64" s="151">
        <v>1.688792639532366E-3</v>
      </c>
      <c r="D64" s="125">
        <v>42863</v>
      </c>
      <c r="E64" s="113" t="s">
        <v>441</v>
      </c>
      <c r="K64" s="73"/>
      <c r="L64" s="73"/>
    </row>
    <row r="65" spans="1:12">
      <c r="A65" s="9">
        <v>42887</v>
      </c>
      <c r="B65" s="151">
        <v>-5.3868967775989596E-3</v>
      </c>
      <c r="C65" s="151">
        <v>1.2333507678305766E-2</v>
      </c>
      <c r="D65" s="125">
        <v>42954</v>
      </c>
      <c r="E65" s="113" t="s">
        <v>441</v>
      </c>
      <c r="K65" s="73"/>
      <c r="L65" s="73"/>
    </row>
    <row r="66" spans="1:12">
      <c r="A66" s="9">
        <v>42979</v>
      </c>
      <c r="B66" s="151">
        <v>4.6678417388692495E-3</v>
      </c>
      <c r="C66" s="151">
        <v>7.0870270768814692E-3</v>
      </c>
      <c r="D66" s="125">
        <v>43040</v>
      </c>
      <c r="E66" s="113" t="s">
        <v>441</v>
      </c>
      <c r="K66" s="73"/>
      <c r="L66" s="73"/>
    </row>
    <row r="67" spans="1:12">
      <c r="A67" s="9">
        <v>43070</v>
      </c>
      <c r="B67" s="151">
        <v>1.960977362309535E-2</v>
      </c>
      <c r="C67" s="151">
        <v>1.7229467264447962E-2</v>
      </c>
      <c r="D67" s="125">
        <v>43120</v>
      </c>
      <c r="E67" s="113" t="s">
        <v>441</v>
      </c>
    </row>
    <row r="68" spans="1:12">
      <c r="A68" s="9">
        <v>43160</v>
      </c>
      <c r="B68" s="151">
        <v>2.9115356669637604E-2</v>
      </c>
      <c r="C68" s="151">
        <v>2.6974927122422887E-2</v>
      </c>
      <c r="D68" s="125">
        <v>43284</v>
      </c>
      <c r="E68" s="113" t="s">
        <v>441</v>
      </c>
    </row>
    <row r="69" spans="1:12">
      <c r="A69" s="9">
        <v>43252</v>
      </c>
      <c r="B69" s="151">
        <v>1.6862157631513108E-2</v>
      </c>
      <c r="C69" s="151">
        <v>1.8940333987031321E-2</v>
      </c>
      <c r="D69" s="125">
        <v>43318</v>
      </c>
      <c r="E69" s="113" t="s">
        <v>441</v>
      </c>
    </row>
    <row r="70" spans="1:12">
      <c r="A70" s="9">
        <v>43344</v>
      </c>
      <c r="B70" s="151">
        <v>8.8294337622809582E-3</v>
      </c>
      <c r="C70" s="151">
        <v>1.5651035031256422E-2</v>
      </c>
      <c r="D70" s="125">
        <v>43413</v>
      </c>
      <c r="E70" s="132" t="s">
        <v>653</v>
      </c>
    </row>
    <row r="71" spans="1:12">
      <c r="A71" s="9">
        <v>43435</v>
      </c>
      <c r="B71" s="151">
        <v>7.5002933521026716E-3</v>
      </c>
      <c r="C71" s="151">
        <v>1.1947158717995343E-2</v>
      </c>
      <c r="D71" s="125">
        <v>43508</v>
      </c>
      <c r="E71" s="132" t="s">
        <v>653</v>
      </c>
    </row>
    <row r="72" spans="1:12">
      <c r="A72" s="9">
        <v>43525</v>
      </c>
      <c r="B72" s="151">
        <v>1.3439844489871566E-2</v>
      </c>
      <c r="C72" s="151">
        <v>1.9867105704121979E-2</v>
      </c>
      <c r="D72" s="125">
        <v>43586</v>
      </c>
      <c r="E72" s="132" t="s">
        <v>653</v>
      </c>
    </row>
    <row r="73" spans="1:12">
      <c r="A73" s="9">
        <v>43617</v>
      </c>
      <c r="B73" s="151">
        <v>2.5754914193102607E-2</v>
      </c>
      <c r="C73" s="151">
        <v>1.6154310678327954E-2</v>
      </c>
      <c r="D73" s="125">
        <v>43680</v>
      </c>
      <c r="E73" s="113" t="s">
        <v>441</v>
      </c>
    </row>
    <row r="74" spans="1:12">
      <c r="A74" s="9">
        <v>43709</v>
      </c>
      <c r="B74" s="151">
        <v>1.5864946472194719E-2</v>
      </c>
      <c r="C74" s="151">
        <v>2.5579405466922056E-2</v>
      </c>
      <c r="D74" s="125">
        <v>43796</v>
      </c>
      <c r="E74" s="175" t="s">
        <v>693</v>
      </c>
    </row>
    <row r="75" spans="1:12">
      <c r="A75" s="9">
        <v>43800</v>
      </c>
      <c r="B75" s="151">
        <v>1.2074428907133283E-2</v>
      </c>
      <c r="C75" s="151">
        <v>2.0564669607639363E-2</v>
      </c>
      <c r="D75" s="125">
        <v>43868</v>
      </c>
      <c r="E75" s="132" t="s">
        <v>653</v>
      </c>
    </row>
    <row r="76" spans="1:12">
      <c r="A76" s="9">
        <v>43891</v>
      </c>
      <c r="B76" s="151">
        <v>5.928031556206026E-3</v>
      </c>
      <c r="C76" s="151">
        <v>9.5135759610833759E-3</v>
      </c>
      <c r="D76" s="125">
        <v>43970</v>
      </c>
      <c r="E76" s="175" t="s">
        <v>693</v>
      </c>
    </row>
    <row r="77" spans="1:12">
      <c r="A77" s="9">
        <v>43983</v>
      </c>
      <c r="B77" s="151">
        <v>-2.555697718313199E-2</v>
      </c>
      <c r="C77" s="151">
        <v>-1.0303168605588442E-2</v>
      </c>
      <c r="D77" s="125">
        <v>44057</v>
      </c>
      <c r="E77" s="113" t="s">
        <v>441</v>
      </c>
    </row>
    <row r="78" spans="1:12">
      <c r="A78" s="9">
        <v>44075</v>
      </c>
      <c r="B78" s="151">
        <v>9.6135968594510679E-3</v>
      </c>
      <c r="C78" s="151">
        <v>1.0328328377648521E-2</v>
      </c>
      <c r="D78" s="125">
        <v>44159</v>
      </c>
      <c r="E78" s="175" t="s">
        <v>753</v>
      </c>
    </row>
    <row r="79" spans="1:12">
      <c r="A79" s="9">
        <v>44166</v>
      </c>
      <c r="B79" s="151">
        <v>1.9409972494470518E-2</v>
      </c>
      <c r="C79" s="151">
        <v>1.7788444452425445E-2</v>
      </c>
      <c r="D79" s="125">
        <v>44238</v>
      </c>
      <c r="E79" s="193" t="s">
        <v>441</v>
      </c>
    </row>
    <row r="80" spans="1:12">
      <c r="A80" s="9"/>
      <c r="B80" s="151"/>
      <c r="C80" s="151"/>
      <c r="D80" s="125">
        <v>44321</v>
      </c>
      <c r="E80" s="175" t="s">
        <v>781</v>
      </c>
    </row>
    <row r="81" spans="1:5">
      <c r="A81" s="9"/>
      <c r="B81" s="151"/>
      <c r="C81" s="73"/>
      <c r="E81" s="175" t="s">
        <v>780</v>
      </c>
    </row>
    <row r="82" spans="1:5">
      <c r="A82" s="9"/>
      <c r="B82" s="151"/>
      <c r="C82" s="73"/>
    </row>
    <row r="83" spans="1:5">
      <c r="A83" s="9"/>
      <c r="B83" s="151"/>
      <c r="C83" s="73"/>
    </row>
    <row r="84" spans="1:5">
      <c r="A84" s="9"/>
      <c r="B84" s="151"/>
      <c r="C84" s="73"/>
    </row>
    <row r="85" spans="1:5">
      <c r="C85" s="73"/>
    </row>
    <row r="86" spans="1:5">
      <c r="C86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1">
    <tabColor rgb="FF7030A0"/>
  </sheetPr>
  <dimension ref="A1:P244"/>
  <sheetViews>
    <sheetView workbookViewId="0">
      <pane xSplit="1" ySplit="4" topLeftCell="B197" activePane="bottomRight" state="frozen"/>
      <selection pane="topRight" activeCell="B1" sqref="B1"/>
      <selection pane="bottomLeft" activeCell="A5" sqref="A5"/>
      <selection pane="bottomRight" activeCell="F209" sqref="F209:F210"/>
    </sheetView>
  </sheetViews>
  <sheetFormatPr defaultRowHeight="14.5"/>
  <cols>
    <col min="2" max="2" width="19" customWidth="1"/>
    <col min="3" max="3" width="21.1796875" customWidth="1"/>
    <col min="4" max="4" width="12.7265625" customWidth="1"/>
    <col min="5" max="5" width="10.7265625" customWidth="1"/>
    <col min="6" max="6" width="13.26953125" bestFit="1" customWidth="1"/>
    <col min="7" max="7" width="13.7265625" customWidth="1"/>
    <col min="8" max="8" width="17.1796875" customWidth="1"/>
  </cols>
  <sheetData>
    <row r="1" spans="1:8">
      <c r="A1" s="26" t="s">
        <v>7</v>
      </c>
      <c r="E1" s="115" t="s">
        <v>386</v>
      </c>
    </row>
    <row r="2" spans="1:8">
      <c r="A2" s="5" t="s">
        <v>8</v>
      </c>
      <c r="E2" s="36" t="s">
        <v>645</v>
      </c>
    </row>
    <row r="4" spans="1:8">
      <c r="A4" s="15"/>
      <c r="B4" s="26" t="s">
        <v>1</v>
      </c>
      <c r="C4" s="26" t="s">
        <v>6</v>
      </c>
      <c r="D4" s="26" t="s">
        <v>21</v>
      </c>
      <c r="G4" s="19"/>
      <c r="H4" s="19"/>
    </row>
    <row r="5" spans="1:8">
      <c r="A5" s="14">
        <v>37226</v>
      </c>
      <c r="B5" s="12">
        <v>8139</v>
      </c>
      <c r="C5" s="11">
        <v>1587</v>
      </c>
      <c r="D5" s="87">
        <f t="shared" ref="D5:D26" si="0">+C5+B5</f>
        <v>9726</v>
      </c>
      <c r="G5" s="19"/>
      <c r="H5" s="19"/>
    </row>
    <row r="6" spans="1:8">
      <c r="A6" s="14">
        <v>37257</v>
      </c>
      <c r="B6" s="12">
        <v>11202</v>
      </c>
      <c r="C6" s="11">
        <v>5137</v>
      </c>
      <c r="D6" s="87">
        <f t="shared" si="0"/>
        <v>16339</v>
      </c>
    </row>
    <row r="7" spans="1:8">
      <c r="A7" s="14">
        <v>37288</v>
      </c>
      <c r="B7" s="12">
        <v>13882</v>
      </c>
      <c r="C7" s="11">
        <v>8110</v>
      </c>
      <c r="D7" s="87">
        <f t="shared" si="0"/>
        <v>21992</v>
      </c>
      <c r="F7" s="19"/>
      <c r="G7" s="19"/>
      <c r="H7" s="19"/>
    </row>
    <row r="8" spans="1:8">
      <c r="A8" s="14">
        <v>37316</v>
      </c>
      <c r="B8" s="12">
        <v>15413</v>
      </c>
      <c r="C8" s="11">
        <v>10222</v>
      </c>
      <c r="D8" s="87">
        <f t="shared" si="0"/>
        <v>25635</v>
      </c>
    </row>
    <row r="9" spans="1:8">
      <c r="A9" s="14">
        <v>37347</v>
      </c>
      <c r="B9" s="12">
        <v>16271</v>
      </c>
      <c r="C9" s="11">
        <v>11794</v>
      </c>
      <c r="D9" s="87">
        <f t="shared" si="0"/>
        <v>28065</v>
      </c>
    </row>
    <row r="10" spans="1:8">
      <c r="A10" s="14">
        <v>37377</v>
      </c>
      <c r="B10" s="12">
        <v>17932</v>
      </c>
      <c r="C10" s="11">
        <v>13299</v>
      </c>
      <c r="D10" s="87">
        <f t="shared" si="0"/>
        <v>31231</v>
      </c>
    </row>
    <row r="11" spans="1:8">
      <c r="A11" s="14">
        <v>37408</v>
      </c>
      <c r="B11" s="12">
        <v>18496</v>
      </c>
      <c r="C11" s="11">
        <v>14319</v>
      </c>
      <c r="D11" s="87">
        <f t="shared" si="0"/>
        <v>32815</v>
      </c>
    </row>
    <row r="12" spans="1:8">
      <c r="A12" s="14">
        <v>37438</v>
      </c>
      <c r="B12" s="12">
        <v>19255</v>
      </c>
      <c r="C12" s="11">
        <v>15326</v>
      </c>
      <c r="D12" s="87">
        <f t="shared" si="0"/>
        <v>34581</v>
      </c>
    </row>
    <row r="13" spans="1:8">
      <c r="A13" s="14">
        <v>37469</v>
      </c>
      <c r="B13" s="12">
        <v>20120</v>
      </c>
      <c r="C13" s="11">
        <v>16083</v>
      </c>
      <c r="D13" s="87">
        <f t="shared" si="0"/>
        <v>36203</v>
      </c>
    </row>
    <row r="14" spans="1:8">
      <c r="A14" s="14">
        <v>37500</v>
      </c>
      <c r="B14" s="12">
        <v>20517</v>
      </c>
      <c r="C14" s="11">
        <v>16593</v>
      </c>
      <c r="D14" s="87">
        <f t="shared" si="0"/>
        <v>37110</v>
      </c>
    </row>
    <row r="15" spans="1:8">
      <c r="A15" s="14">
        <v>37530</v>
      </c>
      <c r="B15" s="12">
        <v>20775</v>
      </c>
      <c r="C15" s="11">
        <v>16695</v>
      </c>
      <c r="D15" s="87">
        <f t="shared" si="0"/>
        <v>37470</v>
      </c>
    </row>
    <row r="16" spans="1:8">
      <c r="A16" s="14">
        <v>37561</v>
      </c>
      <c r="B16" s="12">
        <v>20804</v>
      </c>
      <c r="C16" s="11">
        <v>17381</v>
      </c>
      <c r="D16" s="87">
        <f t="shared" si="0"/>
        <v>38185</v>
      </c>
    </row>
    <row r="17" spans="1:4">
      <c r="A17" s="14">
        <v>37591</v>
      </c>
      <c r="B17" s="12">
        <v>20851</v>
      </c>
      <c r="C17" s="11">
        <v>17347</v>
      </c>
      <c r="D17" s="87">
        <f t="shared" si="0"/>
        <v>38198</v>
      </c>
    </row>
    <row r="18" spans="1:4">
      <c r="A18" s="14">
        <v>37622</v>
      </c>
      <c r="B18" s="12">
        <v>21308</v>
      </c>
      <c r="C18" s="11">
        <v>17739</v>
      </c>
      <c r="D18" s="87">
        <f t="shared" si="0"/>
        <v>39047</v>
      </c>
    </row>
    <row r="19" spans="1:4">
      <c r="A19" s="14">
        <v>37653</v>
      </c>
      <c r="B19" s="12">
        <v>22134</v>
      </c>
      <c r="C19" s="11">
        <v>19423</v>
      </c>
      <c r="D19" s="87">
        <f t="shared" si="0"/>
        <v>41557</v>
      </c>
    </row>
    <row r="20" spans="1:4">
      <c r="A20" s="14">
        <v>37681</v>
      </c>
      <c r="B20" s="12">
        <v>22058</v>
      </c>
      <c r="C20" s="11">
        <v>19534</v>
      </c>
      <c r="D20" s="87">
        <f t="shared" si="0"/>
        <v>41592</v>
      </c>
    </row>
    <row r="21" spans="1:4">
      <c r="A21" s="14">
        <v>37712</v>
      </c>
      <c r="B21" s="12">
        <v>22017</v>
      </c>
      <c r="C21" s="11">
        <v>20030</v>
      </c>
      <c r="D21" s="87">
        <f t="shared" si="0"/>
        <v>42047</v>
      </c>
    </row>
    <row r="22" spans="1:4">
      <c r="A22" s="14">
        <v>37742</v>
      </c>
      <c r="B22" s="12">
        <v>22060</v>
      </c>
      <c r="C22" s="11">
        <v>20481</v>
      </c>
      <c r="D22" s="87">
        <f t="shared" si="0"/>
        <v>42541</v>
      </c>
    </row>
    <row r="23" spans="1:4">
      <c r="A23" s="14">
        <v>37773</v>
      </c>
      <c r="B23" s="12">
        <v>22129</v>
      </c>
      <c r="C23" s="11">
        <v>20388</v>
      </c>
      <c r="D23" s="87">
        <f t="shared" si="0"/>
        <v>42517</v>
      </c>
    </row>
    <row r="24" spans="1:4">
      <c r="A24" s="14">
        <v>37803</v>
      </c>
      <c r="B24" s="12">
        <v>21805</v>
      </c>
      <c r="C24" s="11">
        <v>20282</v>
      </c>
      <c r="D24" s="87">
        <f t="shared" si="0"/>
        <v>42087</v>
      </c>
    </row>
    <row r="25" spans="1:4">
      <c r="A25" s="14">
        <v>37834</v>
      </c>
      <c r="B25" s="12">
        <v>21329</v>
      </c>
      <c r="C25" s="11">
        <v>19825</v>
      </c>
      <c r="D25" s="87">
        <f t="shared" si="0"/>
        <v>41154</v>
      </c>
    </row>
    <row r="26" spans="1:4">
      <c r="A26" s="14">
        <v>37865</v>
      </c>
      <c r="B26" s="12">
        <v>20716</v>
      </c>
      <c r="C26" s="11">
        <v>19721</v>
      </c>
      <c r="D26" s="87">
        <f t="shared" si="0"/>
        <v>40437</v>
      </c>
    </row>
    <row r="27" spans="1:4">
      <c r="A27" s="14">
        <v>37895</v>
      </c>
      <c r="B27" s="12">
        <v>20160</v>
      </c>
      <c r="C27" s="11">
        <v>19154</v>
      </c>
      <c r="D27" s="87">
        <f t="shared" ref="D27:D90" si="1">+C27+B27</f>
        <v>39314</v>
      </c>
    </row>
    <row r="28" spans="1:4">
      <c r="A28" s="14">
        <v>37926</v>
      </c>
      <c r="B28" s="12">
        <v>19090</v>
      </c>
      <c r="C28" s="11">
        <v>17682</v>
      </c>
      <c r="D28" s="87">
        <f t="shared" si="1"/>
        <v>36772</v>
      </c>
    </row>
    <row r="29" spans="1:4">
      <c r="A29" s="14">
        <v>37956</v>
      </c>
      <c r="B29" s="12">
        <v>17801</v>
      </c>
      <c r="C29" s="11">
        <v>17105</v>
      </c>
      <c r="D29" s="87">
        <f t="shared" si="1"/>
        <v>34906</v>
      </c>
    </row>
    <row r="30" spans="1:4">
      <c r="A30" s="14">
        <v>37987</v>
      </c>
      <c r="B30" s="12">
        <v>16678</v>
      </c>
      <c r="C30" s="11">
        <v>16648</v>
      </c>
      <c r="D30" s="87">
        <f t="shared" si="1"/>
        <v>33326</v>
      </c>
    </row>
    <row r="31" spans="1:4">
      <c r="A31" s="14">
        <v>38018</v>
      </c>
      <c r="B31" s="12">
        <v>15423</v>
      </c>
      <c r="C31" s="11">
        <v>14652</v>
      </c>
      <c r="D31" s="87">
        <f t="shared" si="1"/>
        <v>30075</v>
      </c>
    </row>
    <row r="32" spans="1:4">
      <c r="A32" s="14">
        <v>38047</v>
      </c>
      <c r="B32" s="12">
        <v>14469</v>
      </c>
      <c r="C32" s="11">
        <v>13509</v>
      </c>
      <c r="D32" s="87">
        <f t="shared" si="1"/>
        <v>27978</v>
      </c>
    </row>
    <row r="33" spans="1:6">
      <c r="A33" s="14">
        <v>38078</v>
      </c>
      <c r="B33" s="12">
        <v>13691</v>
      </c>
      <c r="C33" s="11">
        <v>12021</v>
      </c>
      <c r="D33" s="87">
        <f t="shared" si="1"/>
        <v>25712</v>
      </c>
    </row>
    <row r="34" spans="1:6">
      <c r="A34" s="14">
        <v>38108</v>
      </c>
      <c r="B34" s="12">
        <v>13067</v>
      </c>
      <c r="C34" s="11">
        <v>10916</v>
      </c>
      <c r="D34" s="87">
        <f t="shared" si="1"/>
        <v>23983</v>
      </c>
    </row>
    <row r="35" spans="1:6">
      <c r="A35" s="14">
        <v>38139</v>
      </c>
      <c r="B35" s="12">
        <v>12150</v>
      </c>
      <c r="C35" s="11">
        <v>9858</v>
      </c>
      <c r="D35" s="87">
        <f t="shared" si="1"/>
        <v>22008</v>
      </c>
    </row>
    <row r="36" spans="1:6">
      <c r="A36" s="14">
        <v>38169</v>
      </c>
      <c r="B36" s="12">
        <v>11585</v>
      </c>
      <c r="C36" s="11">
        <v>8987</v>
      </c>
      <c r="D36" s="87">
        <f t="shared" si="1"/>
        <v>20572</v>
      </c>
    </row>
    <row r="37" spans="1:6">
      <c r="A37" s="14">
        <v>38200</v>
      </c>
      <c r="B37" s="12">
        <v>10947</v>
      </c>
      <c r="C37" s="11">
        <v>8347</v>
      </c>
      <c r="D37" s="87">
        <f t="shared" si="1"/>
        <v>19294</v>
      </c>
    </row>
    <row r="38" spans="1:6">
      <c r="A38" s="14">
        <v>38231</v>
      </c>
      <c r="B38" s="12">
        <v>10462</v>
      </c>
      <c r="C38" s="11">
        <v>7295</v>
      </c>
      <c r="D38" s="87">
        <f t="shared" si="1"/>
        <v>17757</v>
      </c>
    </row>
    <row r="39" spans="1:6">
      <c r="A39" s="14">
        <v>38261</v>
      </c>
      <c r="B39" s="12">
        <v>10086</v>
      </c>
      <c r="C39" s="11">
        <v>6869</v>
      </c>
      <c r="D39" s="87">
        <f t="shared" si="1"/>
        <v>16955</v>
      </c>
    </row>
    <row r="40" spans="1:6">
      <c r="A40" s="14">
        <v>38292</v>
      </c>
      <c r="B40" s="12">
        <v>9719</v>
      </c>
      <c r="C40" s="11">
        <v>6615</v>
      </c>
      <c r="D40" s="87">
        <f t="shared" si="1"/>
        <v>16334</v>
      </c>
    </row>
    <row r="41" spans="1:6">
      <c r="A41" s="14">
        <v>38322</v>
      </c>
      <c r="B41" s="12">
        <v>9499</v>
      </c>
      <c r="C41" s="11">
        <v>5609</v>
      </c>
      <c r="D41" s="87">
        <f t="shared" si="1"/>
        <v>15108</v>
      </c>
    </row>
    <row r="42" spans="1:6">
      <c r="A42" s="14">
        <v>38353</v>
      </c>
      <c r="B42" s="12">
        <v>8640</v>
      </c>
      <c r="C42" s="11">
        <v>4168</v>
      </c>
      <c r="D42" s="87">
        <f t="shared" si="1"/>
        <v>12808</v>
      </c>
    </row>
    <row r="43" spans="1:6">
      <c r="A43" s="14">
        <v>38384</v>
      </c>
      <c r="B43" s="12">
        <v>7703</v>
      </c>
      <c r="C43" s="11">
        <v>3428</v>
      </c>
      <c r="D43" s="87">
        <f t="shared" si="1"/>
        <v>11131</v>
      </c>
    </row>
    <row r="44" spans="1:6">
      <c r="A44" s="14">
        <v>38412</v>
      </c>
      <c r="B44" s="12">
        <v>7330</v>
      </c>
      <c r="C44" s="11">
        <v>2683</v>
      </c>
      <c r="D44" s="87">
        <f t="shared" si="1"/>
        <v>10013</v>
      </c>
    </row>
    <row r="45" spans="1:6">
      <c r="A45" s="14">
        <v>38443</v>
      </c>
      <c r="B45" s="12">
        <v>7207</v>
      </c>
      <c r="C45" s="11">
        <v>2142</v>
      </c>
      <c r="D45" s="87">
        <f t="shared" si="1"/>
        <v>9349</v>
      </c>
      <c r="F45" s="113" t="s">
        <v>448</v>
      </c>
    </row>
    <row r="46" spans="1:6">
      <c r="A46" s="14">
        <v>38473</v>
      </c>
      <c r="B46" s="12">
        <v>6981</v>
      </c>
      <c r="C46" s="11">
        <v>1818</v>
      </c>
      <c r="D46" s="87">
        <f t="shared" si="1"/>
        <v>8799</v>
      </c>
      <c r="F46" s="113" t="s">
        <v>448</v>
      </c>
    </row>
    <row r="47" spans="1:6">
      <c r="A47" s="14">
        <v>38504</v>
      </c>
      <c r="B47" s="12">
        <v>6814</v>
      </c>
      <c r="C47" s="11">
        <v>1779</v>
      </c>
      <c r="D47" s="87">
        <f t="shared" si="1"/>
        <v>8593</v>
      </c>
      <c r="F47" s="113" t="s">
        <v>448</v>
      </c>
    </row>
    <row r="48" spans="1:6">
      <c r="A48" s="14">
        <v>38534</v>
      </c>
      <c r="B48" s="12">
        <v>6137</v>
      </c>
      <c r="C48" s="11">
        <v>751</v>
      </c>
      <c r="D48" s="87">
        <f t="shared" si="1"/>
        <v>6888</v>
      </c>
      <c r="F48" s="113" t="s">
        <v>448</v>
      </c>
    </row>
    <row r="49" spans="1:6">
      <c r="A49" s="14">
        <v>38565</v>
      </c>
      <c r="B49" s="12">
        <v>5982</v>
      </c>
      <c r="C49" s="11">
        <v>636</v>
      </c>
      <c r="D49" s="87">
        <f t="shared" si="1"/>
        <v>6618</v>
      </c>
      <c r="F49" s="113" t="s">
        <v>448</v>
      </c>
    </row>
    <row r="50" spans="1:6">
      <c r="A50" s="14">
        <v>38596</v>
      </c>
      <c r="B50" s="12">
        <v>5987</v>
      </c>
      <c r="C50" s="11">
        <v>418</v>
      </c>
      <c r="D50" s="87">
        <f t="shared" si="1"/>
        <v>6405</v>
      </c>
      <c r="F50" s="113" t="s">
        <v>448</v>
      </c>
    </row>
    <row r="51" spans="1:6">
      <c r="A51" s="14">
        <v>38626</v>
      </c>
      <c r="B51" s="12">
        <v>5811</v>
      </c>
      <c r="C51" s="11">
        <v>189</v>
      </c>
      <c r="D51" s="87">
        <f t="shared" si="1"/>
        <v>6000</v>
      </c>
      <c r="F51" s="113" t="s">
        <v>448</v>
      </c>
    </row>
    <row r="52" spans="1:6">
      <c r="A52" s="14">
        <v>38657</v>
      </c>
      <c r="B52" s="12">
        <v>6001</v>
      </c>
      <c r="C52" s="11">
        <v>156</v>
      </c>
      <c r="D52" s="87">
        <f t="shared" si="1"/>
        <v>6157</v>
      </c>
      <c r="F52" s="113" t="s">
        <v>448</v>
      </c>
    </row>
    <row r="53" spans="1:6">
      <c r="A53" s="14">
        <v>38687</v>
      </c>
      <c r="B53" s="12">
        <v>6352</v>
      </c>
      <c r="C53" s="11">
        <v>619</v>
      </c>
      <c r="D53" s="87">
        <f t="shared" si="1"/>
        <v>6971</v>
      </c>
      <c r="F53" s="113" t="s">
        <v>448</v>
      </c>
    </row>
    <row r="54" spans="1:6">
      <c r="A54" s="14">
        <v>38718</v>
      </c>
      <c r="B54" s="12">
        <v>6228</v>
      </c>
      <c r="C54" s="11">
        <v>729</v>
      </c>
      <c r="D54" s="87">
        <f t="shared" si="1"/>
        <v>6957</v>
      </c>
      <c r="F54" s="113" t="s">
        <v>448</v>
      </c>
    </row>
    <row r="55" spans="1:6">
      <c r="A55" s="14">
        <v>38749</v>
      </c>
      <c r="B55" s="12">
        <v>6934</v>
      </c>
      <c r="C55" s="11">
        <v>1340</v>
      </c>
      <c r="D55" s="87">
        <f t="shared" si="1"/>
        <v>8274</v>
      </c>
      <c r="F55" s="113" t="s">
        <v>448</v>
      </c>
    </row>
    <row r="56" spans="1:6">
      <c r="A56" s="14">
        <v>38777</v>
      </c>
      <c r="B56" s="12">
        <v>7388</v>
      </c>
      <c r="C56" s="11">
        <v>2351</v>
      </c>
      <c r="D56" s="87">
        <f t="shared" si="1"/>
        <v>9739</v>
      </c>
      <c r="F56" s="113" t="s">
        <v>448</v>
      </c>
    </row>
    <row r="57" spans="1:6">
      <c r="A57" s="14">
        <v>38808</v>
      </c>
      <c r="B57" s="12">
        <v>7490</v>
      </c>
      <c r="C57" s="11">
        <v>2585</v>
      </c>
      <c r="D57" s="87">
        <f t="shared" si="1"/>
        <v>10075</v>
      </c>
      <c r="F57" s="113" t="s">
        <v>448</v>
      </c>
    </row>
    <row r="58" spans="1:6">
      <c r="A58" s="14">
        <v>38838</v>
      </c>
      <c r="B58" s="12">
        <v>7395</v>
      </c>
      <c r="C58" s="11">
        <v>2797</v>
      </c>
      <c r="D58" s="87">
        <f t="shared" si="1"/>
        <v>10192</v>
      </c>
      <c r="F58" s="113" t="s">
        <v>448</v>
      </c>
    </row>
    <row r="59" spans="1:6">
      <c r="A59" s="14">
        <v>38869</v>
      </c>
      <c r="B59" s="12">
        <v>7753</v>
      </c>
      <c r="C59" s="11">
        <v>2935</v>
      </c>
      <c r="D59" s="87">
        <f t="shared" si="1"/>
        <v>10688</v>
      </c>
      <c r="F59" s="113" t="s">
        <v>448</v>
      </c>
    </row>
    <row r="60" spans="1:6">
      <c r="A60" s="14">
        <v>38899</v>
      </c>
      <c r="B60" s="12">
        <v>8307</v>
      </c>
      <c r="C60" s="11">
        <v>3836</v>
      </c>
      <c r="D60" s="87">
        <f t="shared" si="1"/>
        <v>12143</v>
      </c>
      <c r="F60" s="113" t="s">
        <v>448</v>
      </c>
    </row>
    <row r="61" spans="1:6">
      <c r="A61" s="14">
        <v>38930</v>
      </c>
      <c r="B61" s="12">
        <v>8689</v>
      </c>
      <c r="C61" s="11">
        <v>3801</v>
      </c>
      <c r="D61" s="87">
        <f t="shared" si="1"/>
        <v>12490</v>
      </c>
      <c r="F61" s="113" t="s">
        <v>448</v>
      </c>
    </row>
    <row r="62" spans="1:6">
      <c r="A62" s="14">
        <v>38961</v>
      </c>
      <c r="B62" s="12">
        <v>8928</v>
      </c>
      <c r="C62" s="11">
        <v>4272</v>
      </c>
      <c r="D62" s="87">
        <f t="shared" si="1"/>
        <v>13200</v>
      </c>
      <c r="F62" s="113" t="s">
        <v>448</v>
      </c>
    </row>
    <row r="63" spans="1:6">
      <c r="A63" s="14">
        <v>38991</v>
      </c>
      <c r="B63" s="12">
        <v>9313</v>
      </c>
      <c r="C63" s="11">
        <v>4444</v>
      </c>
      <c r="D63" s="87">
        <f t="shared" si="1"/>
        <v>13757</v>
      </c>
      <c r="F63" s="113" t="s">
        <v>448</v>
      </c>
    </row>
    <row r="64" spans="1:6">
      <c r="A64" s="14">
        <v>39022</v>
      </c>
      <c r="B64" s="12">
        <v>9827</v>
      </c>
      <c r="C64" s="11">
        <v>4930</v>
      </c>
      <c r="D64" s="87">
        <f t="shared" si="1"/>
        <v>14757</v>
      </c>
      <c r="F64" s="113" t="s">
        <v>448</v>
      </c>
    </row>
    <row r="65" spans="1:6">
      <c r="A65" s="14">
        <v>39052</v>
      </c>
      <c r="B65" s="12">
        <v>9806</v>
      </c>
      <c r="C65" s="11">
        <v>4803</v>
      </c>
      <c r="D65" s="87">
        <f t="shared" si="1"/>
        <v>14609</v>
      </c>
      <c r="F65" s="113" t="s">
        <v>448</v>
      </c>
    </row>
    <row r="66" spans="1:6">
      <c r="A66" s="14">
        <v>39083</v>
      </c>
      <c r="B66" s="12">
        <v>9801</v>
      </c>
      <c r="C66" s="11">
        <v>4315</v>
      </c>
      <c r="D66" s="87">
        <f t="shared" si="1"/>
        <v>14116</v>
      </c>
      <c r="F66" s="113" t="s">
        <v>448</v>
      </c>
    </row>
    <row r="67" spans="1:6">
      <c r="A67" s="14">
        <v>39114</v>
      </c>
      <c r="B67" s="12">
        <v>9385</v>
      </c>
      <c r="C67" s="11">
        <v>3766</v>
      </c>
      <c r="D67" s="87">
        <f t="shared" si="1"/>
        <v>13151</v>
      </c>
      <c r="F67" s="113" t="s">
        <v>448</v>
      </c>
    </row>
    <row r="68" spans="1:6">
      <c r="A68" s="14">
        <v>39142</v>
      </c>
      <c r="B68" s="12">
        <v>9118</v>
      </c>
      <c r="C68" s="11">
        <v>2963</v>
      </c>
      <c r="D68" s="87">
        <f t="shared" si="1"/>
        <v>12081</v>
      </c>
      <c r="F68" s="113" t="s">
        <v>448</v>
      </c>
    </row>
    <row r="69" spans="1:6">
      <c r="A69" s="14">
        <v>39173</v>
      </c>
      <c r="B69" s="12">
        <v>8806</v>
      </c>
      <c r="C69" s="11">
        <v>2416</v>
      </c>
      <c r="D69" s="87">
        <f t="shared" si="1"/>
        <v>11222</v>
      </c>
      <c r="F69" s="113" t="s">
        <v>448</v>
      </c>
    </row>
    <row r="70" spans="1:6">
      <c r="A70" s="14">
        <v>39203</v>
      </c>
      <c r="B70" s="12">
        <v>8651</v>
      </c>
      <c r="C70" s="11">
        <v>2031</v>
      </c>
      <c r="D70" s="87">
        <f t="shared" si="1"/>
        <v>10682</v>
      </c>
      <c r="F70" s="113" t="s">
        <v>448</v>
      </c>
    </row>
    <row r="71" spans="1:6">
      <c r="A71" s="14">
        <v>39234</v>
      </c>
      <c r="B71" s="12">
        <v>8319</v>
      </c>
      <c r="C71" s="11">
        <v>1759</v>
      </c>
      <c r="D71" s="87">
        <f t="shared" si="1"/>
        <v>10078</v>
      </c>
      <c r="F71" s="113" t="s">
        <v>448</v>
      </c>
    </row>
    <row r="72" spans="1:6">
      <c r="A72" s="14">
        <v>39264</v>
      </c>
      <c r="B72" s="12">
        <v>8102</v>
      </c>
      <c r="C72" s="11">
        <v>864</v>
      </c>
      <c r="D72" s="87">
        <f t="shared" si="1"/>
        <v>8966</v>
      </c>
      <c r="F72" s="113" t="s">
        <v>448</v>
      </c>
    </row>
    <row r="73" spans="1:6">
      <c r="A73" s="14">
        <v>39295</v>
      </c>
      <c r="B73" s="12">
        <v>7889</v>
      </c>
      <c r="C73" s="11">
        <v>841</v>
      </c>
      <c r="D73" s="87">
        <f t="shared" si="1"/>
        <v>8730</v>
      </c>
      <c r="F73" s="113" t="s">
        <v>448</v>
      </c>
    </row>
    <row r="74" spans="1:6">
      <c r="A74" s="14">
        <v>39326</v>
      </c>
      <c r="B74" s="12">
        <v>7778</v>
      </c>
      <c r="C74" s="11">
        <v>531</v>
      </c>
      <c r="D74" s="87">
        <f t="shared" si="1"/>
        <v>8309</v>
      </c>
      <c r="F74" s="113" t="s">
        <v>448</v>
      </c>
    </row>
    <row r="75" spans="1:6">
      <c r="A75" s="14">
        <v>39356</v>
      </c>
      <c r="B75" s="12">
        <v>7336</v>
      </c>
      <c r="C75" s="11">
        <v>181</v>
      </c>
      <c r="D75" s="87">
        <f t="shared" si="1"/>
        <v>7517</v>
      </c>
      <c r="F75" s="113" t="s">
        <v>448</v>
      </c>
    </row>
    <row r="76" spans="1:6">
      <c r="A76" s="14">
        <v>39387</v>
      </c>
      <c r="B76" s="12">
        <v>6878</v>
      </c>
      <c r="C76" s="11">
        <v>-290</v>
      </c>
      <c r="D76" s="87">
        <f t="shared" si="1"/>
        <v>6588</v>
      </c>
      <c r="F76" s="113" t="s">
        <v>448</v>
      </c>
    </row>
    <row r="77" spans="1:6">
      <c r="A77" s="14">
        <v>39417</v>
      </c>
      <c r="B77" s="12">
        <v>6405</v>
      </c>
      <c r="C77" s="11">
        <v>-914</v>
      </c>
      <c r="D77" s="87">
        <f t="shared" si="1"/>
        <v>5491</v>
      </c>
      <c r="F77" s="113" t="s">
        <v>448</v>
      </c>
    </row>
    <row r="78" spans="1:6">
      <c r="A78" s="14">
        <v>39448</v>
      </c>
      <c r="B78" s="12">
        <v>6058</v>
      </c>
      <c r="C78" s="11">
        <v>-1259</v>
      </c>
      <c r="D78" s="87">
        <f t="shared" si="1"/>
        <v>4799</v>
      </c>
      <c r="F78" s="113" t="s">
        <v>448</v>
      </c>
    </row>
    <row r="79" spans="1:6">
      <c r="A79" s="14">
        <v>39479</v>
      </c>
      <c r="B79" s="12">
        <v>5911</v>
      </c>
      <c r="C79" s="11">
        <v>-1268</v>
      </c>
      <c r="D79" s="87">
        <f t="shared" si="1"/>
        <v>4643</v>
      </c>
      <c r="F79" s="113" t="s">
        <v>448</v>
      </c>
    </row>
    <row r="80" spans="1:6">
      <c r="A80" s="14">
        <v>39508</v>
      </c>
      <c r="B80" s="12">
        <v>5819</v>
      </c>
      <c r="C80" s="11">
        <v>-1141</v>
      </c>
      <c r="D80" s="87">
        <f t="shared" si="1"/>
        <v>4678</v>
      </c>
      <c r="F80" s="113" t="s">
        <v>448</v>
      </c>
    </row>
    <row r="81" spans="1:6">
      <c r="A81" s="14">
        <v>39539</v>
      </c>
      <c r="B81" s="12">
        <v>5819</v>
      </c>
      <c r="C81" s="11">
        <v>-1153</v>
      </c>
      <c r="D81" s="87">
        <f t="shared" si="1"/>
        <v>4666</v>
      </c>
      <c r="F81" s="113" t="s">
        <v>448</v>
      </c>
    </row>
    <row r="82" spans="1:6">
      <c r="A82" s="14">
        <v>39569</v>
      </c>
      <c r="B82" s="12">
        <v>6066</v>
      </c>
      <c r="C82" s="11">
        <v>-1135</v>
      </c>
      <c r="D82" s="87">
        <f t="shared" si="1"/>
        <v>4931</v>
      </c>
      <c r="F82" s="113" t="s">
        <v>448</v>
      </c>
    </row>
    <row r="83" spans="1:6">
      <c r="A83" s="14">
        <v>39600</v>
      </c>
      <c r="B83" s="12">
        <v>6134</v>
      </c>
      <c r="C83" s="11">
        <v>-1402</v>
      </c>
      <c r="D83" s="87">
        <f t="shared" si="1"/>
        <v>4732</v>
      </c>
      <c r="F83" s="113" t="s">
        <v>448</v>
      </c>
    </row>
    <row r="84" spans="1:6">
      <c r="A84" s="14">
        <v>39630</v>
      </c>
      <c r="B84" s="12">
        <v>6051</v>
      </c>
      <c r="C84" s="11">
        <v>-850</v>
      </c>
      <c r="D84" s="87">
        <f t="shared" si="1"/>
        <v>5201</v>
      </c>
      <c r="F84" s="113" t="s">
        <v>448</v>
      </c>
    </row>
    <row r="85" spans="1:6">
      <c r="A85" s="14">
        <v>39661</v>
      </c>
      <c r="B85" s="12">
        <v>6012</v>
      </c>
      <c r="C85" s="11">
        <v>-1074</v>
      </c>
      <c r="D85" s="87">
        <f t="shared" si="1"/>
        <v>4938</v>
      </c>
      <c r="F85" s="113" t="s">
        <v>448</v>
      </c>
    </row>
    <row r="86" spans="1:6">
      <c r="A86" s="14">
        <v>39692</v>
      </c>
      <c r="B86" s="12">
        <v>5897</v>
      </c>
      <c r="C86" s="11">
        <v>-1494</v>
      </c>
      <c r="D86" s="87">
        <f t="shared" si="1"/>
        <v>4403</v>
      </c>
      <c r="F86" s="113" t="s">
        <v>448</v>
      </c>
    </row>
    <row r="87" spans="1:6">
      <c r="A87" s="14">
        <v>39722</v>
      </c>
      <c r="B87" s="12">
        <v>6085</v>
      </c>
      <c r="C87" s="11">
        <v>-1756</v>
      </c>
      <c r="D87" s="87">
        <f t="shared" si="1"/>
        <v>4329</v>
      </c>
      <c r="F87" s="113" t="s">
        <v>448</v>
      </c>
    </row>
    <row r="88" spans="1:6">
      <c r="A88" s="14">
        <v>39753</v>
      </c>
      <c r="B88" s="12">
        <v>5704</v>
      </c>
      <c r="C88" s="11">
        <v>-2135</v>
      </c>
      <c r="D88" s="87">
        <f t="shared" si="1"/>
        <v>3569</v>
      </c>
      <c r="F88" s="113" t="s">
        <v>448</v>
      </c>
    </row>
    <row r="89" spans="1:6">
      <c r="A89" s="14">
        <v>39783</v>
      </c>
      <c r="B89" s="12">
        <v>5871</v>
      </c>
      <c r="C89" s="11">
        <v>-2057</v>
      </c>
      <c r="D89" s="87">
        <f t="shared" si="1"/>
        <v>3814</v>
      </c>
      <c r="F89" s="113" t="s">
        <v>448</v>
      </c>
    </row>
    <row r="90" spans="1:6">
      <c r="A90" s="14">
        <v>39814</v>
      </c>
      <c r="B90" s="12">
        <v>6290</v>
      </c>
      <c r="C90" s="11">
        <v>-1752</v>
      </c>
      <c r="D90" s="87">
        <f t="shared" si="1"/>
        <v>4538</v>
      </c>
      <c r="F90" s="113" t="s">
        <v>448</v>
      </c>
    </row>
    <row r="91" spans="1:6">
      <c r="A91" s="14">
        <v>39845</v>
      </c>
      <c r="B91" s="12">
        <v>6960</v>
      </c>
      <c r="C91" s="11">
        <v>-800</v>
      </c>
      <c r="D91" s="87">
        <f t="shared" ref="D91:D144" si="2">+C91+B91</f>
        <v>6160</v>
      </c>
      <c r="F91" s="113" t="s">
        <v>448</v>
      </c>
    </row>
    <row r="92" spans="1:6">
      <c r="A92" s="14">
        <v>39873</v>
      </c>
      <c r="B92" s="12">
        <v>7411</v>
      </c>
      <c r="C92" s="11">
        <v>71</v>
      </c>
      <c r="D92" s="87">
        <f t="shared" si="2"/>
        <v>7482</v>
      </c>
      <c r="F92" s="113" t="s">
        <v>448</v>
      </c>
    </row>
    <row r="93" spans="1:6">
      <c r="A93" s="14">
        <v>39904</v>
      </c>
      <c r="B93" s="12">
        <v>7815</v>
      </c>
      <c r="C93" s="11">
        <v>1361</v>
      </c>
      <c r="D93" s="87">
        <f t="shared" si="2"/>
        <v>9176</v>
      </c>
      <c r="F93" s="113" t="s">
        <v>448</v>
      </c>
    </row>
    <row r="94" spans="1:6">
      <c r="A94" s="14">
        <v>39934</v>
      </c>
      <c r="B94" s="12">
        <v>8345</v>
      </c>
      <c r="C94" s="11">
        <v>2857</v>
      </c>
      <c r="D94" s="87">
        <f t="shared" si="2"/>
        <v>11202</v>
      </c>
      <c r="F94" s="113" t="s">
        <v>448</v>
      </c>
    </row>
    <row r="95" spans="1:6">
      <c r="A95" s="14">
        <v>39965</v>
      </c>
      <c r="B95" s="12">
        <v>8611</v>
      </c>
      <c r="C95" s="11">
        <v>3904</v>
      </c>
      <c r="D95" s="87">
        <f t="shared" si="2"/>
        <v>12515</v>
      </c>
      <c r="F95" s="113" t="s">
        <v>448</v>
      </c>
    </row>
    <row r="96" spans="1:6">
      <c r="A96" s="14">
        <v>39995</v>
      </c>
      <c r="B96" s="12">
        <v>9295</v>
      </c>
      <c r="C96" s="11">
        <v>5193</v>
      </c>
      <c r="D96" s="87">
        <f t="shared" si="2"/>
        <v>14488</v>
      </c>
      <c r="F96" s="113" t="s">
        <v>448</v>
      </c>
    </row>
    <row r="97" spans="1:6">
      <c r="A97" s="14">
        <v>40026</v>
      </c>
      <c r="B97" s="12">
        <v>9454</v>
      </c>
      <c r="C97" s="11">
        <v>6188</v>
      </c>
      <c r="D97" s="87">
        <f t="shared" si="2"/>
        <v>15642</v>
      </c>
      <c r="F97" s="113" t="s">
        <v>448</v>
      </c>
    </row>
    <row r="98" spans="1:6">
      <c r="A98" s="14">
        <v>40057</v>
      </c>
      <c r="B98" s="12">
        <v>9796</v>
      </c>
      <c r="C98" s="11">
        <v>7247</v>
      </c>
      <c r="D98" s="87">
        <f t="shared" si="2"/>
        <v>17043</v>
      </c>
      <c r="F98" s="113" t="s">
        <v>448</v>
      </c>
    </row>
    <row r="99" spans="1:6">
      <c r="A99" s="14">
        <v>40087</v>
      </c>
      <c r="B99" s="12">
        <v>10048</v>
      </c>
      <c r="C99" s="11">
        <v>8512</v>
      </c>
      <c r="D99" s="87">
        <f t="shared" si="2"/>
        <v>18560</v>
      </c>
      <c r="F99" s="113" t="s">
        <v>448</v>
      </c>
    </row>
    <row r="100" spans="1:6">
      <c r="A100" s="14">
        <v>40118</v>
      </c>
      <c r="B100" s="12">
        <v>10527</v>
      </c>
      <c r="C100" s="11">
        <v>9494</v>
      </c>
      <c r="D100" s="87">
        <f t="shared" si="2"/>
        <v>20021</v>
      </c>
      <c r="F100" s="113" t="s">
        <v>448</v>
      </c>
    </row>
    <row r="101" spans="1:6">
      <c r="A101" s="14">
        <v>40148</v>
      </c>
      <c r="B101" s="12">
        <v>10949</v>
      </c>
      <c r="C101" s="11">
        <v>10304</v>
      </c>
      <c r="D101" s="87">
        <f t="shared" si="2"/>
        <v>21253</v>
      </c>
      <c r="F101" s="113" t="s">
        <v>448</v>
      </c>
    </row>
    <row r="102" spans="1:6">
      <c r="A102" s="14">
        <v>40179</v>
      </c>
      <c r="B102" s="12">
        <v>11047</v>
      </c>
      <c r="C102" s="11">
        <v>11541</v>
      </c>
      <c r="D102" s="87">
        <f t="shared" si="2"/>
        <v>22588</v>
      </c>
      <c r="F102" s="113" t="s">
        <v>448</v>
      </c>
    </row>
    <row r="103" spans="1:6">
      <c r="A103" s="14">
        <v>40210</v>
      </c>
      <c r="B103" s="12">
        <v>10629</v>
      </c>
      <c r="C103" s="11">
        <v>10989</v>
      </c>
      <c r="D103" s="87">
        <f t="shared" si="2"/>
        <v>21618</v>
      </c>
      <c r="F103" s="113" t="s">
        <v>448</v>
      </c>
    </row>
    <row r="104" spans="1:6">
      <c r="A104" s="14">
        <v>40238</v>
      </c>
      <c r="B104" s="12">
        <v>10288</v>
      </c>
      <c r="C104" s="11">
        <v>10685</v>
      </c>
      <c r="D104" s="87">
        <f t="shared" si="2"/>
        <v>20973</v>
      </c>
      <c r="F104" s="113" t="s">
        <v>448</v>
      </c>
    </row>
    <row r="105" spans="1:6">
      <c r="A105" s="14">
        <v>40269</v>
      </c>
      <c r="B105" s="12">
        <v>10095</v>
      </c>
      <c r="C105" s="11">
        <v>9859</v>
      </c>
      <c r="D105" s="87">
        <f t="shared" si="2"/>
        <v>19954</v>
      </c>
      <c r="F105" s="113" t="s">
        <v>448</v>
      </c>
    </row>
    <row r="106" spans="1:6">
      <c r="A106" s="14">
        <v>40299</v>
      </c>
      <c r="B106" s="12">
        <v>9345</v>
      </c>
      <c r="C106" s="11">
        <v>8622</v>
      </c>
      <c r="D106" s="87">
        <f t="shared" si="2"/>
        <v>17967</v>
      </c>
      <c r="F106" s="113" t="s">
        <v>448</v>
      </c>
    </row>
    <row r="107" spans="1:6">
      <c r="A107" s="14">
        <v>40330</v>
      </c>
      <c r="B107" s="12">
        <v>8805</v>
      </c>
      <c r="C107" s="11">
        <v>7699</v>
      </c>
      <c r="D107" s="87">
        <f t="shared" si="2"/>
        <v>16504</v>
      </c>
      <c r="F107" s="113" t="s">
        <v>448</v>
      </c>
    </row>
    <row r="108" spans="1:6">
      <c r="A108" s="14">
        <v>40360</v>
      </c>
      <c r="B108" s="12">
        <v>8512</v>
      </c>
      <c r="C108" s="11">
        <v>6709</v>
      </c>
      <c r="D108" s="87">
        <f t="shared" si="2"/>
        <v>15221</v>
      </c>
      <c r="F108" s="113" t="s">
        <v>448</v>
      </c>
    </row>
    <row r="109" spans="1:6">
      <c r="A109" s="14">
        <v>40391</v>
      </c>
      <c r="B109" s="12">
        <v>8419</v>
      </c>
      <c r="C109" s="11">
        <v>6088</v>
      </c>
      <c r="D109" s="87">
        <f t="shared" si="2"/>
        <v>14507</v>
      </c>
      <c r="F109" s="113" t="s">
        <v>448</v>
      </c>
    </row>
    <row r="110" spans="1:6">
      <c r="A110" s="14">
        <v>40422</v>
      </c>
      <c r="B110" s="12">
        <v>8262</v>
      </c>
      <c r="C110" s="11">
        <v>5652</v>
      </c>
      <c r="D110" s="87">
        <f t="shared" si="2"/>
        <v>13914</v>
      </c>
      <c r="F110" s="113" t="s">
        <v>448</v>
      </c>
    </row>
    <row r="111" spans="1:6">
      <c r="A111" s="14">
        <v>40452</v>
      </c>
      <c r="B111" s="12">
        <v>7776</v>
      </c>
      <c r="C111" s="11">
        <v>4834</v>
      </c>
      <c r="D111" s="87">
        <f t="shared" si="2"/>
        <v>12610</v>
      </c>
      <c r="F111" s="113" t="s">
        <v>448</v>
      </c>
    </row>
    <row r="112" spans="1:6">
      <c r="A112" s="14">
        <v>40483</v>
      </c>
      <c r="B112" s="12">
        <v>7511</v>
      </c>
      <c r="C112" s="11">
        <v>4008</v>
      </c>
      <c r="D112" s="87">
        <f t="shared" si="2"/>
        <v>11519</v>
      </c>
      <c r="F112" s="113" t="s">
        <v>448</v>
      </c>
    </row>
    <row r="113" spans="1:6">
      <c r="A113" s="14">
        <v>40513</v>
      </c>
      <c r="B113" s="12">
        <v>7242</v>
      </c>
      <c r="C113" s="11">
        <v>3209</v>
      </c>
      <c r="D113" s="87">
        <f t="shared" si="2"/>
        <v>10451</v>
      </c>
      <c r="F113" s="113" t="s">
        <v>448</v>
      </c>
    </row>
    <row r="114" spans="1:6">
      <c r="A114" s="14">
        <v>40544</v>
      </c>
      <c r="B114" s="12">
        <v>6707</v>
      </c>
      <c r="C114" s="11">
        <v>1982</v>
      </c>
      <c r="D114" s="87">
        <f t="shared" si="2"/>
        <v>8689</v>
      </c>
      <c r="F114" s="113" t="s">
        <v>448</v>
      </c>
    </row>
    <row r="115" spans="1:6">
      <c r="A115" s="14">
        <v>40575</v>
      </c>
      <c r="B115" s="12">
        <v>6473</v>
      </c>
      <c r="C115" s="11">
        <v>1776</v>
      </c>
      <c r="D115" s="87">
        <f t="shared" si="2"/>
        <v>8249</v>
      </c>
      <c r="F115" s="113" t="s">
        <v>448</v>
      </c>
    </row>
    <row r="116" spans="1:6">
      <c r="A116" s="14">
        <v>40603</v>
      </c>
      <c r="B116" s="12">
        <v>6386</v>
      </c>
      <c r="C116" s="11">
        <v>168</v>
      </c>
      <c r="D116" s="87">
        <f t="shared" si="2"/>
        <v>6554</v>
      </c>
      <c r="F116" s="113" t="s">
        <v>448</v>
      </c>
    </row>
    <row r="117" spans="1:6">
      <c r="A117" s="14">
        <v>40634</v>
      </c>
      <c r="B117" s="12">
        <v>6321</v>
      </c>
      <c r="C117" s="11">
        <v>-813</v>
      </c>
      <c r="D117" s="87">
        <f t="shared" si="2"/>
        <v>5508</v>
      </c>
      <c r="F117" s="113" t="s">
        <v>448</v>
      </c>
    </row>
    <row r="118" spans="1:6">
      <c r="A118" s="14">
        <v>40664</v>
      </c>
      <c r="B118" s="12">
        <v>6293</v>
      </c>
      <c r="C118" s="11">
        <v>-1668</v>
      </c>
      <c r="D118" s="87">
        <f t="shared" si="2"/>
        <v>4625</v>
      </c>
      <c r="F118" s="113" t="s">
        <v>448</v>
      </c>
    </row>
    <row r="119" spans="1:6">
      <c r="A119" s="14">
        <v>40695</v>
      </c>
      <c r="B119" s="12">
        <v>6220</v>
      </c>
      <c r="C119" s="11">
        <v>-2353</v>
      </c>
      <c r="D119" s="87">
        <f t="shared" si="2"/>
        <v>3867</v>
      </c>
      <c r="F119" s="113" t="s">
        <v>448</v>
      </c>
    </row>
    <row r="120" spans="1:6">
      <c r="A120" s="14">
        <v>40725</v>
      </c>
      <c r="B120" s="12">
        <v>6077</v>
      </c>
      <c r="C120" s="11">
        <v>-3210</v>
      </c>
      <c r="D120" s="87">
        <f t="shared" si="2"/>
        <v>2867</v>
      </c>
      <c r="F120" s="113" t="s">
        <v>448</v>
      </c>
    </row>
    <row r="121" spans="1:6">
      <c r="A121" s="14">
        <v>40756</v>
      </c>
      <c r="B121" s="12">
        <v>6204</v>
      </c>
      <c r="C121" s="11">
        <v>-3947</v>
      </c>
      <c r="D121" s="87">
        <f t="shared" si="2"/>
        <v>2257</v>
      </c>
      <c r="F121" s="113" t="s">
        <v>448</v>
      </c>
    </row>
    <row r="122" spans="1:6">
      <c r="A122" s="14">
        <v>40787</v>
      </c>
      <c r="B122" s="12">
        <v>5968</v>
      </c>
      <c r="C122" s="11">
        <v>-5195</v>
      </c>
      <c r="D122" s="87">
        <f t="shared" si="2"/>
        <v>773</v>
      </c>
      <c r="F122" s="113" t="s">
        <v>448</v>
      </c>
    </row>
    <row r="123" spans="1:6">
      <c r="A123" s="14">
        <v>40817</v>
      </c>
      <c r="B123" s="12">
        <v>6033</v>
      </c>
      <c r="C123" s="11">
        <v>-6136</v>
      </c>
      <c r="D123" s="87">
        <f t="shared" si="2"/>
        <v>-103</v>
      </c>
      <c r="F123" s="113" t="s">
        <v>448</v>
      </c>
    </row>
    <row r="124" spans="1:6">
      <c r="A124" s="14">
        <v>40848</v>
      </c>
      <c r="B124" s="12">
        <v>5999</v>
      </c>
      <c r="C124" s="11">
        <v>-6567</v>
      </c>
      <c r="D124" s="87">
        <f t="shared" si="2"/>
        <v>-568</v>
      </c>
      <c r="F124" s="113" t="s">
        <v>448</v>
      </c>
    </row>
    <row r="125" spans="1:6">
      <c r="A125" s="14">
        <v>40878</v>
      </c>
      <c r="B125" s="12">
        <v>5648</v>
      </c>
      <c r="C125" s="11">
        <v>-7503</v>
      </c>
      <c r="D125" s="87">
        <f t="shared" si="2"/>
        <v>-1855</v>
      </c>
      <c r="F125" s="113" t="s">
        <v>448</v>
      </c>
    </row>
    <row r="126" spans="1:6">
      <c r="A126" s="14">
        <v>40909</v>
      </c>
      <c r="B126" s="12">
        <v>5563</v>
      </c>
      <c r="C126" s="11">
        <v>-8697</v>
      </c>
      <c r="D126" s="87">
        <f t="shared" si="2"/>
        <v>-3134</v>
      </c>
      <c r="F126" s="113" t="s">
        <v>448</v>
      </c>
    </row>
    <row r="127" spans="1:6">
      <c r="A127" s="14">
        <v>40940</v>
      </c>
      <c r="B127" s="12">
        <v>5436</v>
      </c>
      <c r="C127" s="11">
        <v>-9504</v>
      </c>
      <c r="D127" s="87">
        <f t="shared" si="2"/>
        <v>-4068</v>
      </c>
      <c r="F127" s="113" t="s">
        <v>448</v>
      </c>
    </row>
    <row r="128" spans="1:6">
      <c r="A128" s="14">
        <v>40969</v>
      </c>
      <c r="B128" s="12">
        <v>5452</v>
      </c>
      <c r="C128" s="11">
        <v>-8835</v>
      </c>
      <c r="D128" s="87">
        <f t="shared" si="2"/>
        <v>-3383</v>
      </c>
      <c r="F128" s="113" t="s">
        <v>448</v>
      </c>
    </row>
    <row r="129" spans="1:16">
      <c r="A129" s="14">
        <v>41000</v>
      </c>
      <c r="B129" s="12">
        <v>5151</v>
      </c>
      <c r="C129" s="11">
        <v>-9157</v>
      </c>
      <c r="D129" s="87">
        <f t="shared" si="2"/>
        <v>-4006</v>
      </c>
      <c r="F129" s="113" t="s">
        <v>448</v>
      </c>
    </row>
    <row r="130" spans="1:16">
      <c r="A130" s="14">
        <v>41030</v>
      </c>
      <c r="B130" s="12">
        <v>5085</v>
      </c>
      <c r="C130" s="11">
        <v>-8738</v>
      </c>
      <c r="D130" s="87">
        <f t="shared" si="2"/>
        <v>-3653</v>
      </c>
      <c r="F130" s="113" t="s">
        <v>448</v>
      </c>
    </row>
    <row r="131" spans="1:16">
      <c r="A131" s="14">
        <v>41061</v>
      </c>
      <c r="B131" s="12">
        <v>5079</v>
      </c>
      <c r="C131" s="11">
        <v>-8270</v>
      </c>
      <c r="D131" s="87">
        <f t="shared" si="2"/>
        <v>-3191</v>
      </c>
      <c r="F131" s="113" t="s">
        <v>448</v>
      </c>
    </row>
    <row r="132" spans="1:16">
      <c r="A132" s="14">
        <v>41091</v>
      </c>
      <c r="B132" s="12">
        <v>4435</v>
      </c>
      <c r="C132" s="11">
        <v>-8234</v>
      </c>
      <c r="D132" s="87">
        <f t="shared" si="2"/>
        <v>-3799</v>
      </c>
      <c r="F132" s="113" t="s">
        <v>448</v>
      </c>
    </row>
    <row r="133" spans="1:16">
      <c r="A133" s="14">
        <v>41122</v>
      </c>
      <c r="B133" s="12">
        <v>4052</v>
      </c>
      <c r="C133" s="11">
        <v>-8170</v>
      </c>
      <c r="D133" s="87">
        <f t="shared" si="2"/>
        <v>-4118</v>
      </c>
      <c r="F133" s="113" t="s">
        <v>448</v>
      </c>
    </row>
    <row r="134" spans="1:16">
      <c r="A134" s="14">
        <v>41153</v>
      </c>
      <c r="B134" s="12">
        <v>4051</v>
      </c>
      <c r="C134" s="11">
        <v>-7331</v>
      </c>
      <c r="D134" s="87">
        <f t="shared" si="2"/>
        <v>-3280</v>
      </c>
      <c r="F134" s="113" t="s">
        <v>448</v>
      </c>
      <c r="N134" s="22"/>
      <c r="O134" s="21"/>
      <c r="P134" s="4"/>
    </row>
    <row r="135" spans="1:16">
      <c r="A135" s="14">
        <v>41183</v>
      </c>
      <c r="B135" s="12">
        <v>4070</v>
      </c>
      <c r="C135" s="11">
        <v>-6389</v>
      </c>
      <c r="D135" s="87">
        <f t="shared" si="2"/>
        <v>-2319</v>
      </c>
      <c r="F135" s="113" t="s">
        <v>448</v>
      </c>
      <c r="N135" s="22"/>
      <c r="O135" s="21"/>
      <c r="P135" s="4"/>
    </row>
    <row r="136" spans="1:16">
      <c r="A136" s="14">
        <v>41214</v>
      </c>
      <c r="B136" s="12">
        <v>4125</v>
      </c>
      <c r="C136" s="11">
        <v>-5692</v>
      </c>
      <c r="D136" s="87">
        <f t="shared" si="2"/>
        <v>-1567</v>
      </c>
      <c r="F136" s="113" t="s">
        <v>448</v>
      </c>
      <c r="N136" s="22"/>
      <c r="O136" s="21"/>
      <c r="P136" s="4"/>
    </row>
    <row r="137" spans="1:16">
      <c r="A137" s="14">
        <v>41244</v>
      </c>
      <c r="B137" s="12">
        <v>3875</v>
      </c>
      <c r="C137" s="11">
        <v>-5040</v>
      </c>
      <c r="D137" s="87">
        <f t="shared" si="2"/>
        <v>-1165</v>
      </c>
      <c r="F137" s="113" t="s">
        <v>448</v>
      </c>
      <c r="N137" s="22"/>
      <c r="O137" s="21"/>
      <c r="P137" s="4"/>
    </row>
    <row r="138" spans="1:16">
      <c r="A138" s="14">
        <v>41275</v>
      </c>
      <c r="B138" s="12">
        <v>3770</v>
      </c>
      <c r="C138" s="11">
        <v>-3758</v>
      </c>
      <c r="D138" s="87">
        <f t="shared" si="2"/>
        <v>12</v>
      </c>
      <c r="F138" s="113" t="s">
        <v>448</v>
      </c>
      <c r="N138" s="22"/>
      <c r="O138" s="21"/>
      <c r="P138" s="4"/>
    </row>
    <row r="139" spans="1:16">
      <c r="A139" s="14">
        <v>41306</v>
      </c>
      <c r="B139" s="12">
        <v>3924</v>
      </c>
      <c r="C139" s="11">
        <v>-2729</v>
      </c>
      <c r="D139" s="87">
        <f t="shared" si="2"/>
        <v>1195</v>
      </c>
      <c r="F139" s="113" t="s">
        <v>448</v>
      </c>
      <c r="N139" s="22"/>
      <c r="O139" s="21"/>
      <c r="P139" s="4"/>
    </row>
    <row r="140" spans="1:16">
      <c r="A140" s="14">
        <v>41334</v>
      </c>
      <c r="B140" s="12">
        <v>4080</v>
      </c>
      <c r="C140" s="11">
        <v>-1538</v>
      </c>
      <c r="D140" s="87">
        <f t="shared" si="2"/>
        <v>2542</v>
      </c>
      <c r="F140" s="113" t="s">
        <v>448</v>
      </c>
      <c r="N140" s="22"/>
      <c r="O140" s="21"/>
      <c r="P140" s="4"/>
    </row>
    <row r="141" spans="1:16">
      <c r="A141" s="14">
        <v>41365</v>
      </c>
      <c r="B141" s="12">
        <v>4444</v>
      </c>
      <c r="C141" s="11">
        <v>332</v>
      </c>
      <c r="D141" s="87">
        <f t="shared" si="2"/>
        <v>4776</v>
      </c>
      <c r="F141" s="113" t="s">
        <v>448</v>
      </c>
    </row>
    <row r="142" spans="1:16">
      <c r="A142" s="14">
        <v>41395</v>
      </c>
      <c r="B142" s="12">
        <v>4687</v>
      </c>
      <c r="C142" s="11">
        <v>1555</v>
      </c>
      <c r="D142" s="87">
        <f t="shared" si="2"/>
        <v>6242</v>
      </c>
      <c r="F142" s="113" t="s">
        <v>448</v>
      </c>
    </row>
    <row r="143" spans="1:16">
      <c r="A143" s="14">
        <v>41426</v>
      </c>
      <c r="B143" s="12">
        <v>5286</v>
      </c>
      <c r="C143" s="11">
        <v>2621</v>
      </c>
      <c r="D143" s="87">
        <f t="shared" si="2"/>
        <v>7907</v>
      </c>
      <c r="F143" s="113" t="s">
        <v>448</v>
      </c>
    </row>
    <row r="144" spans="1:16">
      <c r="A144" s="14">
        <v>41456</v>
      </c>
      <c r="B144" s="12">
        <v>6244</v>
      </c>
      <c r="C144" s="11">
        <v>4325</v>
      </c>
      <c r="D144" s="87">
        <f t="shared" si="2"/>
        <v>10569</v>
      </c>
      <c r="F144" s="113" t="s">
        <v>448</v>
      </c>
    </row>
    <row r="145" spans="1:7">
      <c r="A145" s="14">
        <v>41487</v>
      </c>
      <c r="B145" s="12">
        <v>6947</v>
      </c>
      <c r="C145" s="11">
        <v>5901</v>
      </c>
      <c r="D145" s="87">
        <f>+C145+B145</f>
        <v>12848</v>
      </c>
      <c r="F145" s="113" t="s">
        <v>448</v>
      </c>
    </row>
    <row r="146" spans="1:7">
      <c r="A146" s="14">
        <v>41518</v>
      </c>
      <c r="B146">
        <v>7680</v>
      </c>
      <c r="C146">
        <v>7494</v>
      </c>
      <c r="D146" s="87">
        <f t="shared" ref="D146:D185" si="3">+C146+B146</f>
        <v>15174</v>
      </c>
      <c r="F146" s="113" t="s">
        <v>448</v>
      </c>
    </row>
    <row r="147" spans="1:7">
      <c r="A147" s="14">
        <v>41548</v>
      </c>
      <c r="B147">
        <v>8702</v>
      </c>
      <c r="C147">
        <v>8788</v>
      </c>
      <c r="D147" s="87">
        <f t="shared" si="3"/>
        <v>17490</v>
      </c>
      <c r="F147" s="113" t="s">
        <v>448</v>
      </c>
    </row>
    <row r="148" spans="1:7">
      <c r="A148" s="14">
        <v>41579</v>
      </c>
      <c r="B148">
        <v>9613</v>
      </c>
      <c r="C148">
        <v>9865</v>
      </c>
      <c r="D148" s="87">
        <f t="shared" si="3"/>
        <v>19478</v>
      </c>
      <c r="F148" s="113" t="s">
        <v>448</v>
      </c>
    </row>
    <row r="149" spans="1:7">
      <c r="A149" s="14">
        <v>41609</v>
      </c>
      <c r="B149">
        <v>10928</v>
      </c>
      <c r="C149">
        <v>11540</v>
      </c>
      <c r="D149" s="87">
        <f t="shared" si="3"/>
        <v>22468</v>
      </c>
      <c r="F149" s="113" t="s">
        <v>448</v>
      </c>
    </row>
    <row r="150" spans="1:7">
      <c r="A150" s="14">
        <v>41640</v>
      </c>
      <c r="B150" s="34">
        <v>12279</v>
      </c>
      <c r="C150">
        <v>13387</v>
      </c>
      <c r="D150" s="87">
        <f t="shared" si="3"/>
        <v>25666</v>
      </c>
      <c r="F150" s="113" t="s">
        <v>448</v>
      </c>
    </row>
    <row r="151" spans="1:7">
      <c r="A151" s="14">
        <v>41671</v>
      </c>
      <c r="B151" s="74">
        <v>13709</v>
      </c>
      <c r="C151" s="75">
        <v>15313</v>
      </c>
      <c r="D151" s="87">
        <f t="shared" si="3"/>
        <v>29022</v>
      </c>
      <c r="F151" s="113" t="s">
        <v>448</v>
      </c>
      <c r="G151" s="74"/>
    </row>
    <row r="152" spans="1:7">
      <c r="A152" s="14">
        <v>41699</v>
      </c>
      <c r="B152" s="74">
        <v>14835</v>
      </c>
      <c r="C152" s="74">
        <v>17079</v>
      </c>
      <c r="D152" s="87">
        <f t="shared" si="3"/>
        <v>31914</v>
      </c>
      <c r="F152" s="113" t="s">
        <v>448</v>
      </c>
    </row>
    <row r="153" spans="1:7">
      <c r="A153" s="14">
        <v>41730</v>
      </c>
      <c r="B153">
        <v>16006</v>
      </c>
      <c r="C153">
        <v>18360</v>
      </c>
      <c r="D153" s="87">
        <f t="shared" si="3"/>
        <v>34366</v>
      </c>
      <c r="F153" s="113" t="s">
        <v>448</v>
      </c>
    </row>
    <row r="154" spans="1:7">
      <c r="A154" s="14">
        <v>41760</v>
      </c>
      <c r="B154">
        <v>16965</v>
      </c>
      <c r="C154">
        <v>19432</v>
      </c>
      <c r="D154" s="87">
        <f t="shared" si="3"/>
        <v>36397</v>
      </c>
      <c r="F154" s="113" t="s">
        <v>448</v>
      </c>
    </row>
    <row r="155" spans="1:7">
      <c r="A155" s="14">
        <v>41791</v>
      </c>
      <c r="B155">
        <v>17779</v>
      </c>
      <c r="C155">
        <v>20559</v>
      </c>
      <c r="D155" s="87">
        <f t="shared" si="3"/>
        <v>38338</v>
      </c>
      <c r="F155" s="113" t="s">
        <v>448</v>
      </c>
      <c r="G155" s="33"/>
    </row>
    <row r="156" spans="1:7">
      <c r="A156" s="14">
        <v>41821</v>
      </c>
      <c r="B156">
        <v>18969</v>
      </c>
      <c r="C156">
        <v>22074</v>
      </c>
      <c r="D156" s="87">
        <f t="shared" si="3"/>
        <v>41043</v>
      </c>
      <c r="F156" s="113" t="s">
        <v>448</v>
      </c>
    </row>
    <row r="157" spans="1:7">
      <c r="A157" s="14">
        <v>41852</v>
      </c>
      <c r="B157" s="93">
        <v>19959</v>
      </c>
      <c r="C157" s="93">
        <v>23524</v>
      </c>
      <c r="D157" s="87">
        <f t="shared" si="3"/>
        <v>43483</v>
      </c>
      <c r="F157" s="113" t="s">
        <v>448</v>
      </c>
    </row>
    <row r="158" spans="1:7">
      <c r="A158" s="14">
        <v>41883</v>
      </c>
      <c r="B158" s="93">
        <v>21013</v>
      </c>
      <c r="C158" s="93">
        <v>24401</v>
      </c>
      <c r="D158" s="87">
        <f t="shared" si="3"/>
        <v>45414</v>
      </c>
      <c r="F158" s="113" t="s">
        <v>448</v>
      </c>
    </row>
    <row r="159" spans="1:7">
      <c r="A159" s="14">
        <v>41913</v>
      </c>
      <c r="B159">
        <v>21825</v>
      </c>
      <c r="C159">
        <v>25859</v>
      </c>
      <c r="D159" s="87">
        <f t="shared" si="3"/>
        <v>47684</v>
      </c>
      <c r="F159" s="113" t="s">
        <v>448</v>
      </c>
    </row>
    <row r="160" spans="1:7">
      <c r="A160" s="14">
        <v>41944</v>
      </c>
      <c r="B160">
        <v>22539</v>
      </c>
      <c r="C160">
        <v>27297</v>
      </c>
      <c r="D160" s="87">
        <f t="shared" si="3"/>
        <v>49836</v>
      </c>
      <c r="F160" s="113" t="s">
        <v>448</v>
      </c>
    </row>
    <row r="161" spans="1:6">
      <c r="A161" s="14">
        <v>41974</v>
      </c>
      <c r="B161" s="93">
        <v>23006</v>
      </c>
      <c r="C161" s="93">
        <v>27916</v>
      </c>
      <c r="D161" s="87">
        <f t="shared" si="3"/>
        <v>50922</v>
      </c>
      <c r="F161" s="113" t="s">
        <v>448</v>
      </c>
    </row>
    <row r="162" spans="1:6">
      <c r="A162" s="14">
        <v>42005</v>
      </c>
      <c r="B162">
        <v>24559</v>
      </c>
      <c r="C162">
        <v>29238</v>
      </c>
      <c r="D162" s="87">
        <f t="shared" si="3"/>
        <v>53797</v>
      </c>
      <c r="F162" s="113" t="s">
        <v>448</v>
      </c>
    </row>
    <row r="163" spans="1:6">
      <c r="A163" s="14">
        <v>42036</v>
      </c>
      <c r="B163">
        <v>25281</v>
      </c>
      <c r="C163">
        <v>29840</v>
      </c>
      <c r="D163" s="87">
        <f t="shared" si="3"/>
        <v>55121</v>
      </c>
      <c r="F163" s="113" t="s">
        <v>448</v>
      </c>
    </row>
    <row r="164" spans="1:6">
      <c r="A164" s="14">
        <v>42064</v>
      </c>
      <c r="B164" s="93">
        <v>25987</v>
      </c>
      <c r="C164" s="93">
        <v>30288</v>
      </c>
      <c r="D164" s="87">
        <f t="shared" si="3"/>
        <v>56275</v>
      </c>
      <c r="F164" s="113" t="s">
        <v>448</v>
      </c>
    </row>
    <row r="165" spans="1:6">
      <c r="A165" s="14">
        <v>42095</v>
      </c>
      <c r="B165">
        <v>26106</v>
      </c>
      <c r="C165">
        <v>30707</v>
      </c>
      <c r="D165" s="87">
        <f t="shared" si="3"/>
        <v>56813</v>
      </c>
      <c r="F165" s="113" t="s">
        <v>448</v>
      </c>
    </row>
    <row r="166" spans="1:6">
      <c r="A166" s="14">
        <v>42125</v>
      </c>
      <c r="B166">
        <v>26565</v>
      </c>
      <c r="C166">
        <v>31257</v>
      </c>
      <c r="D166" s="87">
        <f t="shared" si="3"/>
        <v>57822</v>
      </c>
      <c r="E166" s="125">
        <v>42177</v>
      </c>
      <c r="F166" s="113" t="s">
        <v>448</v>
      </c>
    </row>
    <row r="167" spans="1:6">
      <c r="A167" s="14">
        <v>42156</v>
      </c>
      <c r="B167">
        <v>26834</v>
      </c>
      <c r="C167">
        <v>31425</v>
      </c>
      <c r="D167" s="87">
        <f t="shared" si="3"/>
        <v>58259</v>
      </c>
      <c r="E167" s="125">
        <v>42206</v>
      </c>
      <c r="F167" s="113" t="s">
        <v>448</v>
      </c>
    </row>
    <row r="168" spans="1:6">
      <c r="A168" s="14">
        <v>42186</v>
      </c>
      <c r="B168">
        <v>27395</v>
      </c>
      <c r="C168">
        <v>32244</v>
      </c>
      <c r="D168" s="87">
        <f t="shared" si="3"/>
        <v>59639</v>
      </c>
      <c r="E168" s="125">
        <v>42237</v>
      </c>
      <c r="F168" s="113" t="s">
        <v>448</v>
      </c>
    </row>
    <row r="169" spans="1:6">
      <c r="A169" s="14">
        <v>42217</v>
      </c>
      <c r="B169">
        <v>27862</v>
      </c>
      <c r="C169">
        <v>32428</v>
      </c>
      <c r="D169" s="87">
        <f t="shared" si="3"/>
        <v>60290</v>
      </c>
      <c r="E169" s="125">
        <v>42268</v>
      </c>
      <c r="F169" s="113" t="s">
        <v>448</v>
      </c>
    </row>
    <row r="170" spans="1:6">
      <c r="A170" s="14">
        <v>42248</v>
      </c>
      <c r="B170">
        <v>28395</v>
      </c>
      <c r="C170">
        <v>32839</v>
      </c>
      <c r="D170" s="87">
        <f t="shared" si="3"/>
        <v>61234</v>
      </c>
      <c r="E170" s="125">
        <v>42300</v>
      </c>
      <c r="F170" s="113" t="s">
        <v>448</v>
      </c>
    </row>
    <row r="171" spans="1:6">
      <c r="A171" s="14">
        <v>42278</v>
      </c>
      <c r="B171">
        <v>29010</v>
      </c>
      <c r="C171">
        <v>33467</v>
      </c>
      <c r="D171" s="87">
        <f t="shared" si="3"/>
        <v>62477</v>
      </c>
      <c r="E171" s="125">
        <v>42331</v>
      </c>
      <c r="F171" s="113" t="s">
        <v>448</v>
      </c>
    </row>
    <row r="172" spans="1:6">
      <c r="A172" s="14">
        <v>42309</v>
      </c>
      <c r="B172" s="113">
        <v>29675</v>
      </c>
      <c r="C172" s="113">
        <v>33984</v>
      </c>
      <c r="D172" s="87">
        <f t="shared" si="3"/>
        <v>63659</v>
      </c>
      <c r="E172" s="125">
        <v>42359</v>
      </c>
      <c r="F172" s="113" t="s">
        <v>448</v>
      </c>
    </row>
    <row r="173" spans="1:6">
      <c r="A173" s="14">
        <v>42339</v>
      </c>
      <c r="B173" s="113">
        <v>29979</v>
      </c>
      <c r="C173" s="113">
        <v>34951</v>
      </c>
      <c r="D173" s="87">
        <f t="shared" si="3"/>
        <v>64930</v>
      </c>
      <c r="E173" s="125">
        <v>42402</v>
      </c>
      <c r="F173" s="113" t="s">
        <v>448</v>
      </c>
    </row>
    <row r="174" spans="1:6">
      <c r="A174" s="14">
        <v>42370</v>
      </c>
      <c r="B174" s="113">
        <v>30369</v>
      </c>
      <c r="C174" s="113">
        <v>35542</v>
      </c>
      <c r="D174" s="87">
        <f t="shared" si="3"/>
        <v>65911</v>
      </c>
      <c r="E174" s="125">
        <v>42429</v>
      </c>
      <c r="F174" s="113" t="s">
        <v>448</v>
      </c>
    </row>
    <row r="175" spans="1:6">
      <c r="A175" s="14">
        <v>42401</v>
      </c>
      <c r="B175">
        <v>31035</v>
      </c>
      <c r="C175">
        <v>36356</v>
      </c>
      <c r="D175" s="87">
        <f t="shared" si="3"/>
        <v>67391</v>
      </c>
      <c r="E175" s="125">
        <v>42451</v>
      </c>
      <c r="F175" s="113" t="s">
        <v>448</v>
      </c>
    </row>
    <row r="176" spans="1:6">
      <c r="A176" s="14">
        <v>42430</v>
      </c>
      <c r="B176">
        <v>31230</v>
      </c>
      <c r="C176">
        <v>36389</v>
      </c>
      <c r="D176" s="87">
        <f t="shared" si="3"/>
        <v>67619</v>
      </c>
      <c r="E176" s="125">
        <v>42493</v>
      </c>
      <c r="F176" s="113" t="s">
        <v>448</v>
      </c>
    </row>
    <row r="177" spans="1:6">
      <c r="A177" s="14">
        <v>42461</v>
      </c>
      <c r="B177">
        <v>31582</v>
      </c>
      <c r="C177">
        <v>36528</v>
      </c>
      <c r="D177" s="87">
        <f t="shared" si="3"/>
        <v>68110</v>
      </c>
      <c r="E177" s="125">
        <v>42529</v>
      </c>
      <c r="F177" s="113" t="s">
        <v>448</v>
      </c>
    </row>
    <row r="178" spans="1:6">
      <c r="A178" s="14">
        <v>42491</v>
      </c>
      <c r="B178">
        <v>31623</v>
      </c>
      <c r="C178">
        <v>36809</v>
      </c>
      <c r="D178" s="87">
        <f t="shared" si="3"/>
        <v>68432</v>
      </c>
      <c r="E178" s="125">
        <v>42543</v>
      </c>
      <c r="F178" s="113" t="s">
        <v>448</v>
      </c>
    </row>
    <row r="179" spans="1:6">
      <c r="A179" s="14">
        <v>42522</v>
      </c>
      <c r="B179">
        <v>31778</v>
      </c>
      <c r="C179">
        <v>37312</v>
      </c>
      <c r="D179" s="87">
        <f t="shared" si="3"/>
        <v>69090</v>
      </c>
      <c r="E179" s="125">
        <v>42572</v>
      </c>
      <c r="F179" t="s">
        <v>448</v>
      </c>
    </row>
    <row r="180" spans="1:6">
      <c r="A180" s="14">
        <v>42552</v>
      </c>
      <c r="B180">
        <v>31951</v>
      </c>
      <c r="C180">
        <v>37064</v>
      </c>
      <c r="D180" s="87">
        <f t="shared" si="3"/>
        <v>69015</v>
      </c>
      <c r="E180" s="125">
        <v>42614</v>
      </c>
      <c r="F180" s="113" t="s">
        <v>448</v>
      </c>
    </row>
    <row r="181" spans="1:6">
      <c r="A181" s="14">
        <v>42583</v>
      </c>
      <c r="B181">
        <v>32187</v>
      </c>
      <c r="C181">
        <v>36932</v>
      </c>
      <c r="D181" s="87">
        <f t="shared" si="3"/>
        <v>69119</v>
      </c>
      <c r="E181" s="125">
        <v>42647</v>
      </c>
      <c r="F181" s="113" t="s">
        <v>448</v>
      </c>
    </row>
    <row r="182" spans="1:6">
      <c r="A182" s="14">
        <v>42614</v>
      </c>
      <c r="B182" s="113">
        <v>32768</v>
      </c>
      <c r="C182" s="113">
        <v>37186</v>
      </c>
      <c r="D182" s="87">
        <f t="shared" si="3"/>
        <v>69954</v>
      </c>
      <c r="E182" s="125">
        <v>42676</v>
      </c>
      <c r="F182" s="113" t="s">
        <v>448</v>
      </c>
    </row>
    <row r="183" spans="1:6">
      <c r="A183" s="14">
        <v>42644</v>
      </c>
      <c r="B183">
        <v>33230</v>
      </c>
      <c r="C183">
        <v>37052</v>
      </c>
      <c r="D183" s="87">
        <f t="shared" si="3"/>
        <v>70282</v>
      </c>
      <c r="E183" s="125">
        <v>42725</v>
      </c>
      <c r="F183" s="115" t="s">
        <v>477</v>
      </c>
    </row>
    <row r="184" spans="1:6">
      <c r="A184" s="14">
        <v>42675</v>
      </c>
      <c r="B184">
        <v>33536</v>
      </c>
      <c r="C184">
        <v>36818</v>
      </c>
      <c r="D184" s="87">
        <f t="shared" si="3"/>
        <v>70354</v>
      </c>
      <c r="E184" s="125">
        <v>42725</v>
      </c>
      <c r="F184" s="113" t="s">
        <v>448</v>
      </c>
    </row>
    <row r="185" spans="1:6">
      <c r="A185" s="14">
        <v>42705</v>
      </c>
      <c r="B185">
        <v>33916</v>
      </c>
      <c r="C185">
        <v>36672</v>
      </c>
      <c r="D185" s="87">
        <f t="shared" si="3"/>
        <v>70588</v>
      </c>
      <c r="E185" s="125">
        <v>42767</v>
      </c>
      <c r="F185" s="113" t="s">
        <v>448</v>
      </c>
    </row>
    <row r="186" spans="1:6">
      <c r="A186" s="14">
        <v>42736</v>
      </c>
      <c r="B186">
        <v>34660</v>
      </c>
      <c r="C186">
        <v>36645</v>
      </c>
      <c r="D186" s="87">
        <v>71305</v>
      </c>
      <c r="E186" s="125">
        <v>42793</v>
      </c>
      <c r="F186" s="113" t="s">
        <v>448</v>
      </c>
    </row>
    <row r="187" spans="1:6">
      <c r="A187" s="14">
        <v>42767</v>
      </c>
      <c r="B187">
        <v>35313</v>
      </c>
      <c r="C187">
        <v>36020</v>
      </c>
      <c r="D187" s="87">
        <v>71333</v>
      </c>
      <c r="E187" s="125">
        <v>42815</v>
      </c>
      <c r="F187" s="113" t="s">
        <v>448</v>
      </c>
    </row>
    <row r="188" spans="1:6">
      <c r="A188" s="14">
        <v>42795</v>
      </c>
      <c r="B188" s="113">
        <v>35772</v>
      </c>
      <c r="C188" s="113">
        <v>36160</v>
      </c>
      <c r="D188" s="87">
        <v>71932</v>
      </c>
      <c r="E188" s="125">
        <v>42852</v>
      </c>
      <c r="F188" s="113" t="s">
        <v>448</v>
      </c>
    </row>
    <row r="189" spans="1:6">
      <c r="A189" s="14">
        <v>42826</v>
      </c>
      <c r="B189" s="113">
        <v>35864</v>
      </c>
      <c r="C189" s="113">
        <v>36021</v>
      </c>
      <c r="D189" s="87">
        <v>71885</v>
      </c>
      <c r="E189" s="125">
        <v>42874</v>
      </c>
      <c r="F189" s="113" t="s">
        <v>448</v>
      </c>
    </row>
    <row r="190" spans="1:6">
      <c r="A190" s="14">
        <v>42856</v>
      </c>
      <c r="B190">
        <v>36270</v>
      </c>
      <c r="C190">
        <v>35694</v>
      </c>
      <c r="D190" s="87">
        <v>71964</v>
      </c>
      <c r="E190" s="125">
        <v>42919</v>
      </c>
      <c r="F190" s="113" t="s">
        <v>448</v>
      </c>
    </row>
    <row r="191" spans="1:6">
      <c r="A191" s="14">
        <v>42887</v>
      </c>
      <c r="B191" s="113">
        <v>36650</v>
      </c>
      <c r="C191" s="113">
        <v>35655</v>
      </c>
      <c r="D191" s="87">
        <v>72305</v>
      </c>
      <c r="E191" s="125">
        <v>42937</v>
      </c>
      <c r="F191" s="113" t="s">
        <v>448</v>
      </c>
    </row>
    <row r="192" spans="1:6">
      <c r="A192" s="14">
        <v>42917</v>
      </c>
      <c r="B192" s="113">
        <v>36753</v>
      </c>
      <c r="C192" s="113">
        <v>35649</v>
      </c>
      <c r="D192" s="87">
        <v>72402</v>
      </c>
      <c r="E192" s="125">
        <v>42968</v>
      </c>
      <c r="F192" s="113" t="s">
        <v>448</v>
      </c>
    </row>
    <row r="193" spans="1:6">
      <c r="A193" s="14">
        <v>42948</v>
      </c>
      <c r="B193" s="113">
        <v>36796</v>
      </c>
      <c r="C193" s="113">
        <v>35276</v>
      </c>
      <c r="D193" s="87">
        <v>72072</v>
      </c>
      <c r="E193" s="125">
        <v>42999</v>
      </c>
      <c r="F193" s="113" t="s">
        <v>448</v>
      </c>
    </row>
    <row r="194" spans="1:6">
      <c r="A194" s="14">
        <v>42979</v>
      </c>
      <c r="B194" s="113">
        <v>36404</v>
      </c>
      <c r="C194" s="113">
        <v>34582</v>
      </c>
      <c r="D194" s="87">
        <v>70986</v>
      </c>
      <c r="E194" s="125">
        <v>43028</v>
      </c>
      <c r="F194" s="113" t="s">
        <v>448</v>
      </c>
    </row>
    <row r="195" spans="1:6">
      <c r="A195" s="14">
        <v>43009</v>
      </c>
      <c r="B195" s="113">
        <v>36357</v>
      </c>
      <c r="C195" s="113">
        <v>34337</v>
      </c>
      <c r="D195" s="87">
        <v>70694</v>
      </c>
      <c r="E195" s="125">
        <v>43062</v>
      </c>
      <c r="F195" s="113" t="s">
        <v>448</v>
      </c>
    </row>
    <row r="196" spans="1:6">
      <c r="A196" s="14">
        <v>43040</v>
      </c>
      <c r="B196" s="113">
        <v>36294</v>
      </c>
      <c r="C196" s="113">
        <v>34060</v>
      </c>
      <c r="D196" s="87">
        <v>70354</v>
      </c>
      <c r="E196" s="125">
        <v>43089</v>
      </c>
      <c r="F196" s="113" t="s">
        <v>448</v>
      </c>
    </row>
    <row r="197" spans="1:6">
      <c r="A197" s="14">
        <v>43070</v>
      </c>
      <c r="B197" s="113">
        <v>36152</v>
      </c>
      <c r="C197" s="113">
        <v>33864</v>
      </c>
      <c r="D197" s="87">
        <v>70016</v>
      </c>
      <c r="E197" s="125">
        <v>43133</v>
      </c>
      <c r="F197" s="113" t="s">
        <v>448</v>
      </c>
    </row>
    <row r="198" spans="1:6">
      <c r="A198" s="14">
        <v>43101</v>
      </c>
      <c r="B198" s="113">
        <v>36067</v>
      </c>
      <c r="C198" s="113">
        <v>34080</v>
      </c>
      <c r="D198" s="87">
        <v>70147</v>
      </c>
      <c r="E198" s="125">
        <v>43161</v>
      </c>
      <c r="F198" s="113" t="s">
        <v>448</v>
      </c>
    </row>
    <row r="199" spans="1:6">
      <c r="A199" s="14">
        <v>43132</v>
      </c>
      <c r="B199" s="113">
        <v>34928</v>
      </c>
      <c r="C199" s="113">
        <v>34015</v>
      </c>
      <c r="D199" s="87">
        <v>68943</v>
      </c>
      <c r="E199" s="125">
        <v>43180</v>
      </c>
      <c r="F199" s="113" t="s">
        <v>448</v>
      </c>
    </row>
    <row r="200" spans="1:6">
      <c r="A200" s="14">
        <v>43160</v>
      </c>
      <c r="B200" s="113">
        <v>34448</v>
      </c>
      <c r="C200" s="113">
        <v>33536</v>
      </c>
      <c r="D200" s="87">
        <v>67984</v>
      </c>
      <c r="E200" s="125">
        <v>43214</v>
      </c>
      <c r="F200" s="113" t="s">
        <v>448</v>
      </c>
    </row>
    <row r="201" spans="1:6">
      <c r="A201" s="14">
        <v>43191</v>
      </c>
      <c r="B201" s="113">
        <v>34039</v>
      </c>
      <c r="C201" s="113">
        <v>32999</v>
      </c>
      <c r="D201" s="87">
        <v>67038</v>
      </c>
      <c r="E201" s="125">
        <v>43241</v>
      </c>
      <c r="F201" s="113" t="s">
        <v>448</v>
      </c>
    </row>
    <row r="202" spans="1:6">
      <c r="A202" s="14">
        <v>43221</v>
      </c>
      <c r="B202" s="113">
        <v>33695</v>
      </c>
      <c r="C202" s="113">
        <v>32548</v>
      </c>
      <c r="D202" s="87">
        <v>66243</v>
      </c>
      <c r="E202" s="125">
        <v>43277</v>
      </c>
      <c r="F202" s="113" t="s">
        <v>448</v>
      </c>
    </row>
    <row r="203" spans="1:6">
      <c r="A203" s="14">
        <v>43252</v>
      </c>
      <c r="B203">
        <v>33169</v>
      </c>
      <c r="C203">
        <v>31826</v>
      </c>
      <c r="D203" s="87">
        <v>64995</v>
      </c>
      <c r="E203" s="125">
        <v>43301</v>
      </c>
      <c r="F203" s="113" t="s">
        <v>448</v>
      </c>
    </row>
    <row r="204" spans="1:6">
      <c r="A204" s="14">
        <v>43282</v>
      </c>
      <c r="B204">
        <v>32575</v>
      </c>
      <c r="C204">
        <v>31204</v>
      </c>
      <c r="D204" s="87">
        <v>63779</v>
      </c>
      <c r="E204" s="125">
        <v>43333</v>
      </c>
      <c r="F204" s="113" t="s">
        <v>448</v>
      </c>
    </row>
    <row r="205" spans="1:6">
      <c r="A205" s="14">
        <v>43313</v>
      </c>
      <c r="B205" s="113">
        <v>32095</v>
      </c>
      <c r="C205" s="113">
        <v>31193</v>
      </c>
      <c r="D205" s="87">
        <v>63288</v>
      </c>
      <c r="E205" s="125">
        <v>43367</v>
      </c>
      <c r="F205" s="113" t="s">
        <v>448</v>
      </c>
    </row>
    <row r="206" spans="1:6">
      <c r="A206" s="14">
        <v>43344</v>
      </c>
      <c r="B206" s="113">
        <v>31417</v>
      </c>
      <c r="C206" s="113">
        <v>31316</v>
      </c>
      <c r="D206" s="87">
        <v>62733</v>
      </c>
      <c r="E206" s="125">
        <v>43396</v>
      </c>
      <c r="F206" s="113" t="s">
        <v>448</v>
      </c>
    </row>
    <row r="207" spans="1:6">
      <c r="A207" s="14">
        <v>43374</v>
      </c>
      <c r="B207" s="113">
        <v>30973</v>
      </c>
      <c r="C207" s="113">
        <v>30778</v>
      </c>
      <c r="D207" s="87">
        <v>61751</v>
      </c>
      <c r="E207" s="125">
        <v>43426</v>
      </c>
      <c r="F207" s="113" t="s">
        <v>448</v>
      </c>
    </row>
    <row r="208" spans="1:6">
      <c r="D208" s="87"/>
      <c r="E208" t="s">
        <v>644</v>
      </c>
      <c r="F208" s="36" t="s">
        <v>645</v>
      </c>
    </row>
    <row r="209" spans="4:6">
      <c r="D209" s="87"/>
      <c r="F209" s="132"/>
    </row>
    <row r="210" spans="4:6">
      <c r="D210" s="87"/>
      <c r="F210" s="132"/>
    </row>
    <row r="211" spans="4:6">
      <c r="D211" s="87"/>
    </row>
    <row r="212" spans="4:6">
      <c r="D212" s="87"/>
    </row>
    <row r="213" spans="4:6">
      <c r="D213" s="87"/>
    </row>
    <row r="214" spans="4:6">
      <c r="D214" s="87"/>
    </row>
    <row r="215" spans="4:6">
      <c r="D215" s="87"/>
    </row>
    <row r="216" spans="4:6">
      <c r="D216" s="87"/>
    </row>
    <row r="217" spans="4:6">
      <c r="D217" s="87"/>
    </row>
    <row r="218" spans="4:6">
      <c r="D218" s="87"/>
    </row>
    <row r="219" spans="4:6">
      <c r="D219" s="87"/>
    </row>
    <row r="220" spans="4:6">
      <c r="D220" s="87"/>
    </row>
    <row r="221" spans="4:6">
      <c r="D221" s="87"/>
    </row>
    <row r="222" spans="4:6">
      <c r="D222" s="87"/>
    </row>
    <row r="223" spans="4:6">
      <c r="D223" s="87"/>
    </row>
    <row r="224" spans="4:6">
      <c r="D224" s="87"/>
    </row>
    <row r="225" spans="4:4">
      <c r="D225" s="87"/>
    </row>
    <row r="226" spans="4:4">
      <c r="D226" s="87"/>
    </row>
    <row r="227" spans="4:4">
      <c r="D227" s="87"/>
    </row>
    <row r="228" spans="4:4">
      <c r="D228" s="87"/>
    </row>
    <row r="229" spans="4:4">
      <c r="D229" s="87"/>
    </row>
    <row r="230" spans="4:4">
      <c r="D230" s="87"/>
    </row>
    <row r="231" spans="4:4">
      <c r="D231" s="87"/>
    </row>
    <row r="232" spans="4:4">
      <c r="D232" s="87"/>
    </row>
    <row r="233" spans="4:4">
      <c r="D233" s="87"/>
    </row>
    <row r="234" spans="4:4">
      <c r="D234" s="87"/>
    </row>
    <row r="235" spans="4:4">
      <c r="D235" s="87"/>
    </row>
    <row r="236" spans="4:4">
      <c r="D236" s="87"/>
    </row>
    <row r="237" spans="4:4">
      <c r="D237" s="87"/>
    </row>
    <row r="238" spans="4:4">
      <c r="D238" s="87"/>
    </row>
    <row r="239" spans="4:4">
      <c r="D239" s="87"/>
    </row>
    <row r="240" spans="4:4">
      <c r="D240" s="87"/>
    </row>
    <row r="241" spans="4:4">
      <c r="D241" s="87"/>
    </row>
    <row r="242" spans="4:4">
      <c r="D242" s="87"/>
    </row>
    <row r="243" spans="4:4">
      <c r="D243" s="87"/>
    </row>
    <row r="244" spans="4:4">
      <c r="D244" s="87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2"/>
  <dimension ref="A1:H211"/>
  <sheetViews>
    <sheetView workbookViewId="0">
      <pane xSplit="1" ySplit="4" topLeftCell="B200" activePane="bottomRight" state="frozen"/>
      <selection pane="topRight" activeCell="B1" sqref="B1"/>
      <selection pane="bottomLeft" activeCell="A5" sqref="A5"/>
      <selection pane="bottomRight" activeCell="F2" sqref="F2"/>
    </sheetView>
  </sheetViews>
  <sheetFormatPr defaultRowHeight="14.5"/>
  <cols>
    <col min="1" max="1" width="14.1796875" customWidth="1"/>
    <col min="2" max="2" width="13.81640625" customWidth="1"/>
    <col min="3" max="3" width="16.1796875" customWidth="1"/>
    <col min="4" max="4" width="10.7265625" bestFit="1" customWidth="1"/>
  </cols>
  <sheetData>
    <row r="1" spans="1:8" s="25" customFormat="1">
      <c r="A1" s="26" t="s">
        <v>16</v>
      </c>
      <c r="E1" s="93" t="s">
        <v>386</v>
      </c>
    </row>
    <row r="2" spans="1:8" s="25" customFormat="1">
      <c r="A2" s="5" t="s">
        <v>8</v>
      </c>
      <c r="F2" s="175" t="s">
        <v>645</v>
      </c>
    </row>
    <row r="4" spans="1:8">
      <c r="B4" s="26" t="s">
        <v>14</v>
      </c>
      <c r="C4" s="26" t="s">
        <v>15</v>
      </c>
    </row>
    <row r="5" spans="1:8">
      <c r="A5" s="14">
        <v>37226</v>
      </c>
      <c r="B5" s="15">
        <v>33849</v>
      </c>
      <c r="C5" s="15">
        <v>25710</v>
      </c>
    </row>
    <row r="6" spans="1:8">
      <c r="A6" s="14">
        <v>37257</v>
      </c>
      <c r="B6" s="15">
        <v>35340</v>
      </c>
      <c r="C6" s="15">
        <v>24138</v>
      </c>
      <c r="D6" s="25"/>
    </row>
    <row r="7" spans="1:8">
      <c r="A7" s="14">
        <v>37288</v>
      </c>
      <c r="B7" s="15">
        <v>36262</v>
      </c>
      <c r="C7" s="15">
        <v>22380</v>
      </c>
      <c r="D7" s="25"/>
      <c r="H7" s="25"/>
    </row>
    <row r="8" spans="1:8">
      <c r="A8" s="14">
        <v>37316</v>
      </c>
      <c r="B8" s="15">
        <v>37263</v>
      </c>
      <c r="C8" s="15">
        <v>21850</v>
      </c>
      <c r="D8" s="25"/>
    </row>
    <row r="9" spans="1:8">
      <c r="A9" s="14">
        <v>37347</v>
      </c>
      <c r="B9" s="15">
        <v>37648</v>
      </c>
      <c r="C9" s="15">
        <v>21377</v>
      </c>
      <c r="D9" s="25"/>
    </row>
    <row r="10" spans="1:8">
      <c r="A10" s="14">
        <v>37377</v>
      </c>
      <c r="B10" s="15">
        <v>38281</v>
      </c>
      <c r="C10" s="15">
        <v>20349</v>
      </c>
      <c r="D10" s="25"/>
    </row>
    <row r="11" spans="1:8">
      <c r="A11" s="14">
        <v>37408</v>
      </c>
      <c r="B11" s="15">
        <v>38955</v>
      </c>
      <c r="C11" s="15">
        <v>20459</v>
      </c>
      <c r="D11" s="25"/>
    </row>
    <row r="12" spans="1:8">
      <c r="A12" s="14">
        <v>37438</v>
      </c>
      <c r="B12" s="15">
        <v>39556</v>
      </c>
      <c r="C12" s="15">
        <v>20301</v>
      </c>
      <c r="D12" s="25"/>
    </row>
    <row r="13" spans="1:8">
      <c r="A13" s="14">
        <v>37469</v>
      </c>
      <c r="B13" s="15">
        <v>40169</v>
      </c>
      <c r="C13" s="15">
        <v>20049</v>
      </c>
      <c r="D13" s="25"/>
    </row>
    <row r="14" spans="1:8">
      <c r="A14" s="14">
        <v>37500</v>
      </c>
      <c r="B14" s="15">
        <v>40382</v>
      </c>
      <c r="C14" s="15">
        <v>19865</v>
      </c>
      <c r="D14" s="25"/>
    </row>
    <row r="15" spans="1:8">
      <c r="A15" s="14">
        <v>37530</v>
      </c>
      <c r="B15" s="15">
        <v>40567</v>
      </c>
      <c r="C15" s="15">
        <v>19792</v>
      </c>
      <c r="D15" s="25"/>
    </row>
    <row r="16" spans="1:8">
      <c r="A16" s="14">
        <v>37561</v>
      </c>
      <c r="B16" s="15">
        <v>40641</v>
      </c>
      <c r="C16" s="15">
        <v>19837</v>
      </c>
      <c r="D16" s="25"/>
    </row>
    <row r="17" spans="1:6">
      <c r="A17" s="14">
        <v>37591</v>
      </c>
      <c r="B17" s="15">
        <v>40644</v>
      </c>
      <c r="C17" s="15">
        <v>19793</v>
      </c>
      <c r="D17" s="25"/>
    </row>
    <row r="18" spans="1:6">
      <c r="A18" s="14">
        <v>37622</v>
      </c>
      <c r="B18" s="15">
        <v>41007</v>
      </c>
      <c r="C18" s="15">
        <v>19699</v>
      </c>
      <c r="D18" s="25"/>
    </row>
    <row r="19" spans="1:6">
      <c r="A19" s="14">
        <v>37653</v>
      </c>
      <c r="B19" s="15">
        <v>41902</v>
      </c>
      <c r="C19" s="15">
        <v>19768</v>
      </c>
      <c r="D19" s="25"/>
      <c r="E19" s="115"/>
    </row>
    <row r="20" spans="1:6">
      <c r="A20" s="14">
        <v>37681</v>
      </c>
      <c r="B20" s="15">
        <v>41813</v>
      </c>
      <c r="C20" s="15">
        <v>19755</v>
      </c>
      <c r="D20" s="25"/>
    </row>
    <row r="21" spans="1:6">
      <c r="A21" s="14">
        <v>37712</v>
      </c>
      <c r="B21" s="15">
        <v>41592</v>
      </c>
      <c r="C21" s="15">
        <v>19575</v>
      </c>
      <c r="D21" s="25"/>
    </row>
    <row r="22" spans="1:6">
      <c r="A22" s="14">
        <v>37742</v>
      </c>
      <c r="B22" s="15">
        <v>41389</v>
      </c>
      <c r="C22" s="15">
        <v>19329</v>
      </c>
      <c r="D22" s="25"/>
    </row>
    <row r="23" spans="1:6">
      <c r="A23" s="14">
        <v>37773</v>
      </c>
      <c r="B23" s="15">
        <v>41137</v>
      </c>
      <c r="C23" s="15">
        <v>19008</v>
      </c>
      <c r="D23" s="25"/>
      <c r="F23" s="113" t="s">
        <v>441</v>
      </c>
    </row>
    <row r="24" spans="1:6">
      <c r="A24" s="14">
        <v>37803</v>
      </c>
      <c r="B24" s="15">
        <v>40856</v>
      </c>
      <c r="C24" s="15">
        <v>19051</v>
      </c>
      <c r="D24" s="25"/>
      <c r="F24" s="113" t="s">
        <v>441</v>
      </c>
    </row>
    <row r="25" spans="1:6">
      <c r="A25" s="14">
        <v>37834</v>
      </c>
      <c r="B25" s="15">
        <v>40534</v>
      </c>
      <c r="C25" s="15">
        <v>19205</v>
      </c>
      <c r="D25" s="25"/>
      <c r="F25" s="113" t="s">
        <v>441</v>
      </c>
    </row>
    <row r="26" spans="1:6">
      <c r="A26" s="14">
        <v>37865</v>
      </c>
      <c r="B26" s="15">
        <v>39971</v>
      </c>
      <c r="C26" s="15">
        <v>19255</v>
      </c>
      <c r="D26" s="25"/>
      <c r="F26" s="113" t="s">
        <v>441</v>
      </c>
    </row>
    <row r="27" spans="1:6">
      <c r="A27" s="14">
        <v>37895</v>
      </c>
      <c r="B27" s="15">
        <v>39633</v>
      </c>
      <c r="C27" s="15">
        <v>19473</v>
      </c>
      <c r="D27" s="25"/>
      <c r="F27" s="113" t="s">
        <v>441</v>
      </c>
    </row>
    <row r="28" spans="1:6">
      <c r="A28" s="14">
        <v>37926</v>
      </c>
      <c r="B28" s="15">
        <v>38903</v>
      </c>
      <c r="C28" s="15">
        <v>19813</v>
      </c>
      <c r="D28" s="25"/>
      <c r="F28" s="113" t="s">
        <v>441</v>
      </c>
    </row>
    <row r="29" spans="1:6">
      <c r="A29" s="14">
        <v>37956</v>
      </c>
      <c r="B29" s="15">
        <v>38251</v>
      </c>
      <c r="C29" s="15">
        <v>20450</v>
      </c>
      <c r="D29" s="25"/>
      <c r="F29" s="113" t="s">
        <v>441</v>
      </c>
    </row>
    <row r="30" spans="1:6">
      <c r="A30" s="14">
        <v>37987</v>
      </c>
      <c r="B30" s="15">
        <v>37344</v>
      </c>
      <c r="C30" s="15">
        <v>20666</v>
      </c>
      <c r="D30" s="25"/>
      <c r="F30" s="113" t="s">
        <v>441</v>
      </c>
    </row>
    <row r="31" spans="1:6">
      <c r="A31" s="14">
        <v>38018</v>
      </c>
      <c r="B31" s="15">
        <v>36259</v>
      </c>
      <c r="C31" s="15">
        <v>20836</v>
      </c>
      <c r="D31" s="25"/>
      <c r="F31" s="113" t="s">
        <v>441</v>
      </c>
    </row>
    <row r="32" spans="1:6">
      <c r="A32" s="14">
        <v>38047</v>
      </c>
      <c r="B32" s="15">
        <v>35445</v>
      </c>
      <c r="C32" s="15">
        <v>20976</v>
      </c>
      <c r="D32" s="25"/>
      <c r="F32" s="113" t="s">
        <v>441</v>
      </c>
    </row>
    <row r="33" spans="1:6">
      <c r="A33" s="14">
        <v>38078</v>
      </c>
      <c r="B33" s="15">
        <v>34864</v>
      </c>
      <c r="C33" s="15">
        <v>21173</v>
      </c>
      <c r="D33" s="25"/>
      <c r="F33" s="113" t="s">
        <v>441</v>
      </c>
    </row>
    <row r="34" spans="1:6">
      <c r="A34" s="14">
        <v>38108</v>
      </c>
      <c r="B34" s="15">
        <v>34453</v>
      </c>
      <c r="C34" s="15">
        <v>21386</v>
      </c>
      <c r="D34" s="25"/>
      <c r="F34" s="113" t="s">
        <v>441</v>
      </c>
    </row>
    <row r="35" spans="1:6">
      <c r="A35" s="14">
        <v>38139</v>
      </c>
      <c r="B35" s="15">
        <v>33859</v>
      </c>
      <c r="C35" s="15">
        <v>21709</v>
      </c>
      <c r="D35" s="25"/>
      <c r="F35" s="113" t="s">
        <v>441</v>
      </c>
    </row>
    <row r="36" spans="1:6">
      <c r="A36" s="14">
        <v>38169</v>
      </c>
      <c r="B36" s="15">
        <v>33448</v>
      </c>
      <c r="C36" s="15">
        <v>21863</v>
      </c>
      <c r="D36" s="25"/>
      <c r="F36" s="113" t="s">
        <v>441</v>
      </c>
    </row>
    <row r="37" spans="1:6">
      <c r="A37" s="14">
        <v>38200</v>
      </c>
      <c r="B37" s="15">
        <v>32850</v>
      </c>
      <c r="C37" s="15">
        <v>21903</v>
      </c>
      <c r="D37" s="25"/>
      <c r="F37" s="113" t="s">
        <v>441</v>
      </c>
    </row>
    <row r="38" spans="1:6">
      <c r="A38" s="14">
        <v>38231</v>
      </c>
      <c r="B38" s="15">
        <v>32636</v>
      </c>
      <c r="C38" s="15">
        <v>22174</v>
      </c>
      <c r="D38" s="25"/>
      <c r="F38" s="113" t="s">
        <v>441</v>
      </c>
    </row>
    <row r="39" spans="1:6">
      <c r="A39" s="14">
        <v>38261</v>
      </c>
      <c r="B39" s="15">
        <v>32352</v>
      </c>
      <c r="C39" s="15">
        <v>22266</v>
      </c>
      <c r="D39" s="25"/>
      <c r="F39" s="113" t="s">
        <v>441</v>
      </c>
    </row>
    <row r="40" spans="1:6">
      <c r="A40" s="14">
        <v>38292</v>
      </c>
      <c r="B40" s="15">
        <v>32096</v>
      </c>
      <c r="C40" s="15">
        <v>22377</v>
      </c>
      <c r="D40" s="25"/>
      <c r="F40" s="113" t="s">
        <v>441</v>
      </c>
    </row>
    <row r="41" spans="1:6">
      <c r="A41" s="14">
        <v>38322</v>
      </c>
      <c r="B41" s="15">
        <v>31966</v>
      </c>
      <c r="C41" s="15">
        <v>22467</v>
      </c>
      <c r="D41" s="25"/>
      <c r="F41" s="113" t="s">
        <v>441</v>
      </c>
    </row>
    <row r="42" spans="1:6">
      <c r="A42" s="14">
        <v>38353</v>
      </c>
      <c r="B42" s="15">
        <v>31356</v>
      </c>
      <c r="C42" s="15">
        <v>22716</v>
      </c>
      <c r="D42" s="25"/>
      <c r="F42" s="113" t="s">
        <v>441</v>
      </c>
    </row>
    <row r="43" spans="1:6">
      <c r="A43" s="14">
        <v>38384</v>
      </c>
      <c r="B43" s="15">
        <v>30719</v>
      </c>
      <c r="C43" s="15">
        <v>23016</v>
      </c>
      <c r="D43" s="25"/>
      <c r="F43" s="113" t="s">
        <v>441</v>
      </c>
    </row>
    <row r="44" spans="1:6">
      <c r="A44" s="14">
        <v>38412</v>
      </c>
      <c r="B44" s="15">
        <v>30624</v>
      </c>
      <c r="C44" s="15">
        <v>23294</v>
      </c>
      <c r="D44" s="25"/>
      <c r="F44" s="113" t="s">
        <v>441</v>
      </c>
    </row>
    <row r="45" spans="1:6">
      <c r="A45" s="14">
        <v>38443</v>
      </c>
      <c r="B45" s="15">
        <v>30903</v>
      </c>
      <c r="C45" s="15">
        <v>23696</v>
      </c>
      <c r="D45" s="25"/>
      <c r="F45" s="113" t="s">
        <v>441</v>
      </c>
    </row>
    <row r="46" spans="1:6">
      <c r="A46" s="14">
        <v>38473</v>
      </c>
      <c r="B46" s="15">
        <v>30926</v>
      </c>
      <c r="C46" s="15">
        <v>23945</v>
      </c>
      <c r="D46" s="25"/>
      <c r="F46" s="113" t="s">
        <v>441</v>
      </c>
    </row>
    <row r="47" spans="1:6">
      <c r="A47" s="14">
        <v>38504</v>
      </c>
      <c r="B47" s="15">
        <v>30964</v>
      </c>
      <c r="C47" s="15">
        <v>24150</v>
      </c>
      <c r="D47" s="25"/>
      <c r="F47" s="113" t="s">
        <v>441</v>
      </c>
    </row>
    <row r="48" spans="1:6">
      <c r="A48" s="14">
        <v>38534</v>
      </c>
      <c r="B48" s="15">
        <v>30707</v>
      </c>
      <c r="C48" s="15">
        <v>24570</v>
      </c>
      <c r="D48" s="25"/>
      <c r="F48" s="113" t="s">
        <v>441</v>
      </c>
    </row>
    <row r="49" spans="1:6">
      <c r="A49" s="14">
        <v>38565</v>
      </c>
      <c r="B49" s="15">
        <v>30824</v>
      </c>
      <c r="C49" s="15">
        <v>24842</v>
      </c>
      <c r="D49" s="25"/>
      <c r="F49" s="113" t="s">
        <v>441</v>
      </c>
    </row>
    <row r="50" spans="1:6">
      <c r="A50" s="14">
        <v>38596</v>
      </c>
      <c r="B50" s="15">
        <v>30915</v>
      </c>
      <c r="C50" s="15">
        <v>24928</v>
      </c>
      <c r="D50" s="25"/>
      <c r="F50" s="113" t="s">
        <v>441</v>
      </c>
    </row>
    <row r="51" spans="1:6">
      <c r="A51" s="14">
        <v>38626</v>
      </c>
      <c r="B51" s="15">
        <v>30943</v>
      </c>
      <c r="C51" s="15">
        <v>25132</v>
      </c>
      <c r="D51" s="25"/>
      <c r="F51" s="113" t="s">
        <v>441</v>
      </c>
    </row>
    <row r="52" spans="1:6">
      <c r="A52" s="14">
        <v>38657</v>
      </c>
      <c r="B52" s="15">
        <v>30894</v>
      </c>
      <c r="C52" s="15">
        <v>24893</v>
      </c>
      <c r="D52" s="25"/>
      <c r="F52" s="113" t="s">
        <v>441</v>
      </c>
    </row>
    <row r="53" spans="1:6">
      <c r="A53" s="14">
        <v>38687</v>
      </c>
      <c r="B53" s="15">
        <v>31037</v>
      </c>
      <c r="C53" s="15">
        <v>24685</v>
      </c>
      <c r="D53" s="25"/>
      <c r="F53" s="113" t="s">
        <v>441</v>
      </c>
    </row>
    <row r="54" spans="1:6">
      <c r="A54" s="14">
        <v>38718</v>
      </c>
      <c r="B54" s="15">
        <v>30843</v>
      </c>
      <c r="C54" s="15">
        <v>24615</v>
      </c>
      <c r="D54" s="25"/>
      <c r="F54" s="113" t="s">
        <v>441</v>
      </c>
    </row>
    <row r="55" spans="1:6">
      <c r="A55" s="14">
        <v>38749</v>
      </c>
      <c r="B55" s="15">
        <v>31297</v>
      </c>
      <c r="C55" s="15">
        <v>24363</v>
      </c>
      <c r="D55" s="25"/>
      <c r="F55" s="113" t="s">
        <v>441</v>
      </c>
    </row>
    <row r="56" spans="1:6">
      <c r="A56" s="14">
        <v>38777</v>
      </c>
      <c r="B56" s="15">
        <v>31528</v>
      </c>
      <c r="C56" s="15">
        <v>24140</v>
      </c>
      <c r="D56" s="25"/>
      <c r="F56" s="113" t="s">
        <v>441</v>
      </c>
    </row>
    <row r="57" spans="1:6">
      <c r="A57" s="14">
        <v>38808</v>
      </c>
      <c r="B57" s="15">
        <v>31453</v>
      </c>
      <c r="C57" s="15">
        <v>23963</v>
      </c>
      <c r="D57" s="25"/>
      <c r="F57" s="113" t="s">
        <v>441</v>
      </c>
    </row>
    <row r="58" spans="1:6">
      <c r="A58" s="14">
        <v>38838</v>
      </c>
      <c r="B58" s="15">
        <v>31380</v>
      </c>
      <c r="C58" s="15">
        <v>23985</v>
      </c>
      <c r="D58" s="25"/>
      <c r="F58" s="113" t="s">
        <v>441</v>
      </c>
    </row>
    <row r="59" spans="1:6">
      <c r="A59" s="14">
        <v>38869</v>
      </c>
      <c r="B59" s="15">
        <v>31638</v>
      </c>
      <c r="C59" s="15">
        <v>23885</v>
      </c>
      <c r="D59" s="25"/>
      <c r="F59" s="113" t="s">
        <v>441</v>
      </c>
    </row>
    <row r="60" spans="1:6">
      <c r="A60" s="14">
        <v>38899</v>
      </c>
      <c r="B60" s="15">
        <v>31970</v>
      </c>
      <c r="C60" s="15">
        <v>23663</v>
      </c>
      <c r="D60" s="25"/>
      <c r="F60" s="113" t="s">
        <v>441</v>
      </c>
    </row>
    <row r="61" spans="1:6">
      <c r="A61" s="14">
        <v>38930</v>
      </c>
      <c r="B61" s="15">
        <v>32246</v>
      </c>
      <c r="C61" s="15">
        <v>23557</v>
      </c>
      <c r="D61" s="25"/>
      <c r="F61" s="113" t="s">
        <v>441</v>
      </c>
    </row>
    <row r="62" spans="1:6">
      <c r="A62" s="14">
        <v>38961</v>
      </c>
      <c r="B62" s="15">
        <v>32447</v>
      </c>
      <c r="C62" s="15">
        <v>23519</v>
      </c>
      <c r="D62" s="25"/>
      <c r="F62" s="113" t="s">
        <v>441</v>
      </c>
    </row>
    <row r="63" spans="1:6">
      <c r="A63" s="14">
        <v>38991</v>
      </c>
      <c r="B63" s="15">
        <v>32763</v>
      </c>
      <c r="C63" s="15">
        <v>23450</v>
      </c>
      <c r="D63" s="25"/>
      <c r="F63" s="113" t="s">
        <v>441</v>
      </c>
    </row>
    <row r="64" spans="1:6">
      <c r="A64" s="14">
        <v>39022</v>
      </c>
      <c r="B64" s="15">
        <v>33113</v>
      </c>
      <c r="C64" s="15">
        <v>23286</v>
      </c>
      <c r="D64" s="25"/>
      <c r="F64" s="113" t="s">
        <v>441</v>
      </c>
    </row>
    <row r="65" spans="1:6">
      <c r="A65" s="14">
        <v>39052</v>
      </c>
      <c r="B65" s="15">
        <v>33111</v>
      </c>
      <c r="C65" s="15">
        <v>23305</v>
      </c>
      <c r="D65" s="25"/>
      <c r="F65" s="113" t="s">
        <v>441</v>
      </c>
    </row>
    <row r="66" spans="1:6">
      <c r="A66" s="14">
        <v>39083</v>
      </c>
      <c r="B66" s="15">
        <v>33285</v>
      </c>
      <c r="C66" s="15">
        <v>23484</v>
      </c>
      <c r="D66" s="25"/>
      <c r="F66" s="113" t="s">
        <v>441</v>
      </c>
    </row>
    <row r="67" spans="1:6">
      <c r="A67" s="14">
        <v>39114</v>
      </c>
      <c r="B67" s="15">
        <v>33060</v>
      </c>
      <c r="C67" s="15">
        <v>23675</v>
      </c>
      <c r="D67" s="25"/>
      <c r="F67" s="113" t="s">
        <v>441</v>
      </c>
    </row>
    <row r="68" spans="1:6">
      <c r="A68" s="14">
        <v>39142</v>
      </c>
      <c r="B68" s="15">
        <v>33184</v>
      </c>
      <c r="C68" s="15">
        <v>24066</v>
      </c>
      <c r="D68" s="25"/>
      <c r="F68" s="113" t="s">
        <v>441</v>
      </c>
    </row>
    <row r="69" spans="1:6">
      <c r="A69" s="14">
        <v>39173</v>
      </c>
      <c r="B69" s="15">
        <v>33097</v>
      </c>
      <c r="C69" s="15">
        <v>24291</v>
      </c>
      <c r="D69" s="25"/>
      <c r="F69" s="113" t="s">
        <v>441</v>
      </c>
    </row>
    <row r="70" spans="1:6">
      <c r="A70" s="14">
        <v>39203</v>
      </c>
      <c r="B70" s="15">
        <v>33081</v>
      </c>
      <c r="C70" s="15">
        <v>24430</v>
      </c>
      <c r="D70" s="25"/>
      <c r="F70" s="113" t="s">
        <v>441</v>
      </c>
    </row>
    <row r="71" spans="1:6">
      <c r="A71" s="14">
        <v>39234</v>
      </c>
      <c r="B71" s="15">
        <v>33098</v>
      </c>
      <c r="C71" s="15">
        <v>24779</v>
      </c>
      <c r="D71" s="25"/>
      <c r="F71" s="113" t="s">
        <v>441</v>
      </c>
    </row>
    <row r="72" spans="1:6">
      <c r="A72" s="14">
        <v>39264</v>
      </c>
      <c r="B72" s="15">
        <v>33050</v>
      </c>
      <c r="C72" s="15">
        <v>24948</v>
      </c>
      <c r="D72" s="25"/>
      <c r="F72" s="113" t="s">
        <v>441</v>
      </c>
    </row>
    <row r="73" spans="1:6">
      <c r="A73" s="14">
        <v>39295</v>
      </c>
      <c r="B73" s="15">
        <v>33209</v>
      </c>
      <c r="C73" s="15">
        <v>25320</v>
      </c>
      <c r="D73" s="25"/>
      <c r="F73" s="113" t="s">
        <v>441</v>
      </c>
    </row>
    <row r="74" spans="1:6">
      <c r="A74" s="14">
        <v>39326</v>
      </c>
      <c r="B74" s="15">
        <v>33259</v>
      </c>
      <c r="C74" s="15">
        <v>25481</v>
      </c>
      <c r="D74" s="25"/>
      <c r="F74" s="113" t="s">
        <v>441</v>
      </c>
    </row>
    <row r="75" spans="1:6">
      <c r="A75" s="14">
        <v>39356</v>
      </c>
      <c r="B75" s="15">
        <v>32970</v>
      </c>
      <c r="C75" s="15">
        <v>25634</v>
      </c>
      <c r="D75" s="25"/>
      <c r="F75" s="113" t="s">
        <v>441</v>
      </c>
    </row>
    <row r="76" spans="1:6">
      <c r="A76" s="14">
        <v>39387</v>
      </c>
      <c r="B76" s="15">
        <v>32883</v>
      </c>
      <c r="C76" s="15">
        <v>26005</v>
      </c>
      <c r="D76" s="25"/>
      <c r="F76" s="113" t="s">
        <v>441</v>
      </c>
    </row>
    <row r="77" spans="1:6">
      <c r="A77" s="14">
        <v>39417</v>
      </c>
      <c r="B77" s="15">
        <v>32805</v>
      </c>
      <c r="C77" s="15">
        <v>26400</v>
      </c>
      <c r="D77" s="25"/>
      <c r="F77" s="113" t="s">
        <v>441</v>
      </c>
    </row>
    <row r="78" spans="1:6">
      <c r="A78" s="14">
        <v>39448</v>
      </c>
      <c r="B78" s="15">
        <v>32782</v>
      </c>
      <c r="C78" s="15">
        <v>26724</v>
      </c>
      <c r="D78" s="25"/>
      <c r="F78" s="113" t="s">
        <v>441</v>
      </c>
    </row>
    <row r="79" spans="1:6">
      <c r="A79" s="14">
        <v>39479</v>
      </c>
      <c r="B79" s="15">
        <v>33161</v>
      </c>
      <c r="C79" s="15">
        <v>27250</v>
      </c>
      <c r="D79" s="25"/>
      <c r="F79" s="113" t="s">
        <v>441</v>
      </c>
    </row>
    <row r="80" spans="1:6">
      <c r="A80" s="14">
        <v>39508</v>
      </c>
      <c r="B80" s="15">
        <v>33217</v>
      </c>
      <c r="C80" s="15">
        <v>27398</v>
      </c>
      <c r="D80" s="25"/>
      <c r="F80" s="113" t="s">
        <v>441</v>
      </c>
    </row>
    <row r="81" spans="1:6">
      <c r="A81" s="14">
        <v>39539</v>
      </c>
      <c r="B81" s="15">
        <v>33358</v>
      </c>
      <c r="C81" s="15">
        <v>27539</v>
      </c>
      <c r="D81" s="25"/>
      <c r="F81" s="113" t="s">
        <v>441</v>
      </c>
    </row>
    <row r="82" spans="1:6">
      <c r="A82" s="14">
        <v>39569</v>
      </c>
      <c r="B82" s="15">
        <v>33767</v>
      </c>
      <c r="C82" s="15">
        <v>27701</v>
      </c>
      <c r="D82" s="25"/>
      <c r="F82" s="113" t="s">
        <v>441</v>
      </c>
    </row>
    <row r="83" spans="1:6">
      <c r="A83" s="14">
        <v>39600</v>
      </c>
      <c r="B83" s="15">
        <v>33884</v>
      </c>
      <c r="C83" s="15">
        <v>27750</v>
      </c>
      <c r="D83" s="25"/>
      <c r="F83" s="113" t="s">
        <v>441</v>
      </c>
    </row>
    <row r="84" spans="1:6">
      <c r="A84" s="14">
        <v>39630</v>
      </c>
      <c r="B84" s="15">
        <v>34055</v>
      </c>
      <c r="C84" s="15">
        <v>28004</v>
      </c>
      <c r="D84" s="25"/>
      <c r="F84" s="113" t="s">
        <v>441</v>
      </c>
    </row>
    <row r="85" spans="1:6">
      <c r="A85" s="14">
        <v>39661</v>
      </c>
      <c r="B85" s="15">
        <v>34224</v>
      </c>
      <c r="C85" s="15">
        <v>28212</v>
      </c>
      <c r="D85" s="25"/>
      <c r="F85" s="113" t="s">
        <v>441</v>
      </c>
    </row>
    <row r="86" spans="1:6">
      <c r="A86" s="14">
        <v>39692</v>
      </c>
      <c r="B86" s="15">
        <v>34226</v>
      </c>
      <c r="C86" s="15">
        <v>28329</v>
      </c>
      <c r="D86" s="25"/>
      <c r="F86" s="113" t="s">
        <v>441</v>
      </c>
    </row>
    <row r="87" spans="1:6">
      <c r="A87" s="14">
        <v>39722</v>
      </c>
      <c r="B87" s="15">
        <v>34660</v>
      </c>
      <c r="C87" s="15">
        <v>28575</v>
      </c>
      <c r="D87" s="25"/>
      <c r="F87" s="113" t="s">
        <v>441</v>
      </c>
    </row>
    <row r="88" spans="1:6">
      <c r="A88" s="14">
        <v>39753</v>
      </c>
      <c r="B88" s="15">
        <v>34590</v>
      </c>
      <c r="C88" s="15">
        <v>28886</v>
      </c>
      <c r="D88" s="25"/>
      <c r="F88" s="113" t="s">
        <v>441</v>
      </c>
    </row>
    <row r="89" spans="1:6">
      <c r="A89" s="14">
        <v>39783</v>
      </c>
      <c r="B89" s="15">
        <v>34712</v>
      </c>
      <c r="C89" s="15">
        <v>28841</v>
      </c>
      <c r="D89" s="25"/>
      <c r="F89" s="113" t="s">
        <v>441</v>
      </c>
    </row>
    <row r="90" spans="1:6">
      <c r="A90" s="14">
        <v>39814</v>
      </c>
      <c r="B90" s="15">
        <v>35083</v>
      </c>
      <c r="C90" s="15">
        <v>28793</v>
      </c>
      <c r="D90" s="25"/>
      <c r="F90" s="113" t="s">
        <v>441</v>
      </c>
    </row>
    <row r="91" spans="1:6">
      <c r="A91" s="14">
        <v>39845</v>
      </c>
      <c r="B91" s="15">
        <v>35320</v>
      </c>
      <c r="C91" s="15">
        <v>28360</v>
      </c>
      <c r="D91" s="25"/>
      <c r="F91" s="113" t="s">
        <v>441</v>
      </c>
    </row>
    <row r="92" spans="1:6">
      <c r="A92" s="14">
        <v>39873</v>
      </c>
      <c r="B92" s="15">
        <v>35360</v>
      </c>
      <c r="C92" s="15">
        <v>27949</v>
      </c>
      <c r="D92" s="25"/>
      <c r="F92" s="113" t="s">
        <v>441</v>
      </c>
    </row>
    <row r="93" spans="1:6">
      <c r="A93" s="14">
        <v>39904</v>
      </c>
      <c r="B93" s="15">
        <v>35441</v>
      </c>
      <c r="C93" s="15">
        <v>27626</v>
      </c>
      <c r="D93" s="25"/>
      <c r="F93" s="113" t="s">
        <v>441</v>
      </c>
    </row>
    <row r="94" spans="1:6">
      <c r="A94" s="14">
        <v>39934</v>
      </c>
      <c r="B94" s="15">
        <v>35493</v>
      </c>
      <c r="C94" s="15">
        <v>27148</v>
      </c>
      <c r="D94" s="25"/>
      <c r="F94" s="113" t="s">
        <v>441</v>
      </c>
    </row>
    <row r="95" spans="1:6">
      <c r="A95" s="14">
        <v>39965</v>
      </c>
      <c r="B95" s="15">
        <v>35319</v>
      </c>
      <c r="C95" s="15">
        <v>26708</v>
      </c>
      <c r="D95" s="25"/>
      <c r="F95" s="113" t="s">
        <v>441</v>
      </c>
    </row>
    <row r="96" spans="1:6">
      <c r="A96" s="14">
        <v>39995</v>
      </c>
      <c r="B96" s="15">
        <v>35504</v>
      </c>
      <c r="C96" s="15">
        <v>26209</v>
      </c>
      <c r="D96" s="25"/>
      <c r="F96" s="113" t="s">
        <v>441</v>
      </c>
    </row>
    <row r="97" spans="1:6">
      <c r="A97" s="14">
        <v>40026</v>
      </c>
      <c r="B97" s="15">
        <v>35160</v>
      </c>
      <c r="C97" s="15">
        <v>25706</v>
      </c>
      <c r="D97" s="25"/>
      <c r="F97" s="113" t="s">
        <v>441</v>
      </c>
    </row>
    <row r="98" spans="1:6">
      <c r="A98" s="14">
        <v>40057</v>
      </c>
      <c r="B98" s="15">
        <v>35031</v>
      </c>
      <c r="C98" s="15">
        <v>25235</v>
      </c>
      <c r="D98" s="25"/>
      <c r="F98" s="113" t="s">
        <v>441</v>
      </c>
    </row>
    <row r="99" spans="1:6">
      <c r="A99" s="14">
        <v>40087</v>
      </c>
      <c r="B99" s="15">
        <v>34729</v>
      </c>
      <c r="C99" s="15">
        <v>24681</v>
      </c>
      <c r="D99" s="25"/>
      <c r="F99" s="113" t="s">
        <v>441</v>
      </c>
    </row>
    <row r="100" spans="1:6">
      <c r="A100" s="14">
        <v>40118</v>
      </c>
      <c r="B100" s="15">
        <v>34803</v>
      </c>
      <c r="C100" s="15">
        <v>24276</v>
      </c>
      <c r="D100" s="25"/>
      <c r="F100" s="113" t="s">
        <v>441</v>
      </c>
    </row>
    <row r="101" spans="1:6">
      <c r="A101" s="14">
        <v>40148</v>
      </c>
      <c r="B101" s="15">
        <v>34749</v>
      </c>
      <c r="C101" s="15">
        <v>23800</v>
      </c>
      <c r="D101" s="25"/>
      <c r="F101" s="113" t="s">
        <v>441</v>
      </c>
    </row>
    <row r="102" spans="1:6">
      <c r="A102" s="14">
        <v>40179</v>
      </c>
      <c r="B102" s="15">
        <v>34505</v>
      </c>
      <c r="C102" s="15">
        <v>23458</v>
      </c>
      <c r="D102" s="25"/>
      <c r="F102" s="113" t="s">
        <v>441</v>
      </c>
    </row>
    <row r="103" spans="1:6">
      <c r="A103" s="14">
        <v>40210</v>
      </c>
      <c r="B103" s="15">
        <v>34080</v>
      </c>
      <c r="C103" s="15">
        <v>23451</v>
      </c>
      <c r="D103" s="25"/>
      <c r="F103" s="113" t="s">
        <v>441</v>
      </c>
    </row>
    <row r="104" spans="1:6">
      <c r="A104" s="14">
        <v>40238</v>
      </c>
      <c r="B104" s="15">
        <v>33900</v>
      </c>
      <c r="C104" s="15">
        <v>23612</v>
      </c>
      <c r="D104" s="25"/>
      <c r="F104" s="113" t="s">
        <v>441</v>
      </c>
    </row>
    <row r="105" spans="1:6">
      <c r="A105" s="14">
        <v>40269</v>
      </c>
      <c r="B105" s="15">
        <v>33748</v>
      </c>
      <c r="C105" s="15">
        <v>23653</v>
      </c>
      <c r="D105" s="25"/>
      <c r="F105" s="113" t="s">
        <v>441</v>
      </c>
    </row>
    <row r="106" spans="1:6">
      <c r="A106" s="14">
        <v>40299</v>
      </c>
      <c r="B106" s="15">
        <v>33369</v>
      </c>
      <c r="C106" s="15">
        <v>24024</v>
      </c>
      <c r="D106" s="25"/>
      <c r="F106" s="113" t="s">
        <v>441</v>
      </c>
    </row>
    <row r="107" spans="1:6">
      <c r="A107" s="14">
        <v>40330</v>
      </c>
      <c r="B107" s="15">
        <v>33080</v>
      </c>
      <c r="C107" s="15">
        <v>24275</v>
      </c>
      <c r="D107" s="25"/>
      <c r="F107" s="113" t="s">
        <v>441</v>
      </c>
    </row>
    <row r="108" spans="1:6">
      <c r="A108" s="14">
        <v>40360</v>
      </c>
      <c r="B108" s="15">
        <v>33002</v>
      </c>
      <c r="C108" s="15">
        <v>24490</v>
      </c>
      <c r="D108" s="25"/>
      <c r="F108" s="113" t="s">
        <v>441</v>
      </c>
    </row>
    <row r="109" spans="1:6">
      <c r="A109" s="14">
        <v>40391</v>
      </c>
      <c r="B109" s="15">
        <v>33118</v>
      </c>
      <c r="C109" s="15">
        <v>24699</v>
      </c>
      <c r="D109" s="25"/>
      <c r="F109" s="113" t="s">
        <v>441</v>
      </c>
    </row>
    <row r="110" spans="1:6">
      <c r="A110" s="14">
        <v>40422</v>
      </c>
      <c r="B110" s="15">
        <v>33231</v>
      </c>
      <c r="C110" s="15">
        <v>24969</v>
      </c>
      <c r="D110" s="25"/>
      <c r="F110" s="113" t="s">
        <v>441</v>
      </c>
    </row>
    <row r="111" spans="1:6">
      <c r="A111" s="14">
        <v>40452</v>
      </c>
      <c r="B111" s="15">
        <v>33358</v>
      </c>
      <c r="C111" s="15">
        <v>25582</v>
      </c>
      <c r="D111" s="25"/>
      <c r="F111" s="113" t="s">
        <v>441</v>
      </c>
    </row>
    <row r="112" spans="1:6">
      <c r="A112" s="14">
        <v>40483</v>
      </c>
      <c r="B112" s="15">
        <v>33377</v>
      </c>
      <c r="C112" s="15">
        <v>25866</v>
      </c>
      <c r="D112" s="25"/>
      <c r="F112" s="113" t="s">
        <v>441</v>
      </c>
    </row>
    <row r="113" spans="1:6">
      <c r="A113" s="14">
        <v>40513</v>
      </c>
      <c r="B113" s="15">
        <v>33296</v>
      </c>
      <c r="C113" s="15">
        <v>26054</v>
      </c>
      <c r="D113" s="25"/>
      <c r="F113" s="113" t="s">
        <v>441</v>
      </c>
    </row>
    <row r="114" spans="1:6">
      <c r="A114" s="14">
        <v>40544</v>
      </c>
      <c r="B114" s="15">
        <v>33262</v>
      </c>
      <c r="C114" s="15">
        <v>26555</v>
      </c>
      <c r="D114" s="25"/>
      <c r="F114" s="113" t="s">
        <v>441</v>
      </c>
    </row>
    <row r="115" spans="1:6">
      <c r="A115" s="14">
        <v>40575</v>
      </c>
      <c r="B115" s="15">
        <v>33223</v>
      </c>
      <c r="C115" s="15">
        <v>26750</v>
      </c>
      <c r="D115" s="25"/>
      <c r="F115" s="113" t="s">
        <v>441</v>
      </c>
    </row>
    <row r="116" spans="1:6">
      <c r="A116" s="14">
        <v>40603</v>
      </c>
      <c r="B116" s="15">
        <v>33509</v>
      </c>
      <c r="C116" s="15">
        <v>27123</v>
      </c>
      <c r="D116" s="25"/>
      <c r="F116" s="113" t="s">
        <v>441</v>
      </c>
    </row>
    <row r="117" spans="1:6">
      <c r="A117" s="14">
        <v>40634</v>
      </c>
      <c r="B117" s="15">
        <v>33788</v>
      </c>
      <c r="C117" s="15">
        <v>27467</v>
      </c>
      <c r="D117" s="25"/>
      <c r="F117" s="113" t="s">
        <v>441</v>
      </c>
    </row>
    <row r="118" spans="1:6">
      <c r="A118" s="14">
        <v>40664</v>
      </c>
      <c r="B118" s="15">
        <v>33978</v>
      </c>
      <c r="C118" s="15">
        <v>27685</v>
      </c>
      <c r="D118" s="25"/>
      <c r="F118" s="113" t="s">
        <v>441</v>
      </c>
    </row>
    <row r="119" spans="1:6">
      <c r="A119" s="14">
        <v>40695</v>
      </c>
      <c r="B119" s="15">
        <v>34159</v>
      </c>
      <c r="C119" s="15">
        <v>27939</v>
      </c>
      <c r="D119" s="25"/>
      <c r="F119" s="113" t="s">
        <v>441</v>
      </c>
    </row>
    <row r="120" spans="1:6">
      <c r="A120" s="14">
        <v>40725</v>
      </c>
      <c r="B120" s="15">
        <v>34409</v>
      </c>
      <c r="C120" s="15">
        <v>28332</v>
      </c>
      <c r="D120" s="25"/>
      <c r="F120" s="113" t="s">
        <v>441</v>
      </c>
    </row>
    <row r="121" spans="1:6">
      <c r="A121" s="14">
        <v>40756</v>
      </c>
      <c r="B121" s="15">
        <v>34762</v>
      </c>
      <c r="C121" s="15">
        <v>28558</v>
      </c>
      <c r="D121" s="25"/>
      <c r="F121" s="113" t="s">
        <v>441</v>
      </c>
    </row>
    <row r="122" spans="1:6">
      <c r="A122" s="14">
        <v>40787</v>
      </c>
      <c r="B122" s="15">
        <v>34851</v>
      </c>
      <c r="C122" s="15">
        <v>28883</v>
      </c>
      <c r="D122" s="25"/>
      <c r="F122" s="113" t="s">
        <v>441</v>
      </c>
    </row>
    <row r="123" spans="1:6">
      <c r="A123" s="14">
        <v>40817</v>
      </c>
      <c r="B123" s="15">
        <v>34817</v>
      </c>
      <c r="C123" s="15">
        <v>28784</v>
      </c>
      <c r="D123" s="25"/>
      <c r="F123" s="113" t="s">
        <v>441</v>
      </c>
    </row>
    <row r="124" spans="1:6">
      <c r="A124" s="14">
        <v>40848</v>
      </c>
      <c r="B124" s="15">
        <v>34896</v>
      </c>
      <c r="C124" s="15">
        <v>28897</v>
      </c>
      <c r="D124" s="25"/>
      <c r="F124" s="113" t="s">
        <v>441</v>
      </c>
    </row>
    <row r="125" spans="1:6">
      <c r="A125" s="14">
        <v>40878</v>
      </c>
      <c r="B125" s="15">
        <v>34925</v>
      </c>
      <c r="C125" s="15">
        <v>29277</v>
      </c>
      <c r="D125" s="25"/>
      <c r="F125" s="113" t="s">
        <v>441</v>
      </c>
    </row>
    <row r="126" spans="1:6">
      <c r="A126" s="14">
        <v>40909</v>
      </c>
      <c r="B126" s="15">
        <v>34850</v>
      </c>
      <c r="C126" s="15">
        <v>29287</v>
      </c>
      <c r="D126" s="25"/>
      <c r="F126" s="113" t="s">
        <v>441</v>
      </c>
    </row>
    <row r="127" spans="1:6">
      <c r="A127" s="14">
        <v>40940</v>
      </c>
      <c r="B127" s="15">
        <v>35122</v>
      </c>
      <c r="C127" s="15">
        <v>29686</v>
      </c>
      <c r="D127" s="25"/>
      <c r="F127" s="113" t="s">
        <v>441</v>
      </c>
    </row>
    <row r="128" spans="1:6">
      <c r="A128" s="14">
        <v>40969</v>
      </c>
      <c r="B128" s="15">
        <v>35350</v>
      </c>
      <c r="C128" s="15">
        <v>29898</v>
      </c>
      <c r="D128" s="25"/>
      <c r="F128" s="113" t="s">
        <v>441</v>
      </c>
    </row>
    <row r="129" spans="1:6">
      <c r="A129" s="14">
        <v>41000</v>
      </c>
      <c r="B129" s="15">
        <v>35098</v>
      </c>
      <c r="C129" s="15">
        <v>29947</v>
      </c>
      <c r="D129" s="25"/>
      <c r="F129" s="113" t="s">
        <v>441</v>
      </c>
    </row>
    <row r="130" spans="1:6">
      <c r="A130" s="14">
        <v>41030</v>
      </c>
      <c r="B130" s="15">
        <v>35087</v>
      </c>
      <c r="C130" s="15">
        <v>30002</v>
      </c>
      <c r="D130" s="25"/>
      <c r="F130" s="113" t="s">
        <v>441</v>
      </c>
    </row>
    <row r="131" spans="1:6">
      <c r="A131" s="14">
        <v>41061</v>
      </c>
      <c r="B131" s="15">
        <v>35348</v>
      </c>
      <c r="C131" s="15">
        <v>30269</v>
      </c>
      <c r="D131" s="25"/>
      <c r="F131" s="113" t="s">
        <v>441</v>
      </c>
    </row>
    <row r="132" spans="1:6">
      <c r="A132" s="14">
        <v>41091</v>
      </c>
      <c r="B132" s="15">
        <v>34931</v>
      </c>
      <c r="C132" s="15">
        <v>30496</v>
      </c>
      <c r="D132" s="25"/>
      <c r="F132" s="113" t="s">
        <v>441</v>
      </c>
    </row>
    <row r="133" spans="1:6">
      <c r="A133" s="14">
        <v>41122</v>
      </c>
      <c r="B133" s="15">
        <v>34633</v>
      </c>
      <c r="C133" s="15">
        <v>30581</v>
      </c>
      <c r="D133" s="25"/>
      <c r="F133" s="113" t="s">
        <v>441</v>
      </c>
    </row>
    <row r="134" spans="1:6">
      <c r="A134" s="14">
        <v>41153</v>
      </c>
      <c r="B134" s="15">
        <v>34701</v>
      </c>
      <c r="C134" s="15">
        <v>30650</v>
      </c>
      <c r="D134" s="25"/>
      <c r="F134" s="113" t="s">
        <v>441</v>
      </c>
    </row>
    <row r="135" spans="1:6">
      <c r="A135" s="14">
        <v>41183</v>
      </c>
      <c r="B135" s="15">
        <v>34761</v>
      </c>
      <c r="C135" s="15">
        <v>30691</v>
      </c>
      <c r="D135" s="25"/>
      <c r="F135" s="113" t="s">
        <v>441</v>
      </c>
    </row>
    <row r="136" spans="1:6">
      <c r="A136" s="14">
        <v>41214</v>
      </c>
      <c r="B136" s="15">
        <v>34780</v>
      </c>
      <c r="C136" s="15">
        <v>30655</v>
      </c>
      <c r="D136" s="25"/>
      <c r="F136" s="113" t="s">
        <v>441</v>
      </c>
    </row>
    <row r="137" spans="1:6">
      <c r="A137" s="14">
        <v>41244</v>
      </c>
      <c r="B137" s="15">
        <v>34895</v>
      </c>
      <c r="C137" s="15">
        <v>31020</v>
      </c>
      <c r="D137" s="25"/>
      <c r="F137" s="113" t="s">
        <v>441</v>
      </c>
    </row>
    <row r="138" spans="1:6">
      <c r="A138" s="14">
        <v>41275</v>
      </c>
      <c r="B138" s="15">
        <v>34837</v>
      </c>
      <c r="C138" s="15">
        <v>31067</v>
      </c>
      <c r="D138" s="25"/>
      <c r="F138" s="113" t="s">
        <v>441</v>
      </c>
    </row>
    <row r="139" spans="1:6">
      <c r="A139" s="14">
        <v>41306</v>
      </c>
      <c r="B139" s="15">
        <v>34788</v>
      </c>
      <c r="C139" s="15">
        <v>30864</v>
      </c>
      <c r="D139" s="25"/>
      <c r="F139" s="113" t="s">
        <v>441</v>
      </c>
    </row>
    <row r="140" spans="1:6">
      <c r="A140" s="14">
        <v>41334</v>
      </c>
      <c r="B140" s="15">
        <v>34824</v>
      </c>
      <c r="C140" s="15">
        <v>30744</v>
      </c>
      <c r="D140" s="25"/>
      <c r="F140" s="113" t="s">
        <v>441</v>
      </c>
    </row>
    <row r="141" spans="1:6">
      <c r="A141" s="14">
        <v>41365</v>
      </c>
      <c r="B141" s="15">
        <v>35108</v>
      </c>
      <c r="C141" s="15">
        <v>30664</v>
      </c>
      <c r="D141" s="25"/>
      <c r="F141" s="113" t="s">
        <v>441</v>
      </c>
    </row>
    <row r="142" spans="1:6">
      <c r="A142" s="14">
        <v>41395</v>
      </c>
      <c r="B142" s="15">
        <v>35127</v>
      </c>
      <c r="C142" s="15">
        <v>30440</v>
      </c>
      <c r="D142" s="25"/>
      <c r="F142" s="113" t="s">
        <v>441</v>
      </c>
    </row>
    <row r="143" spans="1:6">
      <c r="A143" s="14">
        <v>41426</v>
      </c>
      <c r="B143" s="15">
        <v>35293</v>
      </c>
      <c r="C143" s="15">
        <v>30007</v>
      </c>
      <c r="D143" s="25"/>
      <c r="F143" s="113" t="s">
        <v>441</v>
      </c>
    </row>
    <row r="144" spans="1:6">
      <c r="A144" s="14">
        <v>41456</v>
      </c>
      <c r="B144" s="15">
        <v>35611</v>
      </c>
      <c r="C144" s="15">
        <v>29367</v>
      </c>
      <c r="D144" s="25"/>
      <c r="F144" s="113" t="s">
        <v>441</v>
      </c>
    </row>
    <row r="145" spans="1:6">
      <c r="A145" s="14">
        <v>41487</v>
      </c>
      <c r="B145">
        <v>35999</v>
      </c>
      <c r="C145" s="15">
        <v>29052</v>
      </c>
      <c r="F145" s="113" t="s">
        <v>441</v>
      </c>
    </row>
    <row r="146" spans="1:6">
      <c r="A146" s="14">
        <v>41518</v>
      </c>
      <c r="B146">
        <v>36286</v>
      </c>
      <c r="C146" s="15">
        <v>28606</v>
      </c>
      <c r="F146" s="113" t="s">
        <v>441</v>
      </c>
    </row>
    <row r="147" spans="1:6">
      <c r="A147" s="14">
        <v>41548</v>
      </c>
      <c r="B147" s="25">
        <v>36824</v>
      </c>
      <c r="C147" s="15">
        <v>28122</v>
      </c>
      <c r="F147" s="113" t="s">
        <v>441</v>
      </c>
    </row>
    <row r="148" spans="1:6">
      <c r="A148" s="14">
        <v>41579</v>
      </c>
      <c r="B148">
        <v>37363</v>
      </c>
      <c r="C148" s="15">
        <v>27750</v>
      </c>
      <c r="F148" s="113" t="s">
        <v>441</v>
      </c>
    </row>
    <row r="149" spans="1:6">
      <c r="A149" s="14">
        <v>41609</v>
      </c>
      <c r="B149">
        <v>37918</v>
      </c>
      <c r="C149" s="15">
        <v>26990</v>
      </c>
      <c r="F149" s="113" t="s">
        <v>441</v>
      </c>
    </row>
    <row r="150" spans="1:6">
      <c r="A150" s="14">
        <v>41640</v>
      </c>
      <c r="B150" s="34">
        <v>38604</v>
      </c>
      <c r="C150" s="15">
        <v>26325</v>
      </c>
      <c r="F150" s="113" t="s">
        <v>441</v>
      </c>
    </row>
    <row r="151" spans="1:6">
      <c r="A151" s="14">
        <v>41671</v>
      </c>
      <c r="B151">
        <v>39343</v>
      </c>
      <c r="C151" s="15">
        <v>25634</v>
      </c>
      <c r="F151" s="113" t="s">
        <v>441</v>
      </c>
    </row>
    <row r="152" spans="1:6">
      <c r="A152" s="14">
        <v>41699</v>
      </c>
      <c r="B152" s="74">
        <v>39758</v>
      </c>
      <c r="C152" s="15">
        <v>24923</v>
      </c>
      <c r="F152" s="113" t="s">
        <v>441</v>
      </c>
    </row>
    <row r="153" spans="1:6">
      <c r="A153" s="14">
        <v>41730</v>
      </c>
      <c r="B153">
        <v>40296</v>
      </c>
      <c r="C153" s="15">
        <v>24290</v>
      </c>
      <c r="F153" s="113" t="s">
        <v>441</v>
      </c>
    </row>
    <row r="154" spans="1:6">
      <c r="A154" s="14">
        <v>41760</v>
      </c>
      <c r="B154">
        <v>40821</v>
      </c>
      <c r="C154" s="20">
        <v>23856</v>
      </c>
      <c r="F154" s="113" t="s">
        <v>441</v>
      </c>
    </row>
    <row r="155" spans="1:6">
      <c r="A155" s="14">
        <v>41791</v>
      </c>
      <c r="B155" s="4">
        <v>41308</v>
      </c>
      <c r="C155" s="4">
        <v>23529</v>
      </c>
      <c r="F155" s="113" t="s">
        <v>441</v>
      </c>
    </row>
    <row r="156" spans="1:6">
      <c r="A156" s="14">
        <v>41821</v>
      </c>
      <c r="B156" s="4">
        <v>42195</v>
      </c>
      <c r="C156" s="4">
        <v>23226</v>
      </c>
      <c r="F156" s="113" t="s">
        <v>441</v>
      </c>
    </row>
    <row r="157" spans="1:6">
      <c r="A157" s="14">
        <v>41852</v>
      </c>
      <c r="B157" s="4">
        <v>42868</v>
      </c>
      <c r="C157" s="4">
        <v>22909</v>
      </c>
      <c r="F157" s="113" t="s">
        <v>441</v>
      </c>
    </row>
    <row r="158" spans="1:6">
      <c r="A158" s="14">
        <v>41883</v>
      </c>
      <c r="B158" s="4">
        <v>43736</v>
      </c>
      <c r="C158" s="4">
        <v>22723</v>
      </c>
      <c r="F158" s="113" t="s">
        <v>441</v>
      </c>
    </row>
    <row r="159" spans="1:6">
      <c r="A159" s="14">
        <v>41913</v>
      </c>
      <c r="B159" s="4">
        <v>44431</v>
      </c>
      <c r="C159" s="4">
        <v>22606</v>
      </c>
      <c r="F159" s="113" t="s">
        <v>441</v>
      </c>
    </row>
    <row r="160" spans="1:6">
      <c r="A160" s="14">
        <v>41944</v>
      </c>
      <c r="B160" s="4">
        <v>45030</v>
      </c>
      <c r="C160" s="4">
        <v>22491</v>
      </c>
      <c r="F160" s="113" t="s">
        <v>441</v>
      </c>
    </row>
    <row r="161" spans="1:7">
      <c r="A161" s="14">
        <v>41974</v>
      </c>
      <c r="B161" s="4">
        <v>45126</v>
      </c>
      <c r="C161" s="4">
        <v>22120</v>
      </c>
      <c r="F161" s="113" t="s">
        <v>441</v>
      </c>
    </row>
    <row r="162" spans="1:7">
      <c r="A162" s="14">
        <v>42005</v>
      </c>
      <c r="B162" s="4">
        <v>46368</v>
      </c>
      <c r="C162" s="87">
        <v>21809</v>
      </c>
      <c r="E162" s="87"/>
      <c r="F162" s="113" t="s">
        <v>441</v>
      </c>
    </row>
    <row r="163" spans="1:7">
      <c r="A163" s="14">
        <v>42036</v>
      </c>
      <c r="B163" s="4">
        <v>46954</v>
      </c>
      <c r="C163" s="87">
        <v>21673</v>
      </c>
      <c r="E163" s="87"/>
      <c r="F163" s="113" t="s">
        <v>441</v>
      </c>
    </row>
    <row r="164" spans="1:7">
      <c r="A164" s="14">
        <v>42064</v>
      </c>
      <c r="B164" s="4">
        <v>47670</v>
      </c>
      <c r="C164" s="87">
        <v>21683</v>
      </c>
      <c r="E164" s="87"/>
      <c r="F164" s="113" t="s">
        <v>441</v>
      </c>
    </row>
    <row r="165" spans="1:7">
      <c r="A165" s="14">
        <v>42095</v>
      </c>
      <c r="B165" s="4">
        <v>47868</v>
      </c>
      <c r="C165" s="87">
        <v>21762</v>
      </c>
      <c r="E165" s="87"/>
      <c r="F165" s="113" t="s">
        <v>441</v>
      </c>
    </row>
    <row r="166" spans="1:7">
      <c r="A166" s="14">
        <v>42125</v>
      </c>
      <c r="B166" s="4">
        <v>48266</v>
      </c>
      <c r="C166" s="87">
        <v>21701</v>
      </c>
      <c r="D166" s="125">
        <v>42177</v>
      </c>
      <c r="E166" s="87"/>
      <c r="F166" s="113" t="s">
        <v>441</v>
      </c>
    </row>
    <row r="167" spans="1:7">
      <c r="A167" s="14">
        <v>42156</v>
      </c>
      <c r="B167" s="4">
        <v>48488</v>
      </c>
      <c r="C167" s="87">
        <v>21654</v>
      </c>
      <c r="D167" s="125">
        <v>42206</v>
      </c>
      <c r="F167" s="113" t="s">
        <v>441</v>
      </c>
    </row>
    <row r="168" spans="1:7">
      <c r="A168" s="14">
        <v>42186</v>
      </c>
      <c r="B168" s="4">
        <v>49034</v>
      </c>
      <c r="C168" s="87">
        <v>21639</v>
      </c>
      <c r="D168" s="125">
        <v>42237</v>
      </c>
      <c r="F168" s="113" t="s">
        <v>441</v>
      </c>
    </row>
    <row r="169" spans="1:7">
      <c r="A169" s="14">
        <v>42217</v>
      </c>
      <c r="B169" s="4">
        <v>49553</v>
      </c>
      <c r="C169" s="87">
        <v>21691</v>
      </c>
      <c r="D169" s="125">
        <v>42268</v>
      </c>
      <c r="F169" s="113" t="s">
        <v>441</v>
      </c>
    </row>
    <row r="170" spans="1:7">
      <c r="A170" s="14">
        <v>42248</v>
      </c>
      <c r="B170" s="4">
        <v>50086</v>
      </c>
      <c r="C170" s="87">
        <v>21691</v>
      </c>
      <c r="D170" s="125">
        <v>42300</v>
      </c>
      <c r="E170" s="20" t="s">
        <v>424</v>
      </c>
      <c r="F170" s="113" t="s">
        <v>441</v>
      </c>
    </row>
    <row r="171" spans="1:7">
      <c r="A171" s="14">
        <v>42278</v>
      </c>
      <c r="B171" s="4">
        <v>50699</v>
      </c>
      <c r="C171" s="87">
        <v>21689</v>
      </c>
      <c r="D171" s="125">
        <v>42331</v>
      </c>
      <c r="F171" s="113" t="s">
        <v>441</v>
      </c>
    </row>
    <row r="172" spans="1:7">
      <c r="A172" s="14">
        <v>42309</v>
      </c>
      <c r="B172" s="4">
        <v>51142</v>
      </c>
      <c r="C172" s="87">
        <v>21467</v>
      </c>
      <c r="D172" s="125">
        <v>42359</v>
      </c>
      <c r="F172" s="113" t="s">
        <v>441</v>
      </c>
    </row>
    <row r="173" spans="1:7">
      <c r="A173" s="14">
        <v>42339</v>
      </c>
      <c r="B173" s="4">
        <v>51416</v>
      </c>
      <c r="C173" s="87">
        <v>21437</v>
      </c>
      <c r="D173" s="125">
        <v>42402</v>
      </c>
      <c r="F173" s="113" t="s">
        <v>441</v>
      </c>
    </row>
    <row r="174" spans="1:7">
      <c r="A174" s="14">
        <v>42370</v>
      </c>
      <c r="B174" s="4">
        <v>51831</v>
      </c>
      <c r="C174" s="87">
        <v>21462</v>
      </c>
      <c r="D174" s="125">
        <v>42429</v>
      </c>
      <c r="F174" s="113" t="s">
        <v>441</v>
      </c>
    </row>
    <row r="175" spans="1:7">
      <c r="A175" s="14">
        <v>42401</v>
      </c>
      <c r="B175" s="4">
        <v>52407</v>
      </c>
      <c r="C175" s="87">
        <v>21372</v>
      </c>
      <c r="D175" s="125">
        <v>42451</v>
      </c>
      <c r="E175" s="113"/>
      <c r="F175" s="113" t="s">
        <v>441</v>
      </c>
      <c r="G175" s="113"/>
    </row>
    <row r="176" spans="1:7">
      <c r="A176" s="14">
        <v>42430</v>
      </c>
      <c r="B176" s="4">
        <v>52443</v>
      </c>
      <c r="C176" s="87">
        <v>21213</v>
      </c>
      <c r="D176" s="125">
        <v>42493</v>
      </c>
      <c r="E176" s="113"/>
      <c r="F176" s="113" t="s">
        <v>441</v>
      </c>
      <c r="G176" s="113"/>
    </row>
    <row r="177" spans="1:7">
      <c r="A177" s="14">
        <v>42461</v>
      </c>
      <c r="B177" s="4">
        <v>52870</v>
      </c>
      <c r="C177" s="87">
        <v>21288</v>
      </c>
      <c r="D177" s="125">
        <v>42529</v>
      </c>
      <c r="E177" s="113"/>
      <c r="F177" s="113" t="s">
        <v>441</v>
      </c>
      <c r="G177" s="113"/>
    </row>
    <row r="178" spans="1:7">
      <c r="A178" s="14">
        <v>42491</v>
      </c>
      <c r="B178" s="4">
        <v>52874</v>
      </c>
      <c r="C178" s="4">
        <v>21251</v>
      </c>
      <c r="D178" s="125">
        <v>42543</v>
      </c>
      <c r="E178" s="113"/>
      <c r="F178" s="113" t="s">
        <v>441</v>
      </c>
      <c r="G178" s="113"/>
    </row>
    <row r="179" spans="1:7">
      <c r="A179" s="14">
        <v>42522</v>
      </c>
      <c r="B179" s="4">
        <v>52934</v>
      </c>
      <c r="C179" s="4">
        <v>21156</v>
      </c>
      <c r="D179" s="125">
        <v>42573</v>
      </c>
      <c r="E179" s="113"/>
      <c r="F179" s="113" t="s">
        <v>441</v>
      </c>
      <c r="G179" s="113"/>
    </row>
    <row r="180" spans="1:7">
      <c r="A180" s="14">
        <v>42552</v>
      </c>
      <c r="B180" s="4">
        <v>53213</v>
      </c>
      <c r="C180" s="4">
        <v>21262</v>
      </c>
      <c r="D180" s="125">
        <v>42614</v>
      </c>
      <c r="E180" s="113"/>
      <c r="F180" s="113" t="s">
        <v>441</v>
      </c>
      <c r="G180" s="113"/>
    </row>
    <row r="181" spans="1:7">
      <c r="A181" s="14">
        <v>42583</v>
      </c>
      <c r="B181" s="4">
        <v>53365</v>
      </c>
      <c r="C181" s="4">
        <v>21178</v>
      </c>
      <c r="D181" s="125">
        <v>42647</v>
      </c>
      <c r="F181" s="113" t="s">
        <v>441</v>
      </c>
    </row>
    <row r="182" spans="1:7">
      <c r="A182" s="14">
        <v>42614</v>
      </c>
      <c r="B182" s="4">
        <v>53844</v>
      </c>
      <c r="C182" s="4">
        <v>21076</v>
      </c>
      <c r="D182" s="125">
        <v>42676</v>
      </c>
      <c r="F182" s="113" t="s">
        <v>441</v>
      </c>
    </row>
    <row r="183" spans="1:7">
      <c r="A183" s="14">
        <v>42644</v>
      </c>
      <c r="B183">
        <v>54320</v>
      </c>
      <c r="C183">
        <v>21090</v>
      </c>
      <c r="D183" s="125">
        <v>42725</v>
      </c>
      <c r="E183" s="115" t="s">
        <v>477</v>
      </c>
      <c r="F183" s="113" t="s">
        <v>441</v>
      </c>
    </row>
    <row r="184" spans="1:7">
      <c r="A184" s="14">
        <v>42675</v>
      </c>
      <c r="B184">
        <v>54765</v>
      </c>
      <c r="C184">
        <v>21229</v>
      </c>
      <c r="D184" s="125">
        <v>42725</v>
      </c>
      <c r="F184" s="113" t="s">
        <v>441</v>
      </c>
    </row>
    <row r="185" spans="1:7">
      <c r="A185" s="14">
        <v>42705</v>
      </c>
      <c r="B185">
        <v>55322</v>
      </c>
      <c r="C185">
        <v>21406</v>
      </c>
      <c r="D185" s="125">
        <v>42767</v>
      </c>
      <c r="F185" s="113" t="s">
        <v>441</v>
      </c>
    </row>
    <row r="186" spans="1:7">
      <c r="A186" s="14">
        <v>42736</v>
      </c>
      <c r="B186">
        <v>56231</v>
      </c>
      <c r="C186">
        <v>21571</v>
      </c>
      <c r="D186" s="125">
        <v>42793</v>
      </c>
      <c r="F186" s="113" t="s">
        <v>441</v>
      </c>
    </row>
    <row r="187" spans="1:7">
      <c r="A187" s="14">
        <v>42767</v>
      </c>
      <c r="B187">
        <v>57156</v>
      </c>
      <c r="C187">
        <v>21843</v>
      </c>
      <c r="D187" s="125">
        <v>42815</v>
      </c>
      <c r="F187" s="113" t="s">
        <v>441</v>
      </c>
    </row>
    <row r="188" spans="1:7">
      <c r="A188" s="14">
        <v>42795</v>
      </c>
      <c r="B188" s="113">
        <v>57710</v>
      </c>
      <c r="C188" s="113">
        <v>21938</v>
      </c>
      <c r="D188" s="125">
        <v>42852</v>
      </c>
      <c r="E188" s="132"/>
      <c r="F188" s="113" t="s">
        <v>441</v>
      </c>
    </row>
    <row r="189" spans="1:7">
      <c r="A189" s="14">
        <v>42826</v>
      </c>
      <c r="B189" s="113">
        <v>57885</v>
      </c>
      <c r="C189" s="113">
        <v>22021</v>
      </c>
      <c r="D189" s="125">
        <v>42874</v>
      </c>
      <c r="F189" s="113" t="s">
        <v>441</v>
      </c>
    </row>
    <row r="190" spans="1:7">
      <c r="A190" s="14">
        <v>42856</v>
      </c>
      <c r="B190" s="113">
        <v>58444</v>
      </c>
      <c r="C190" s="113">
        <v>22174</v>
      </c>
      <c r="D190" s="125">
        <v>42919</v>
      </c>
      <c r="F190" s="113" t="s">
        <v>441</v>
      </c>
    </row>
    <row r="191" spans="1:7">
      <c r="A191" s="14">
        <v>42887</v>
      </c>
      <c r="B191" s="113">
        <v>59076</v>
      </c>
      <c r="C191" s="113">
        <v>22426</v>
      </c>
      <c r="D191" s="125">
        <v>42937</v>
      </c>
      <c r="F191" s="113" t="s">
        <v>441</v>
      </c>
    </row>
    <row r="192" spans="1:7">
      <c r="A192" s="14">
        <v>42917</v>
      </c>
      <c r="B192" s="113">
        <v>59447</v>
      </c>
      <c r="C192" s="113">
        <v>22694</v>
      </c>
      <c r="D192" s="125">
        <v>42969</v>
      </c>
      <c r="E192" s="132"/>
      <c r="F192" s="113" t="s">
        <v>441</v>
      </c>
    </row>
    <row r="193" spans="1:6">
      <c r="A193" s="14">
        <v>42948</v>
      </c>
      <c r="B193" s="113">
        <v>59700</v>
      </c>
      <c r="C193" s="113">
        <v>22904</v>
      </c>
      <c r="D193" s="125">
        <v>42999</v>
      </c>
      <c r="E193" s="132"/>
      <c r="F193" s="113" t="s">
        <v>441</v>
      </c>
    </row>
    <row r="194" spans="1:6">
      <c r="A194" s="14">
        <v>42979</v>
      </c>
      <c r="B194" s="113">
        <v>59618</v>
      </c>
      <c r="C194" s="113">
        <v>23214</v>
      </c>
      <c r="D194" s="125">
        <v>43028</v>
      </c>
      <c r="E194" s="132"/>
      <c r="F194" s="113" t="s">
        <v>441</v>
      </c>
    </row>
    <row r="195" spans="1:6">
      <c r="A195" s="14">
        <v>43009</v>
      </c>
      <c r="B195" s="113">
        <v>59700</v>
      </c>
      <c r="C195" s="113">
        <v>23343</v>
      </c>
      <c r="D195" s="125">
        <v>43059</v>
      </c>
      <c r="E195" s="132"/>
      <c r="F195" s="113" t="s">
        <v>441</v>
      </c>
    </row>
    <row r="196" spans="1:6">
      <c r="A196" s="14">
        <v>43040</v>
      </c>
      <c r="B196" s="113">
        <v>59759</v>
      </c>
      <c r="C196" s="113">
        <v>23465</v>
      </c>
      <c r="D196" s="125">
        <v>43133</v>
      </c>
      <c r="E196" s="132"/>
      <c r="F196" s="113" t="s">
        <v>441</v>
      </c>
    </row>
    <row r="197" spans="1:6">
      <c r="A197" s="14">
        <v>43070</v>
      </c>
      <c r="B197" s="113">
        <v>59678</v>
      </c>
      <c r="C197" s="113">
        <v>23526</v>
      </c>
      <c r="D197" s="125">
        <v>43133</v>
      </c>
      <c r="E197" s="132"/>
      <c r="F197" s="113" t="s">
        <v>441</v>
      </c>
    </row>
    <row r="198" spans="1:6">
      <c r="A198" s="14">
        <v>43101</v>
      </c>
      <c r="B198" s="113">
        <v>59640</v>
      </c>
      <c r="C198" s="113">
        <v>23573</v>
      </c>
      <c r="D198" s="125">
        <v>43161</v>
      </c>
      <c r="E198" s="132"/>
      <c r="F198" s="113" t="s">
        <v>441</v>
      </c>
    </row>
    <row r="199" spans="1:6">
      <c r="A199" s="14">
        <v>43132</v>
      </c>
      <c r="B199" s="113">
        <v>58606</v>
      </c>
      <c r="C199" s="113">
        <v>23678</v>
      </c>
      <c r="D199" s="125">
        <v>43180</v>
      </c>
      <c r="E199" s="132"/>
      <c r="F199" s="113" t="s">
        <v>441</v>
      </c>
    </row>
    <row r="200" spans="1:6">
      <c r="A200" s="14">
        <v>43160</v>
      </c>
      <c r="B200" s="113">
        <v>58461</v>
      </c>
      <c r="C200" s="113">
        <v>24013</v>
      </c>
      <c r="D200" s="125">
        <v>43214</v>
      </c>
      <c r="E200" s="132"/>
      <c r="F200" s="113" t="s">
        <v>441</v>
      </c>
    </row>
    <row r="201" spans="1:6">
      <c r="A201" s="14">
        <v>43191</v>
      </c>
      <c r="B201" s="113">
        <v>58337</v>
      </c>
      <c r="C201" s="113">
        <v>24298</v>
      </c>
      <c r="D201" s="125">
        <v>43241</v>
      </c>
      <c r="F201" s="113" t="s">
        <v>441</v>
      </c>
    </row>
    <row r="202" spans="1:6">
      <c r="A202" s="14">
        <v>43221</v>
      </c>
      <c r="B202" s="113">
        <v>58241</v>
      </c>
      <c r="C202" s="113">
        <v>24546</v>
      </c>
      <c r="D202" s="125">
        <v>43277</v>
      </c>
      <c r="F202" s="113" t="s">
        <v>441</v>
      </c>
    </row>
    <row r="203" spans="1:6">
      <c r="A203" s="14">
        <v>43252</v>
      </c>
      <c r="B203" s="113">
        <v>57889</v>
      </c>
      <c r="C203" s="113">
        <v>24720</v>
      </c>
      <c r="D203" s="125">
        <v>43301</v>
      </c>
      <c r="F203" s="113" t="s">
        <v>441</v>
      </c>
    </row>
    <row r="204" spans="1:6">
      <c r="A204" s="14">
        <v>43282</v>
      </c>
      <c r="B204" s="113">
        <v>57589</v>
      </c>
      <c r="C204" s="113">
        <v>25014</v>
      </c>
      <c r="D204" s="125">
        <v>43333</v>
      </c>
      <c r="F204" s="113" t="s">
        <v>441</v>
      </c>
    </row>
    <row r="205" spans="1:6">
      <c r="A205" s="14">
        <v>43313</v>
      </c>
      <c r="B205" s="113">
        <v>57329</v>
      </c>
      <c r="C205" s="113">
        <v>25234</v>
      </c>
      <c r="D205" s="125">
        <v>43367</v>
      </c>
      <c r="F205" s="113" t="s">
        <v>441</v>
      </c>
    </row>
    <row r="206" spans="1:6">
      <c r="A206" s="14">
        <v>43344</v>
      </c>
      <c r="B206" s="113">
        <v>56886</v>
      </c>
      <c r="C206" s="113">
        <v>25469</v>
      </c>
      <c r="D206" s="125">
        <v>43396</v>
      </c>
      <c r="F206" s="113" t="s">
        <v>441</v>
      </c>
    </row>
    <row r="207" spans="1:6">
      <c r="A207" s="14">
        <v>43374</v>
      </c>
      <c r="B207" s="113">
        <v>56451</v>
      </c>
      <c r="C207" s="113">
        <v>25478</v>
      </c>
      <c r="D207" s="125">
        <v>43426</v>
      </c>
      <c r="F207" s="113" t="s">
        <v>441</v>
      </c>
    </row>
    <row r="208" spans="1:6">
      <c r="D208" s="165" t="s">
        <v>644</v>
      </c>
      <c r="F208" s="175" t="s">
        <v>645</v>
      </c>
    </row>
    <row r="209" spans="4:6">
      <c r="D209" s="125"/>
      <c r="F209" s="132"/>
    </row>
    <row r="210" spans="4:6">
      <c r="D210" s="125"/>
      <c r="F210" s="132"/>
    </row>
    <row r="211" spans="4:6">
      <c r="D211" s="125"/>
    </row>
  </sheetData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1">
    <tabColor rgb="FF7030A0"/>
  </sheetPr>
  <dimension ref="A1:T258"/>
  <sheetViews>
    <sheetView zoomScale="95" zoomScaleNormal="95" workbookViewId="0">
      <pane xSplit="2" ySplit="5" topLeftCell="G248" activePane="bottomRight" state="frozen"/>
      <selection pane="topRight" activeCell="C1" sqref="C1"/>
      <selection pane="bottomLeft" activeCell="A6" sqref="A6"/>
      <selection pane="bottomRight" activeCell="M1" sqref="M1"/>
    </sheetView>
  </sheetViews>
  <sheetFormatPr defaultColWidth="9.1796875" defaultRowHeight="14.5"/>
  <cols>
    <col min="1" max="1" width="9.1796875" style="25"/>
    <col min="2" max="2" width="19.81640625" style="25" customWidth="1"/>
    <col min="3" max="3" width="12.1796875" style="25" bestFit="1" customWidth="1"/>
    <col min="4" max="4" width="9.1796875" style="25" bestFit="1" customWidth="1"/>
    <col min="5" max="5" width="12.54296875" style="25" bestFit="1" customWidth="1"/>
    <col min="6" max="6" width="9.1796875" style="25"/>
    <col min="7" max="7" width="10.54296875" style="25" bestFit="1" customWidth="1"/>
    <col min="8" max="8" width="8.7265625" style="93" customWidth="1"/>
    <col min="9" max="9" width="9.1796875" style="93"/>
    <col min="10" max="10" width="10.54296875" style="93" customWidth="1"/>
    <col min="11" max="12" width="10.54296875" style="113" customWidth="1"/>
    <col min="13" max="13" width="10.7265625" style="25" bestFit="1" customWidth="1"/>
    <col min="14" max="16384" width="9.1796875" style="25"/>
  </cols>
  <sheetData>
    <row r="1" spans="1:20" s="93" customFormat="1">
      <c r="A1" s="93" t="s">
        <v>381</v>
      </c>
      <c r="K1" s="113"/>
      <c r="L1" s="113"/>
      <c r="M1" s="132" t="s">
        <v>697</v>
      </c>
    </row>
    <row r="2" spans="1:20" s="93" customFormat="1">
      <c r="A2" s="93" t="s">
        <v>389</v>
      </c>
      <c r="C2" s="102" t="s">
        <v>409</v>
      </c>
      <c r="D2" s="102" t="s">
        <v>374</v>
      </c>
      <c r="E2" s="102" t="s">
        <v>409</v>
      </c>
      <c r="F2" s="102" t="s">
        <v>409</v>
      </c>
      <c r="G2" s="93" t="s">
        <v>374</v>
      </c>
      <c r="I2" s="36" t="str">
        <f t="shared" ref="I2:I4" si="0">+D2</f>
        <v>Annual</v>
      </c>
      <c r="J2" s="36" t="str">
        <f t="shared" ref="J2:J4" si="1">+G2</f>
        <v>Annual</v>
      </c>
      <c r="K2" s="36" t="s">
        <v>374</v>
      </c>
      <c r="L2" s="36" t="s">
        <v>374</v>
      </c>
    </row>
    <row r="3" spans="1:20" ht="15" customHeight="1">
      <c r="B3" s="41" t="s">
        <v>207</v>
      </c>
      <c r="C3" s="100" t="s">
        <v>384</v>
      </c>
      <c r="D3" s="100" t="s">
        <v>384</v>
      </c>
      <c r="E3" s="100" t="s">
        <v>384</v>
      </c>
      <c r="F3" s="100" t="s">
        <v>384</v>
      </c>
      <c r="G3" s="100" t="s">
        <v>384</v>
      </c>
      <c r="H3" s="100"/>
      <c r="I3" s="180" t="s">
        <v>704</v>
      </c>
      <c r="J3" s="180" t="s">
        <v>704</v>
      </c>
      <c r="K3" s="180" t="s">
        <v>704</v>
      </c>
      <c r="L3" s="180" t="s">
        <v>704</v>
      </c>
    </row>
    <row r="4" spans="1:20">
      <c r="B4" s="201"/>
      <c r="C4" s="38" t="s">
        <v>1</v>
      </c>
      <c r="D4" s="38" t="s">
        <v>1</v>
      </c>
      <c r="E4" s="38" t="s">
        <v>21</v>
      </c>
      <c r="F4" s="25" t="s">
        <v>2</v>
      </c>
      <c r="G4" s="25" t="s">
        <v>6</v>
      </c>
      <c r="I4" s="36" t="str">
        <f t="shared" si="0"/>
        <v>Auckland</v>
      </c>
      <c r="J4" s="36" t="str">
        <f t="shared" si="1"/>
        <v>Rest of New Zealand</v>
      </c>
      <c r="K4" s="113" t="str">
        <f>+K58</f>
        <v>Domestic</v>
      </c>
      <c r="L4" s="113" t="str">
        <f>+L58</f>
        <v>International</v>
      </c>
    </row>
    <row r="5" spans="1:20">
      <c r="B5" s="201"/>
      <c r="C5" s="38" t="s">
        <v>206</v>
      </c>
      <c r="D5" s="38"/>
      <c r="E5" s="38" t="s">
        <v>206</v>
      </c>
    </row>
    <row r="6" spans="1:20">
      <c r="A6" s="27"/>
      <c r="B6" s="35" t="s">
        <v>205</v>
      </c>
      <c r="C6" s="25">
        <v>367</v>
      </c>
      <c r="E6" s="34">
        <v>3347</v>
      </c>
      <c r="F6" s="34">
        <f t="shared" ref="F6:F37" si="2">E6-C6</f>
        <v>2980</v>
      </c>
      <c r="R6" s="75"/>
      <c r="S6" s="75"/>
      <c r="T6" s="75"/>
    </row>
    <row r="7" spans="1:20">
      <c r="A7" s="27"/>
      <c r="B7" s="35" t="s">
        <v>204</v>
      </c>
      <c r="C7" s="74">
        <v>360</v>
      </c>
      <c r="E7" s="75">
        <v>2303</v>
      </c>
      <c r="F7" s="34">
        <f t="shared" si="2"/>
        <v>1943</v>
      </c>
      <c r="R7" s="75"/>
      <c r="S7" s="75"/>
      <c r="T7" s="75"/>
    </row>
    <row r="8" spans="1:20">
      <c r="A8" s="27"/>
      <c r="B8" s="35" t="s">
        <v>203</v>
      </c>
      <c r="C8" s="74">
        <v>379</v>
      </c>
      <c r="E8" s="75">
        <v>2212</v>
      </c>
      <c r="F8" s="34">
        <f t="shared" si="2"/>
        <v>1833</v>
      </c>
      <c r="R8" s="75"/>
      <c r="S8" s="75"/>
      <c r="T8" s="75"/>
    </row>
    <row r="9" spans="1:20">
      <c r="A9" s="27"/>
      <c r="B9" s="35" t="s">
        <v>202</v>
      </c>
      <c r="C9" s="74">
        <v>309</v>
      </c>
      <c r="E9" s="75">
        <v>2038</v>
      </c>
      <c r="F9" s="34">
        <f t="shared" si="2"/>
        <v>1729</v>
      </c>
      <c r="R9" s="75"/>
      <c r="S9" s="75"/>
      <c r="T9" s="75"/>
    </row>
    <row r="10" spans="1:20">
      <c r="A10" s="27"/>
      <c r="B10" s="35" t="s">
        <v>201</v>
      </c>
      <c r="C10" s="74">
        <v>266</v>
      </c>
      <c r="E10" s="75">
        <v>1312</v>
      </c>
      <c r="F10" s="34">
        <f t="shared" si="2"/>
        <v>1046</v>
      </c>
      <c r="R10" s="75"/>
      <c r="S10" s="75"/>
      <c r="T10" s="75"/>
    </row>
    <row r="11" spans="1:20">
      <c r="A11" s="27"/>
      <c r="B11" s="35" t="s">
        <v>200</v>
      </c>
      <c r="C11" s="74">
        <v>253</v>
      </c>
      <c r="E11" s="75">
        <v>1312</v>
      </c>
      <c r="F11" s="34">
        <f t="shared" si="2"/>
        <v>1059</v>
      </c>
      <c r="R11" s="75"/>
      <c r="S11" s="75"/>
      <c r="T11" s="75"/>
    </row>
    <row r="12" spans="1:20">
      <c r="A12" s="27"/>
      <c r="B12" s="35" t="s">
        <v>199</v>
      </c>
      <c r="C12" s="74">
        <v>302</v>
      </c>
      <c r="E12" s="75">
        <v>1515</v>
      </c>
      <c r="F12" s="34">
        <f t="shared" si="2"/>
        <v>1213</v>
      </c>
      <c r="O12" s="113" t="s">
        <v>443</v>
      </c>
      <c r="R12" s="75"/>
      <c r="S12" s="75"/>
      <c r="T12" s="75"/>
    </row>
    <row r="13" spans="1:20">
      <c r="A13" s="27"/>
      <c r="B13" s="35" t="s">
        <v>198</v>
      </c>
      <c r="C13" s="74">
        <v>281</v>
      </c>
      <c r="E13" s="75">
        <v>1450</v>
      </c>
      <c r="F13" s="34">
        <f t="shared" si="2"/>
        <v>1169</v>
      </c>
      <c r="O13" s="113" t="s">
        <v>443</v>
      </c>
      <c r="R13" s="75"/>
      <c r="S13" s="75"/>
      <c r="T13" s="75"/>
    </row>
    <row r="14" spans="1:20">
      <c r="A14" s="27"/>
      <c r="B14" s="35" t="s">
        <v>197</v>
      </c>
      <c r="C14" s="74">
        <v>326</v>
      </c>
      <c r="E14" s="75">
        <v>1795</v>
      </c>
      <c r="F14" s="34">
        <f t="shared" si="2"/>
        <v>1469</v>
      </c>
      <c r="O14" s="113" t="s">
        <v>443</v>
      </c>
      <c r="R14" s="75"/>
      <c r="S14" s="75"/>
      <c r="T14" s="75"/>
    </row>
    <row r="15" spans="1:20">
      <c r="A15" s="27"/>
      <c r="B15" s="35" t="s">
        <v>196</v>
      </c>
      <c r="C15" s="74">
        <v>335</v>
      </c>
      <c r="E15" s="75">
        <v>1841</v>
      </c>
      <c r="F15" s="34">
        <f t="shared" si="2"/>
        <v>1506</v>
      </c>
      <c r="O15" s="113" t="s">
        <v>443</v>
      </c>
      <c r="R15" s="75"/>
      <c r="S15" s="75"/>
      <c r="T15" s="75"/>
    </row>
    <row r="16" spans="1:20">
      <c r="A16" s="27"/>
      <c r="B16" s="35" t="s">
        <v>195</v>
      </c>
      <c r="C16" s="74">
        <v>396</v>
      </c>
      <c r="E16" s="75">
        <v>2045</v>
      </c>
      <c r="F16" s="34">
        <f t="shared" si="2"/>
        <v>1649</v>
      </c>
      <c r="O16" s="113" t="s">
        <v>443</v>
      </c>
      <c r="R16" s="75"/>
      <c r="S16" s="75"/>
      <c r="T16" s="75"/>
    </row>
    <row r="17" spans="1:20">
      <c r="A17" s="27">
        <v>36495</v>
      </c>
      <c r="B17" s="35" t="s">
        <v>194</v>
      </c>
      <c r="C17" s="74">
        <v>368</v>
      </c>
      <c r="D17" s="25">
        <f t="shared" ref="D17:D48" si="3">SUM(C6:C17)</f>
        <v>3942</v>
      </c>
      <c r="E17" s="75">
        <v>2363</v>
      </c>
      <c r="F17" s="34">
        <f t="shared" si="2"/>
        <v>1995</v>
      </c>
      <c r="G17" s="25">
        <f t="shared" ref="G17:G48" si="4">SUM(F6:F17)</f>
        <v>19591</v>
      </c>
      <c r="O17" s="113" t="s">
        <v>443</v>
      </c>
      <c r="R17" s="75"/>
      <c r="S17" s="75"/>
      <c r="T17" s="75"/>
    </row>
    <row r="18" spans="1:20">
      <c r="A18" s="27">
        <v>36526</v>
      </c>
      <c r="B18" s="35" t="s">
        <v>193</v>
      </c>
      <c r="C18" s="74">
        <v>459</v>
      </c>
      <c r="D18" s="25">
        <f t="shared" si="3"/>
        <v>4034</v>
      </c>
      <c r="E18" s="75">
        <v>3447</v>
      </c>
      <c r="F18" s="34">
        <f t="shared" si="2"/>
        <v>2988</v>
      </c>
      <c r="G18" s="25">
        <f t="shared" si="4"/>
        <v>19599</v>
      </c>
      <c r="O18" s="113" t="s">
        <v>443</v>
      </c>
      <c r="R18" s="75"/>
      <c r="S18" s="75"/>
      <c r="T18" s="75"/>
    </row>
    <row r="19" spans="1:20">
      <c r="A19" s="27">
        <v>36557</v>
      </c>
      <c r="B19" s="35" t="s">
        <v>192</v>
      </c>
      <c r="C19" s="74">
        <v>436</v>
      </c>
      <c r="D19" s="25">
        <f t="shared" si="3"/>
        <v>4110</v>
      </c>
      <c r="E19" s="75">
        <v>2549</v>
      </c>
      <c r="F19" s="34">
        <f t="shared" si="2"/>
        <v>2113</v>
      </c>
      <c r="G19" s="25">
        <f t="shared" si="4"/>
        <v>19769</v>
      </c>
      <c r="O19" s="113" t="s">
        <v>443</v>
      </c>
      <c r="R19" s="75"/>
      <c r="S19" s="75"/>
      <c r="T19" s="75"/>
    </row>
    <row r="20" spans="1:20">
      <c r="A20" s="27">
        <v>36586</v>
      </c>
      <c r="B20" s="35" t="s">
        <v>191</v>
      </c>
      <c r="C20" s="74">
        <v>393</v>
      </c>
      <c r="D20" s="25">
        <f t="shared" si="3"/>
        <v>4124</v>
      </c>
      <c r="E20" s="75">
        <v>2358</v>
      </c>
      <c r="F20" s="34">
        <f t="shared" si="2"/>
        <v>1965</v>
      </c>
      <c r="G20" s="25">
        <f t="shared" si="4"/>
        <v>19901</v>
      </c>
      <c r="O20" s="113" t="s">
        <v>443</v>
      </c>
      <c r="R20" s="75"/>
      <c r="S20" s="75"/>
      <c r="T20" s="75"/>
    </row>
    <row r="21" spans="1:20">
      <c r="A21" s="27">
        <v>36617</v>
      </c>
      <c r="B21" s="35" t="s">
        <v>190</v>
      </c>
      <c r="C21" s="74">
        <v>355</v>
      </c>
      <c r="D21" s="25">
        <f t="shared" si="3"/>
        <v>4170</v>
      </c>
      <c r="E21" s="75">
        <v>2284</v>
      </c>
      <c r="F21" s="34">
        <f t="shared" si="2"/>
        <v>1929</v>
      </c>
      <c r="G21" s="25">
        <f t="shared" si="4"/>
        <v>20101</v>
      </c>
      <c r="O21" s="113" t="s">
        <v>443</v>
      </c>
      <c r="R21" s="75"/>
      <c r="S21" s="75"/>
      <c r="T21" s="75"/>
    </row>
    <row r="22" spans="1:20">
      <c r="A22" s="27">
        <v>36647</v>
      </c>
      <c r="B22" s="35" t="s">
        <v>189</v>
      </c>
      <c r="C22" s="74">
        <v>291</v>
      </c>
      <c r="D22" s="25">
        <f t="shared" si="3"/>
        <v>4195</v>
      </c>
      <c r="E22" s="75">
        <v>1394</v>
      </c>
      <c r="F22" s="34">
        <f t="shared" si="2"/>
        <v>1103</v>
      </c>
      <c r="G22" s="25">
        <f t="shared" si="4"/>
        <v>20158</v>
      </c>
      <c r="O22" s="113" t="s">
        <v>443</v>
      </c>
      <c r="R22" s="75"/>
      <c r="S22" s="75"/>
      <c r="T22" s="75"/>
    </row>
    <row r="23" spans="1:20">
      <c r="A23" s="27">
        <v>36678</v>
      </c>
      <c r="B23" s="35" t="s">
        <v>188</v>
      </c>
      <c r="C23" s="74">
        <v>281</v>
      </c>
      <c r="D23" s="25">
        <f t="shared" si="3"/>
        <v>4223</v>
      </c>
      <c r="E23" s="75">
        <v>1316</v>
      </c>
      <c r="F23" s="34">
        <f t="shared" si="2"/>
        <v>1035</v>
      </c>
      <c r="G23" s="25">
        <f t="shared" si="4"/>
        <v>20134</v>
      </c>
      <c r="O23" s="113" t="s">
        <v>443</v>
      </c>
      <c r="R23" s="75"/>
      <c r="S23" s="75"/>
      <c r="T23" s="75"/>
    </row>
    <row r="24" spans="1:20">
      <c r="A24" s="27">
        <v>36708</v>
      </c>
      <c r="B24" s="35" t="s">
        <v>187</v>
      </c>
      <c r="C24" s="74">
        <v>317</v>
      </c>
      <c r="D24" s="25">
        <f t="shared" si="3"/>
        <v>4238</v>
      </c>
      <c r="E24" s="75">
        <v>1665</v>
      </c>
      <c r="F24" s="34">
        <f t="shared" si="2"/>
        <v>1348</v>
      </c>
      <c r="G24" s="25">
        <f t="shared" si="4"/>
        <v>20269</v>
      </c>
      <c r="O24" s="113" t="s">
        <v>443</v>
      </c>
      <c r="R24" s="75"/>
      <c r="S24" s="75"/>
      <c r="T24" s="75"/>
    </row>
    <row r="25" spans="1:20">
      <c r="A25" s="27">
        <v>36739</v>
      </c>
      <c r="B25" s="35" t="s">
        <v>186</v>
      </c>
      <c r="C25" s="74">
        <v>288</v>
      </c>
      <c r="D25" s="25">
        <f t="shared" si="3"/>
        <v>4245</v>
      </c>
      <c r="E25" s="75">
        <v>1583</v>
      </c>
      <c r="F25" s="34">
        <f t="shared" si="2"/>
        <v>1295</v>
      </c>
      <c r="G25" s="25">
        <f t="shared" si="4"/>
        <v>20395</v>
      </c>
      <c r="O25" s="113" t="s">
        <v>443</v>
      </c>
      <c r="R25" s="75"/>
      <c r="S25" s="75"/>
      <c r="T25" s="75"/>
    </row>
    <row r="26" spans="1:20">
      <c r="A26" s="27">
        <v>36770</v>
      </c>
      <c r="B26" s="35" t="s">
        <v>185</v>
      </c>
      <c r="C26" s="74">
        <v>284</v>
      </c>
      <c r="D26" s="25">
        <f t="shared" si="3"/>
        <v>4203</v>
      </c>
      <c r="E26" s="75">
        <v>1704</v>
      </c>
      <c r="F26" s="34">
        <f t="shared" si="2"/>
        <v>1420</v>
      </c>
      <c r="G26" s="25">
        <f t="shared" si="4"/>
        <v>20346</v>
      </c>
      <c r="O26" s="113" t="s">
        <v>443</v>
      </c>
      <c r="R26" s="75"/>
      <c r="S26" s="75"/>
      <c r="T26" s="75"/>
    </row>
    <row r="27" spans="1:20">
      <c r="A27" s="27">
        <v>36800</v>
      </c>
      <c r="B27" s="35" t="s">
        <v>184</v>
      </c>
      <c r="C27" s="74">
        <v>348</v>
      </c>
      <c r="D27" s="25">
        <f t="shared" si="3"/>
        <v>4216</v>
      </c>
      <c r="E27" s="75">
        <v>1947</v>
      </c>
      <c r="F27" s="34">
        <f t="shared" si="2"/>
        <v>1599</v>
      </c>
      <c r="G27" s="25">
        <f t="shared" si="4"/>
        <v>20439</v>
      </c>
      <c r="O27" s="113" t="s">
        <v>443</v>
      </c>
      <c r="R27" s="75"/>
      <c r="S27" s="75"/>
      <c r="T27" s="75"/>
    </row>
    <row r="28" spans="1:20">
      <c r="A28" s="27">
        <v>36831</v>
      </c>
      <c r="B28" s="35" t="s">
        <v>183</v>
      </c>
      <c r="C28" s="74">
        <v>400</v>
      </c>
      <c r="D28" s="25">
        <f t="shared" si="3"/>
        <v>4220</v>
      </c>
      <c r="E28" s="75">
        <v>2184</v>
      </c>
      <c r="F28" s="34">
        <f t="shared" si="2"/>
        <v>1784</v>
      </c>
      <c r="G28" s="25">
        <f t="shared" si="4"/>
        <v>20574</v>
      </c>
      <c r="O28" s="113" t="s">
        <v>443</v>
      </c>
      <c r="R28" s="75"/>
      <c r="S28" s="75"/>
      <c r="T28" s="75"/>
    </row>
    <row r="29" spans="1:20">
      <c r="A29" s="27">
        <v>36861</v>
      </c>
      <c r="B29" s="35" t="s">
        <v>182</v>
      </c>
      <c r="C29" s="74">
        <v>401</v>
      </c>
      <c r="D29" s="25">
        <f t="shared" si="3"/>
        <v>4253</v>
      </c>
      <c r="E29" s="75">
        <v>2698</v>
      </c>
      <c r="F29" s="34">
        <f t="shared" si="2"/>
        <v>2297</v>
      </c>
      <c r="G29" s="25">
        <f t="shared" si="4"/>
        <v>20876</v>
      </c>
      <c r="O29" s="113" t="s">
        <v>443</v>
      </c>
      <c r="R29" s="75"/>
      <c r="S29" s="75"/>
      <c r="T29" s="75"/>
    </row>
    <row r="30" spans="1:20">
      <c r="A30" s="27">
        <v>36892</v>
      </c>
      <c r="B30" s="35" t="s">
        <v>181</v>
      </c>
      <c r="C30" s="74">
        <v>483</v>
      </c>
      <c r="D30" s="25">
        <f t="shared" si="3"/>
        <v>4277</v>
      </c>
      <c r="E30" s="75">
        <v>3740</v>
      </c>
      <c r="F30" s="34">
        <f t="shared" si="2"/>
        <v>3257</v>
      </c>
      <c r="G30" s="25">
        <f t="shared" si="4"/>
        <v>21145</v>
      </c>
      <c r="O30" s="113" t="s">
        <v>443</v>
      </c>
      <c r="R30" s="75"/>
      <c r="S30" s="75"/>
      <c r="T30" s="75"/>
    </row>
    <row r="31" spans="1:20">
      <c r="A31" s="27">
        <v>36923</v>
      </c>
      <c r="B31" s="35" t="s">
        <v>180</v>
      </c>
      <c r="C31" s="74">
        <v>409</v>
      </c>
      <c r="D31" s="25">
        <f t="shared" si="3"/>
        <v>4250</v>
      </c>
      <c r="E31" s="75">
        <v>2645</v>
      </c>
      <c r="F31" s="34">
        <f t="shared" si="2"/>
        <v>2236</v>
      </c>
      <c r="G31" s="25">
        <f t="shared" si="4"/>
        <v>21268</v>
      </c>
      <c r="O31" s="113" t="s">
        <v>443</v>
      </c>
      <c r="R31" s="75"/>
      <c r="S31" s="75"/>
      <c r="T31" s="75"/>
    </row>
    <row r="32" spans="1:20">
      <c r="A32" s="27">
        <v>36951</v>
      </c>
      <c r="B32" s="35" t="s">
        <v>179</v>
      </c>
      <c r="C32" s="74">
        <v>433</v>
      </c>
      <c r="D32" s="25">
        <f t="shared" si="3"/>
        <v>4290</v>
      </c>
      <c r="E32" s="75">
        <v>2617</v>
      </c>
      <c r="F32" s="34">
        <f t="shared" si="2"/>
        <v>2184</v>
      </c>
      <c r="G32" s="25">
        <f t="shared" si="4"/>
        <v>21487</v>
      </c>
      <c r="O32" s="113" t="s">
        <v>443</v>
      </c>
      <c r="R32" s="75"/>
      <c r="S32" s="75"/>
      <c r="T32" s="75"/>
    </row>
    <row r="33" spans="1:20">
      <c r="A33" s="27">
        <v>36982</v>
      </c>
      <c r="B33" s="35" t="s">
        <v>178</v>
      </c>
      <c r="C33" s="74">
        <v>354</v>
      </c>
      <c r="D33" s="25">
        <f t="shared" si="3"/>
        <v>4289</v>
      </c>
      <c r="E33" s="75">
        <v>2244</v>
      </c>
      <c r="F33" s="34">
        <f t="shared" si="2"/>
        <v>1890</v>
      </c>
      <c r="G33" s="25">
        <f t="shared" si="4"/>
        <v>21448</v>
      </c>
      <c r="O33" s="113" t="s">
        <v>443</v>
      </c>
      <c r="R33" s="75"/>
      <c r="S33" s="75"/>
      <c r="T33" s="75"/>
    </row>
    <row r="34" spans="1:20">
      <c r="A34" s="27">
        <v>37012</v>
      </c>
      <c r="B34" s="35" t="s">
        <v>177</v>
      </c>
      <c r="C34" s="74">
        <v>317</v>
      </c>
      <c r="D34" s="25">
        <f t="shared" si="3"/>
        <v>4315</v>
      </c>
      <c r="E34" s="75">
        <v>1520</v>
      </c>
      <c r="F34" s="34">
        <f t="shared" si="2"/>
        <v>1203</v>
      </c>
      <c r="G34" s="25">
        <f t="shared" si="4"/>
        <v>21548</v>
      </c>
      <c r="O34" s="113" t="s">
        <v>443</v>
      </c>
      <c r="R34" s="75"/>
      <c r="S34" s="75"/>
      <c r="T34" s="75"/>
    </row>
    <row r="35" spans="1:20">
      <c r="A35" s="27">
        <v>37043</v>
      </c>
      <c r="B35" s="35" t="s">
        <v>176</v>
      </c>
      <c r="C35" s="74">
        <v>298</v>
      </c>
      <c r="D35" s="25">
        <f t="shared" si="3"/>
        <v>4332</v>
      </c>
      <c r="E35" s="75">
        <v>1433</v>
      </c>
      <c r="F35" s="34">
        <f t="shared" si="2"/>
        <v>1135</v>
      </c>
      <c r="G35" s="25">
        <f t="shared" si="4"/>
        <v>21648</v>
      </c>
      <c r="O35" s="113" t="s">
        <v>443</v>
      </c>
      <c r="R35" s="75"/>
      <c r="S35" s="75"/>
      <c r="T35" s="75"/>
    </row>
    <row r="36" spans="1:20">
      <c r="A36" s="27">
        <v>37073</v>
      </c>
      <c r="B36" s="35" t="s">
        <v>175</v>
      </c>
      <c r="C36" s="74">
        <v>340</v>
      </c>
      <c r="D36" s="25">
        <f t="shared" si="3"/>
        <v>4355</v>
      </c>
      <c r="E36" s="75">
        <v>1802</v>
      </c>
      <c r="F36" s="34">
        <f t="shared" si="2"/>
        <v>1462</v>
      </c>
      <c r="G36" s="25">
        <f t="shared" si="4"/>
        <v>21762</v>
      </c>
      <c r="O36" s="113" t="s">
        <v>443</v>
      </c>
      <c r="R36" s="75"/>
      <c r="S36" s="75"/>
      <c r="T36" s="75"/>
    </row>
    <row r="37" spans="1:20">
      <c r="A37" s="27">
        <v>37104</v>
      </c>
      <c r="B37" s="35" t="s">
        <v>174</v>
      </c>
      <c r="C37" s="74">
        <v>339</v>
      </c>
      <c r="D37" s="25">
        <f t="shared" si="3"/>
        <v>4406</v>
      </c>
      <c r="E37" s="75">
        <v>1757</v>
      </c>
      <c r="F37" s="34">
        <f t="shared" si="2"/>
        <v>1418</v>
      </c>
      <c r="G37" s="25">
        <f t="shared" si="4"/>
        <v>21885</v>
      </c>
      <c r="O37" s="113" t="s">
        <v>443</v>
      </c>
      <c r="R37" s="75"/>
      <c r="S37" s="75"/>
      <c r="T37" s="75"/>
    </row>
    <row r="38" spans="1:20">
      <c r="A38" s="27">
        <v>37135</v>
      </c>
      <c r="B38" s="35" t="s">
        <v>173</v>
      </c>
      <c r="C38" s="74">
        <v>335</v>
      </c>
      <c r="D38" s="25">
        <f t="shared" si="3"/>
        <v>4457</v>
      </c>
      <c r="E38" s="75">
        <v>1864</v>
      </c>
      <c r="F38" s="34">
        <f t="shared" ref="F38:F69" si="5">E38-C38</f>
        <v>1529</v>
      </c>
      <c r="G38" s="25">
        <f t="shared" si="4"/>
        <v>21994</v>
      </c>
      <c r="O38" s="113" t="s">
        <v>443</v>
      </c>
      <c r="R38" s="75"/>
      <c r="S38" s="75"/>
      <c r="T38" s="75"/>
    </row>
    <row r="39" spans="1:20">
      <c r="A39" s="27">
        <v>37165</v>
      </c>
      <c r="B39" s="35" t="s">
        <v>172</v>
      </c>
      <c r="C39" s="74">
        <v>380</v>
      </c>
      <c r="D39" s="25">
        <f t="shared" si="3"/>
        <v>4489</v>
      </c>
      <c r="E39" s="75">
        <v>2077</v>
      </c>
      <c r="F39" s="34">
        <f t="shared" si="5"/>
        <v>1697</v>
      </c>
      <c r="G39" s="25">
        <f t="shared" si="4"/>
        <v>22092</v>
      </c>
      <c r="O39" s="113" t="s">
        <v>443</v>
      </c>
      <c r="R39" s="75"/>
      <c r="S39" s="75"/>
      <c r="T39" s="75"/>
    </row>
    <row r="40" spans="1:20">
      <c r="A40" s="27">
        <v>37196</v>
      </c>
      <c r="B40" s="35" t="s">
        <v>171</v>
      </c>
      <c r="C40" s="74">
        <v>411</v>
      </c>
      <c r="D40" s="25">
        <f t="shared" si="3"/>
        <v>4500</v>
      </c>
      <c r="E40" s="75">
        <v>2230</v>
      </c>
      <c r="F40" s="34">
        <f t="shared" si="5"/>
        <v>1819</v>
      </c>
      <c r="G40" s="25">
        <f t="shared" si="4"/>
        <v>22127</v>
      </c>
      <c r="O40" s="113" t="s">
        <v>443</v>
      </c>
      <c r="R40" s="75"/>
      <c r="S40" s="75"/>
      <c r="T40" s="75"/>
    </row>
    <row r="41" spans="1:20">
      <c r="A41" s="27">
        <v>37226</v>
      </c>
      <c r="B41" s="35" t="s">
        <v>170</v>
      </c>
      <c r="C41" s="74">
        <v>437</v>
      </c>
      <c r="D41" s="25">
        <f t="shared" si="3"/>
        <v>4536</v>
      </c>
      <c r="E41" s="75">
        <v>2831</v>
      </c>
      <c r="F41" s="34">
        <f t="shared" si="5"/>
        <v>2394</v>
      </c>
      <c r="G41" s="25">
        <f t="shared" si="4"/>
        <v>22224</v>
      </c>
      <c r="O41" s="113" t="s">
        <v>443</v>
      </c>
      <c r="R41" s="75"/>
      <c r="S41" s="75"/>
      <c r="T41" s="75"/>
    </row>
    <row r="42" spans="1:20">
      <c r="A42" s="27">
        <v>37257</v>
      </c>
      <c r="B42" s="35" t="s">
        <v>169</v>
      </c>
      <c r="C42" s="74">
        <v>521</v>
      </c>
      <c r="D42" s="25">
        <f t="shared" si="3"/>
        <v>4574</v>
      </c>
      <c r="E42" s="75">
        <v>3840</v>
      </c>
      <c r="F42" s="34">
        <f t="shared" si="5"/>
        <v>3319</v>
      </c>
      <c r="G42" s="25">
        <f t="shared" si="4"/>
        <v>22286</v>
      </c>
      <c r="O42" s="113" t="s">
        <v>443</v>
      </c>
      <c r="R42" s="75"/>
      <c r="S42" s="75"/>
      <c r="T42" s="75"/>
    </row>
    <row r="43" spans="1:20">
      <c r="A43" s="27">
        <v>37288</v>
      </c>
      <c r="B43" s="35" t="s">
        <v>168</v>
      </c>
      <c r="C43" s="74">
        <v>462</v>
      </c>
      <c r="D43" s="25">
        <f t="shared" si="3"/>
        <v>4627</v>
      </c>
      <c r="E43" s="75">
        <v>2829</v>
      </c>
      <c r="F43" s="34">
        <f t="shared" si="5"/>
        <v>2367</v>
      </c>
      <c r="G43" s="25">
        <f t="shared" si="4"/>
        <v>22417</v>
      </c>
      <c r="O43" s="113" t="s">
        <v>443</v>
      </c>
      <c r="R43" s="75"/>
      <c r="S43" s="75"/>
      <c r="T43" s="75"/>
    </row>
    <row r="44" spans="1:20">
      <c r="A44" s="27">
        <v>37316</v>
      </c>
      <c r="B44" s="35" t="s">
        <v>167</v>
      </c>
      <c r="C44" s="74">
        <v>507</v>
      </c>
      <c r="D44" s="25">
        <f t="shared" si="3"/>
        <v>4701</v>
      </c>
      <c r="E44" s="75">
        <v>3070</v>
      </c>
      <c r="F44" s="34">
        <f t="shared" si="5"/>
        <v>2563</v>
      </c>
      <c r="G44" s="25">
        <f t="shared" si="4"/>
        <v>22796</v>
      </c>
      <c r="O44" s="113" t="s">
        <v>443</v>
      </c>
      <c r="R44" s="75"/>
      <c r="S44" s="75"/>
      <c r="T44" s="75"/>
    </row>
    <row r="45" spans="1:20">
      <c r="A45" s="27">
        <v>37347</v>
      </c>
      <c r="B45" s="35" t="s">
        <v>166</v>
      </c>
      <c r="C45" s="74">
        <v>402</v>
      </c>
      <c r="D45" s="25">
        <f t="shared" si="3"/>
        <v>4749</v>
      </c>
      <c r="E45" s="75">
        <v>2270</v>
      </c>
      <c r="F45" s="34">
        <f t="shared" si="5"/>
        <v>1868</v>
      </c>
      <c r="G45" s="25">
        <f t="shared" si="4"/>
        <v>22774</v>
      </c>
      <c r="O45" s="113" t="s">
        <v>443</v>
      </c>
      <c r="R45" s="75"/>
      <c r="S45" s="75"/>
      <c r="T45" s="75"/>
    </row>
    <row r="46" spans="1:20">
      <c r="A46" s="27">
        <v>37377</v>
      </c>
      <c r="B46" s="35" t="s">
        <v>165</v>
      </c>
      <c r="C46" s="74">
        <v>364</v>
      </c>
      <c r="D46" s="25">
        <f t="shared" si="3"/>
        <v>4796</v>
      </c>
      <c r="E46" s="75">
        <v>1682</v>
      </c>
      <c r="F46" s="34">
        <f t="shared" si="5"/>
        <v>1318</v>
      </c>
      <c r="G46" s="25">
        <f t="shared" si="4"/>
        <v>22889</v>
      </c>
      <c r="O46" s="113" t="s">
        <v>443</v>
      </c>
      <c r="R46" s="75"/>
      <c r="S46" s="75"/>
      <c r="T46" s="75"/>
    </row>
    <row r="47" spans="1:20">
      <c r="A47" s="27">
        <v>37408</v>
      </c>
      <c r="B47" s="35" t="s">
        <v>164</v>
      </c>
      <c r="C47" s="74">
        <v>333</v>
      </c>
      <c r="D47" s="25">
        <f t="shared" si="3"/>
        <v>4831</v>
      </c>
      <c r="E47" s="75">
        <v>1539</v>
      </c>
      <c r="F47" s="34">
        <f t="shared" si="5"/>
        <v>1206</v>
      </c>
      <c r="G47" s="25">
        <f t="shared" si="4"/>
        <v>22960</v>
      </c>
      <c r="O47" s="113" t="s">
        <v>443</v>
      </c>
      <c r="R47" s="75"/>
      <c r="S47" s="75"/>
      <c r="T47" s="75"/>
    </row>
    <row r="48" spans="1:20">
      <c r="A48" s="27">
        <v>37438</v>
      </c>
      <c r="B48" s="35" t="s">
        <v>163</v>
      </c>
      <c r="C48" s="74">
        <v>370</v>
      </c>
      <c r="D48" s="25">
        <f t="shared" si="3"/>
        <v>4861</v>
      </c>
      <c r="E48" s="75">
        <v>1926</v>
      </c>
      <c r="F48" s="34">
        <f t="shared" si="5"/>
        <v>1556</v>
      </c>
      <c r="G48" s="25">
        <f t="shared" si="4"/>
        <v>23054</v>
      </c>
      <c r="O48" s="113" t="s">
        <v>443</v>
      </c>
      <c r="R48" s="75"/>
      <c r="S48" s="75"/>
      <c r="T48" s="75"/>
    </row>
    <row r="49" spans="1:20">
      <c r="A49" s="27">
        <v>37469</v>
      </c>
      <c r="B49" s="35" t="s">
        <v>162</v>
      </c>
      <c r="C49" s="74">
        <v>369</v>
      </c>
      <c r="D49" s="25">
        <f t="shared" ref="D49:D80" si="6">SUM(C38:C49)</f>
        <v>4891</v>
      </c>
      <c r="E49" s="75">
        <v>1829</v>
      </c>
      <c r="F49" s="34">
        <f t="shared" si="5"/>
        <v>1460</v>
      </c>
      <c r="G49" s="25">
        <f t="shared" ref="G49:G80" si="7">SUM(F38:F49)</f>
        <v>23096</v>
      </c>
      <c r="O49" s="113" t="s">
        <v>443</v>
      </c>
      <c r="R49" s="75"/>
      <c r="S49" s="75"/>
      <c r="T49" s="75"/>
    </row>
    <row r="50" spans="1:20">
      <c r="A50" s="27">
        <v>37500</v>
      </c>
      <c r="B50" s="35" t="s">
        <v>161</v>
      </c>
      <c r="C50" s="74">
        <v>367</v>
      </c>
      <c r="D50" s="25">
        <f t="shared" si="6"/>
        <v>4923</v>
      </c>
      <c r="E50" s="75">
        <v>1931</v>
      </c>
      <c r="F50" s="34">
        <f t="shared" si="5"/>
        <v>1564</v>
      </c>
      <c r="G50" s="25">
        <f t="shared" si="7"/>
        <v>23131</v>
      </c>
      <c r="O50" s="113" t="s">
        <v>443</v>
      </c>
      <c r="R50" s="75"/>
      <c r="S50" s="75"/>
      <c r="T50" s="75"/>
    </row>
    <row r="51" spans="1:20">
      <c r="A51" s="27">
        <v>37530</v>
      </c>
      <c r="B51" s="35" t="s">
        <v>160</v>
      </c>
      <c r="C51" s="74">
        <v>437</v>
      </c>
      <c r="D51" s="25">
        <f t="shared" si="6"/>
        <v>4980</v>
      </c>
      <c r="E51" s="75">
        <v>2205</v>
      </c>
      <c r="F51" s="34">
        <f t="shared" si="5"/>
        <v>1768</v>
      </c>
      <c r="G51" s="25">
        <f t="shared" si="7"/>
        <v>23202</v>
      </c>
      <c r="O51" s="113" t="s">
        <v>443</v>
      </c>
      <c r="R51" s="75"/>
      <c r="S51" s="75"/>
      <c r="T51" s="75"/>
    </row>
    <row r="52" spans="1:20">
      <c r="A52" s="27">
        <v>37561</v>
      </c>
      <c r="B52" s="35" t="s">
        <v>159</v>
      </c>
      <c r="C52" s="74">
        <v>505</v>
      </c>
      <c r="D52" s="25">
        <f t="shared" si="6"/>
        <v>5074</v>
      </c>
      <c r="E52" s="75">
        <v>2459</v>
      </c>
      <c r="F52" s="34">
        <f t="shared" si="5"/>
        <v>1954</v>
      </c>
      <c r="G52" s="25">
        <f t="shared" si="7"/>
        <v>23337</v>
      </c>
      <c r="O52" s="113" t="s">
        <v>443</v>
      </c>
      <c r="R52" s="75"/>
      <c r="S52" s="75"/>
      <c r="T52" s="75"/>
    </row>
    <row r="53" spans="1:20">
      <c r="A53" s="27">
        <v>37591</v>
      </c>
      <c r="B53" s="35" t="s">
        <v>158</v>
      </c>
      <c r="C53" s="74">
        <v>479</v>
      </c>
      <c r="D53" s="25">
        <f t="shared" si="6"/>
        <v>5116</v>
      </c>
      <c r="E53" s="75">
        <v>2925</v>
      </c>
      <c r="F53" s="34">
        <f t="shared" si="5"/>
        <v>2446</v>
      </c>
      <c r="G53" s="25">
        <f t="shared" si="7"/>
        <v>23389</v>
      </c>
      <c r="O53" s="113" t="s">
        <v>443</v>
      </c>
      <c r="R53" s="75"/>
      <c r="S53" s="75"/>
      <c r="T53" s="75"/>
    </row>
    <row r="54" spans="1:20">
      <c r="A54" s="27">
        <v>37622</v>
      </c>
      <c r="B54" s="35" t="s">
        <v>157</v>
      </c>
      <c r="C54" s="74">
        <v>543</v>
      </c>
      <c r="D54" s="25">
        <f t="shared" si="6"/>
        <v>5138</v>
      </c>
      <c r="E54" s="75">
        <v>3884</v>
      </c>
      <c r="F54" s="34">
        <f t="shared" si="5"/>
        <v>3341</v>
      </c>
      <c r="G54" s="25">
        <f t="shared" si="7"/>
        <v>23411</v>
      </c>
      <c r="O54" s="113" t="s">
        <v>443</v>
      </c>
      <c r="R54" s="75"/>
      <c r="S54" s="75"/>
      <c r="T54" s="75"/>
    </row>
    <row r="55" spans="1:20">
      <c r="A55" s="27">
        <v>37653</v>
      </c>
      <c r="B55" s="35" t="s">
        <v>156</v>
      </c>
      <c r="C55" s="74">
        <v>503</v>
      </c>
      <c r="D55" s="25">
        <f t="shared" si="6"/>
        <v>5179</v>
      </c>
      <c r="E55" s="75">
        <v>3014</v>
      </c>
      <c r="F55" s="34">
        <f t="shared" si="5"/>
        <v>2511</v>
      </c>
      <c r="G55" s="25">
        <f t="shared" si="7"/>
        <v>23555</v>
      </c>
      <c r="O55" s="113" t="s">
        <v>443</v>
      </c>
      <c r="R55" s="75"/>
      <c r="S55" s="75"/>
      <c r="T55" s="75"/>
    </row>
    <row r="56" spans="1:20">
      <c r="A56" s="27">
        <v>37681</v>
      </c>
      <c r="B56" s="35" t="s">
        <v>155</v>
      </c>
      <c r="C56" s="74">
        <v>510</v>
      </c>
      <c r="D56" s="25">
        <f t="shared" si="6"/>
        <v>5182</v>
      </c>
      <c r="E56" s="75">
        <v>2898</v>
      </c>
      <c r="F56" s="34">
        <f t="shared" si="5"/>
        <v>2388</v>
      </c>
      <c r="G56" s="25">
        <f t="shared" si="7"/>
        <v>23380</v>
      </c>
      <c r="O56" s="113" t="s">
        <v>443</v>
      </c>
      <c r="R56" s="75"/>
      <c r="S56" s="75"/>
      <c r="T56" s="75"/>
    </row>
    <row r="57" spans="1:20">
      <c r="A57" s="27">
        <v>37712</v>
      </c>
      <c r="B57" s="35" t="s">
        <v>154</v>
      </c>
      <c r="C57" s="74">
        <v>411</v>
      </c>
      <c r="D57" s="25">
        <f t="shared" si="6"/>
        <v>5191</v>
      </c>
      <c r="E57" s="75">
        <v>2550</v>
      </c>
      <c r="F57" s="34">
        <f t="shared" si="5"/>
        <v>2139</v>
      </c>
      <c r="G57" s="25">
        <f t="shared" si="7"/>
        <v>23651</v>
      </c>
      <c r="O57" s="113" t="s">
        <v>443</v>
      </c>
      <c r="R57" s="75"/>
      <c r="S57" s="75"/>
      <c r="T57" s="75"/>
    </row>
    <row r="58" spans="1:20">
      <c r="A58" s="27">
        <v>37742</v>
      </c>
      <c r="B58" s="35" t="s">
        <v>153</v>
      </c>
      <c r="C58" s="74">
        <v>356</v>
      </c>
      <c r="D58" s="25">
        <f t="shared" si="6"/>
        <v>5183</v>
      </c>
      <c r="E58" s="75">
        <v>1722</v>
      </c>
      <c r="F58" s="34">
        <f t="shared" si="5"/>
        <v>1366</v>
      </c>
      <c r="G58" s="25">
        <f t="shared" si="7"/>
        <v>23699</v>
      </c>
      <c r="I58" s="93" t="s">
        <v>1</v>
      </c>
      <c r="J58" s="93" t="s">
        <v>6</v>
      </c>
      <c r="K58" s="113" t="str">
        <f>+'GN2'!E3</f>
        <v>Domestic</v>
      </c>
      <c r="L58" s="113" t="str">
        <f>+'GN2'!F3</f>
        <v>International</v>
      </c>
      <c r="O58" s="113" t="s">
        <v>443</v>
      </c>
      <c r="R58" s="75"/>
      <c r="S58" s="75"/>
      <c r="T58" s="75"/>
    </row>
    <row r="59" spans="1:20">
      <c r="A59" s="37">
        <v>37773</v>
      </c>
      <c r="B59" s="35" t="s">
        <v>152</v>
      </c>
      <c r="C59" s="74">
        <v>307</v>
      </c>
      <c r="D59" s="36">
        <f t="shared" si="6"/>
        <v>5157</v>
      </c>
      <c r="E59" s="75">
        <v>1475</v>
      </c>
      <c r="F59" s="34">
        <f t="shared" si="5"/>
        <v>1168</v>
      </c>
      <c r="G59" s="36">
        <f t="shared" si="7"/>
        <v>23661</v>
      </c>
      <c r="H59" s="37">
        <f>+A59</f>
        <v>37773</v>
      </c>
      <c r="I59" s="179">
        <f>+D59/1000</f>
        <v>5.157</v>
      </c>
      <c r="J59" s="179">
        <f>+G59/1000</f>
        <v>23.661000000000001</v>
      </c>
      <c r="K59" s="179"/>
      <c r="L59" s="179"/>
      <c r="O59" s="113" t="s">
        <v>443</v>
      </c>
      <c r="R59" s="75"/>
      <c r="S59" s="75"/>
      <c r="T59" s="75"/>
    </row>
    <row r="60" spans="1:20">
      <c r="A60" s="37">
        <v>37803</v>
      </c>
      <c r="B60" s="35" t="s">
        <v>151</v>
      </c>
      <c r="C60" s="74">
        <v>370</v>
      </c>
      <c r="D60" s="36">
        <f t="shared" si="6"/>
        <v>5157</v>
      </c>
      <c r="E60" s="75">
        <v>1977</v>
      </c>
      <c r="F60" s="34">
        <f t="shared" si="5"/>
        <v>1607</v>
      </c>
      <c r="G60" s="36">
        <f t="shared" si="7"/>
        <v>23712</v>
      </c>
      <c r="H60" s="37">
        <f t="shared" ref="H60:H123" si="8">+A60</f>
        <v>37803</v>
      </c>
      <c r="I60" s="179">
        <f t="shared" ref="I60:I123" si="9">+D60/1000</f>
        <v>5.157</v>
      </c>
      <c r="J60" s="179">
        <f t="shared" ref="J60:J123" si="10">+G60/1000</f>
        <v>23.712</v>
      </c>
      <c r="K60" s="179"/>
      <c r="L60" s="179"/>
      <c r="O60" s="113" t="s">
        <v>443</v>
      </c>
      <c r="R60" s="75"/>
      <c r="S60" s="75"/>
      <c r="T60" s="75"/>
    </row>
    <row r="61" spans="1:20">
      <c r="A61" s="37">
        <v>37834</v>
      </c>
      <c r="B61" s="35" t="s">
        <v>150</v>
      </c>
      <c r="C61" s="74">
        <v>366</v>
      </c>
      <c r="D61" s="36">
        <f t="shared" si="6"/>
        <v>5154</v>
      </c>
      <c r="E61" s="75">
        <v>1831</v>
      </c>
      <c r="F61" s="34">
        <f t="shared" si="5"/>
        <v>1465</v>
      </c>
      <c r="G61" s="36">
        <f t="shared" si="7"/>
        <v>23717</v>
      </c>
      <c r="H61" s="37">
        <f t="shared" si="8"/>
        <v>37834</v>
      </c>
      <c r="I61" s="179">
        <f t="shared" si="9"/>
        <v>5.1539999999999999</v>
      </c>
      <c r="J61" s="179">
        <f t="shared" si="10"/>
        <v>23.716999999999999</v>
      </c>
      <c r="K61" s="179"/>
      <c r="L61" s="179"/>
      <c r="O61" s="113" t="s">
        <v>443</v>
      </c>
      <c r="R61" s="75"/>
      <c r="S61" s="75"/>
      <c r="T61" s="75"/>
    </row>
    <row r="62" spans="1:20">
      <c r="A62" s="37">
        <v>37865</v>
      </c>
      <c r="B62" s="35" t="s">
        <v>149</v>
      </c>
      <c r="C62" s="74">
        <v>367</v>
      </c>
      <c r="D62" s="36">
        <f t="shared" si="6"/>
        <v>5154</v>
      </c>
      <c r="E62" s="75">
        <v>2025</v>
      </c>
      <c r="F62" s="34">
        <f t="shared" si="5"/>
        <v>1658</v>
      </c>
      <c r="G62" s="36">
        <f t="shared" si="7"/>
        <v>23811</v>
      </c>
      <c r="H62" s="37">
        <f t="shared" si="8"/>
        <v>37865</v>
      </c>
      <c r="I62" s="179">
        <f t="shared" si="9"/>
        <v>5.1539999999999999</v>
      </c>
      <c r="J62" s="179">
        <f t="shared" si="10"/>
        <v>23.811</v>
      </c>
      <c r="K62" s="179"/>
      <c r="L62" s="179"/>
      <c r="O62" s="113" t="s">
        <v>443</v>
      </c>
      <c r="R62" s="75"/>
      <c r="S62" s="75"/>
      <c r="T62" s="75"/>
    </row>
    <row r="63" spans="1:20">
      <c r="A63" s="37">
        <v>37895</v>
      </c>
      <c r="B63" s="35" t="s">
        <v>148</v>
      </c>
      <c r="C63" s="74">
        <v>406</v>
      </c>
      <c r="D63" s="36">
        <f t="shared" si="6"/>
        <v>5123</v>
      </c>
      <c r="E63" s="75">
        <v>2224</v>
      </c>
      <c r="F63" s="34">
        <f t="shared" si="5"/>
        <v>1818</v>
      </c>
      <c r="G63" s="36">
        <f t="shared" si="7"/>
        <v>23861</v>
      </c>
      <c r="H63" s="37">
        <f t="shared" si="8"/>
        <v>37895</v>
      </c>
      <c r="I63" s="179">
        <f t="shared" si="9"/>
        <v>5.1230000000000002</v>
      </c>
      <c r="J63" s="179">
        <f t="shared" si="10"/>
        <v>23.861000000000001</v>
      </c>
      <c r="K63" s="179"/>
      <c r="L63" s="179"/>
      <c r="O63" s="113" t="s">
        <v>443</v>
      </c>
      <c r="R63" s="75"/>
      <c r="S63" s="75"/>
      <c r="T63" s="75"/>
    </row>
    <row r="64" spans="1:20">
      <c r="A64" s="37">
        <v>37926</v>
      </c>
      <c r="B64" s="35" t="s">
        <v>147</v>
      </c>
      <c r="C64" s="74">
        <v>472</v>
      </c>
      <c r="D64" s="36">
        <f t="shared" si="6"/>
        <v>5090</v>
      </c>
      <c r="E64" s="75">
        <v>2477</v>
      </c>
      <c r="F64" s="34">
        <f t="shared" si="5"/>
        <v>2005</v>
      </c>
      <c r="G64" s="36">
        <f t="shared" si="7"/>
        <v>23912</v>
      </c>
      <c r="H64" s="37">
        <f t="shared" si="8"/>
        <v>37926</v>
      </c>
      <c r="I64" s="179">
        <f t="shared" si="9"/>
        <v>5.09</v>
      </c>
      <c r="J64" s="179">
        <f t="shared" si="10"/>
        <v>23.911999999999999</v>
      </c>
      <c r="K64" s="179"/>
      <c r="L64" s="179"/>
      <c r="O64" s="113" t="s">
        <v>443</v>
      </c>
      <c r="R64" s="75"/>
      <c r="S64" s="75"/>
      <c r="T64" s="75"/>
    </row>
    <row r="65" spans="1:20">
      <c r="A65" s="37">
        <v>37956</v>
      </c>
      <c r="B65" s="35" t="s">
        <v>146</v>
      </c>
      <c r="C65" s="74">
        <v>486</v>
      </c>
      <c r="D65" s="36">
        <f t="shared" si="6"/>
        <v>5097</v>
      </c>
      <c r="E65" s="75">
        <v>3085</v>
      </c>
      <c r="F65" s="34">
        <f t="shared" si="5"/>
        <v>2599</v>
      </c>
      <c r="G65" s="36">
        <f t="shared" si="7"/>
        <v>24065</v>
      </c>
      <c r="H65" s="37">
        <f t="shared" si="8"/>
        <v>37956</v>
      </c>
      <c r="I65" s="179">
        <f t="shared" si="9"/>
        <v>5.0970000000000004</v>
      </c>
      <c r="J65" s="179">
        <f t="shared" si="10"/>
        <v>24.065000000000001</v>
      </c>
      <c r="K65" s="179"/>
      <c r="L65" s="179"/>
      <c r="O65" s="113" t="s">
        <v>443</v>
      </c>
      <c r="R65" s="75"/>
      <c r="S65" s="75"/>
      <c r="T65" s="75"/>
    </row>
    <row r="66" spans="1:20">
      <c r="A66" s="37">
        <v>37987</v>
      </c>
      <c r="B66" s="35" t="s">
        <v>145</v>
      </c>
      <c r="C66" s="74">
        <v>556</v>
      </c>
      <c r="D66" s="36">
        <f t="shared" si="6"/>
        <v>5110</v>
      </c>
      <c r="E66" s="75">
        <v>4099</v>
      </c>
      <c r="F66" s="34">
        <f t="shared" si="5"/>
        <v>3543</v>
      </c>
      <c r="G66" s="36">
        <f t="shared" si="7"/>
        <v>24267</v>
      </c>
      <c r="H66" s="37">
        <f t="shared" si="8"/>
        <v>37987</v>
      </c>
      <c r="I66" s="179">
        <f t="shared" si="9"/>
        <v>5.1100000000000003</v>
      </c>
      <c r="J66" s="179">
        <f t="shared" si="10"/>
        <v>24.266999999999999</v>
      </c>
      <c r="K66" s="179"/>
      <c r="L66" s="179"/>
      <c r="O66" s="113" t="s">
        <v>443</v>
      </c>
      <c r="R66" s="75"/>
      <c r="S66" s="75"/>
      <c r="T66" s="75"/>
    </row>
    <row r="67" spans="1:20">
      <c r="A67" s="37">
        <v>38018</v>
      </c>
      <c r="B67" s="35" t="s">
        <v>144</v>
      </c>
      <c r="C67" s="74">
        <v>492</v>
      </c>
      <c r="D67" s="36">
        <f t="shared" si="6"/>
        <v>5099</v>
      </c>
      <c r="E67" s="75">
        <v>3109</v>
      </c>
      <c r="F67" s="34">
        <f t="shared" si="5"/>
        <v>2617</v>
      </c>
      <c r="G67" s="36">
        <f t="shared" si="7"/>
        <v>24373</v>
      </c>
      <c r="H67" s="37">
        <f t="shared" si="8"/>
        <v>38018</v>
      </c>
      <c r="I67" s="179">
        <f t="shared" si="9"/>
        <v>5.0990000000000002</v>
      </c>
      <c r="J67" s="179">
        <f t="shared" si="10"/>
        <v>24.373000000000001</v>
      </c>
      <c r="K67" s="179"/>
      <c r="L67" s="179"/>
      <c r="O67" s="113" t="s">
        <v>443</v>
      </c>
      <c r="R67" s="75"/>
      <c r="S67" s="75"/>
      <c r="T67" s="75"/>
    </row>
    <row r="68" spans="1:20">
      <c r="A68" s="37">
        <v>38047</v>
      </c>
      <c r="B68" s="35" t="s">
        <v>143</v>
      </c>
      <c r="C68" s="74">
        <v>515</v>
      </c>
      <c r="D68" s="36">
        <f t="shared" si="6"/>
        <v>5104</v>
      </c>
      <c r="E68" s="75">
        <v>3002</v>
      </c>
      <c r="F68" s="34">
        <f t="shared" si="5"/>
        <v>2487</v>
      </c>
      <c r="G68" s="36">
        <f t="shared" si="7"/>
        <v>24472</v>
      </c>
      <c r="H68" s="37">
        <f t="shared" si="8"/>
        <v>38047</v>
      </c>
      <c r="I68" s="179">
        <f t="shared" si="9"/>
        <v>5.1040000000000001</v>
      </c>
      <c r="J68" s="179">
        <f t="shared" si="10"/>
        <v>24.472000000000001</v>
      </c>
      <c r="K68" s="179"/>
      <c r="L68" s="179"/>
      <c r="O68" s="113" t="s">
        <v>443</v>
      </c>
      <c r="R68" s="75"/>
      <c r="S68" s="75"/>
      <c r="T68" s="75"/>
    </row>
    <row r="69" spans="1:20">
      <c r="A69" s="37">
        <v>38078</v>
      </c>
      <c r="B69" s="35" t="s">
        <v>142</v>
      </c>
      <c r="C69" s="74">
        <v>448</v>
      </c>
      <c r="D69" s="36">
        <f t="shared" si="6"/>
        <v>5141</v>
      </c>
      <c r="E69" s="75">
        <v>2657</v>
      </c>
      <c r="F69" s="34">
        <f t="shared" si="5"/>
        <v>2209</v>
      </c>
      <c r="G69" s="36">
        <f t="shared" si="7"/>
        <v>24542</v>
      </c>
      <c r="H69" s="37">
        <f t="shared" si="8"/>
        <v>38078</v>
      </c>
      <c r="I69" s="179">
        <f t="shared" si="9"/>
        <v>5.141</v>
      </c>
      <c r="J69" s="179">
        <f t="shared" si="10"/>
        <v>24.542000000000002</v>
      </c>
      <c r="K69" s="179"/>
      <c r="L69" s="179"/>
      <c r="O69" s="113" t="s">
        <v>443</v>
      </c>
      <c r="R69" s="75"/>
      <c r="S69" s="75"/>
      <c r="T69" s="75"/>
    </row>
    <row r="70" spans="1:20">
      <c r="A70" s="37">
        <v>38108</v>
      </c>
      <c r="B70" s="35" t="s">
        <v>141</v>
      </c>
      <c r="C70" s="74">
        <v>382</v>
      </c>
      <c r="D70" s="36">
        <f t="shared" si="6"/>
        <v>5167</v>
      </c>
      <c r="E70" s="75">
        <v>1792</v>
      </c>
      <c r="F70" s="34">
        <f t="shared" ref="F70:F101" si="11">E70-C70</f>
        <v>1410</v>
      </c>
      <c r="G70" s="36">
        <f t="shared" si="7"/>
        <v>24586</v>
      </c>
      <c r="H70" s="37">
        <f t="shared" si="8"/>
        <v>38108</v>
      </c>
      <c r="I70" s="179">
        <f t="shared" si="9"/>
        <v>5.1669999999999998</v>
      </c>
      <c r="J70" s="179">
        <f t="shared" si="10"/>
        <v>24.585999999999999</v>
      </c>
      <c r="K70" s="179"/>
      <c r="L70" s="179"/>
      <c r="O70" s="113" t="s">
        <v>443</v>
      </c>
      <c r="R70" s="75"/>
      <c r="S70" s="75"/>
      <c r="T70" s="75"/>
    </row>
    <row r="71" spans="1:20">
      <c r="A71" s="37">
        <v>38139</v>
      </c>
      <c r="B71" s="35" t="s">
        <v>140</v>
      </c>
      <c r="C71" s="74">
        <v>350</v>
      </c>
      <c r="D71" s="36">
        <f t="shared" si="6"/>
        <v>5210</v>
      </c>
      <c r="E71" s="75">
        <v>1693</v>
      </c>
      <c r="F71" s="34">
        <f t="shared" si="11"/>
        <v>1343</v>
      </c>
      <c r="G71" s="36">
        <f t="shared" si="7"/>
        <v>24761</v>
      </c>
      <c r="H71" s="37">
        <f t="shared" si="8"/>
        <v>38139</v>
      </c>
      <c r="I71" s="179">
        <f t="shared" si="9"/>
        <v>5.21</v>
      </c>
      <c r="J71" s="179">
        <f t="shared" si="10"/>
        <v>24.760999999999999</v>
      </c>
      <c r="K71" s="179"/>
      <c r="L71" s="179"/>
      <c r="O71" s="113" t="s">
        <v>443</v>
      </c>
      <c r="R71" s="75"/>
      <c r="S71" s="75"/>
      <c r="T71" s="75"/>
    </row>
    <row r="72" spans="1:20">
      <c r="A72" s="37">
        <v>38169</v>
      </c>
      <c r="B72" s="35" t="s">
        <v>139</v>
      </c>
      <c r="C72" s="74">
        <v>387</v>
      </c>
      <c r="D72" s="36">
        <f t="shared" si="6"/>
        <v>5227</v>
      </c>
      <c r="E72" s="75">
        <v>2091</v>
      </c>
      <c r="F72" s="34">
        <f t="shared" si="11"/>
        <v>1704</v>
      </c>
      <c r="G72" s="36">
        <f t="shared" si="7"/>
        <v>24858</v>
      </c>
      <c r="H72" s="37">
        <f t="shared" si="8"/>
        <v>38169</v>
      </c>
      <c r="I72" s="179">
        <f t="shared" si="9"/>
        <v>5.2270000000000003</v>
      </c>
      <c r="J72" s="179">
        <f t="shared" si="10"/>
        <v>24.858000000000001</v>
      </c>
      <c r="K72" s="179"/>
      <c r="L72" s="179"/>
      <c r="O72" s="113" t="s">
        <v>443</v>
      </c>
      <c r="R72" s="75"/>
      <c r="S72" s="75"/>
      <c r="T72" s="75"/>
    </row>
    <row r="73" spans="1:20">
      <c r="A73" s="37">
        <v>38200</v>
      </c>
      <c r="B73" s="35" t="s">
        <v>138</v>
      </c>
      <c r="C73" s="74">
        <v>371</v>
      </c>
      <c r="D73" s="36">
        <f t="shared" si="6"/>
        <v>5232</v>
      </c>
      <c r="E73" s="75">
        <v>1914</v>
      </c>
      <c r="F73" s="34">
        <f t="shared" si="11"/>
        <v>1543</v>
      </c>
      <c r="G73" s="36">
        <f t="shared" si="7"/>
        <v>24936</v>
      </c>
      <c r="H73" s="37">
        <f t="shared" si="8"/>
        <v>38200</v>
      </c>
      <c r="I73" s="179">
        <f t="shared" si="9"/>
        <v>5.2320000000000002</v>
      </c>
      <c r="J73" s="179">
        <f t="shared" si="10"/>
        <v>24.936</v>
      </c>
      <c r="K73" s="179"/>
      <c r="L73" s="179"/>
      <c r="O73" s="113" t="s">
        <v>443</v>
      </c>
      <c r="R73" s="75"/>
      <c r="S73" s="75"/>
      <c r="T73" s="75"/>
    </row>
    <row r="74" spans="1:20">
      <c r="A74" s="37">
        <v>38231</v>
      </c>
      <c r="B74" s="35" t="s">
        <v>137</v>
      </c>
      <c r="C74" s="74">
        <v>380</v>
      </c>
      <c r="D74" s="36">
        <f t="shared" si="6"/>
        <v>5245</v>
      </c>
      <c r="E74" s="75">
        <v>2165</v>
      </c>
      <c r="F74" s="34">
        <f t="shared" si="11"/>
        <v>1785</v>
      </c>
      <c r="G74" s="36">
        <f t="shared" si="7"/>
        <v>25063</v>
      </c>
      <c r="H74" s="37">
        <f t="shared" si="8"/>
        <v>38231</v>
      </c>
      <c r="I74" s="179">
        <f t="shared" si="9"/>
        <v>5.2450000000000001</v>
      </c>
      <c r="J74" s="179">
        <f t="shared" si="10"/>
        <v>25.062999999999999</v>
      </c>
      <c r="K74" s="179"/>
      <c r="L74" s="179"/>
      <c r="O74" s="113" t="s">
        <v>443</v>
      </c>
      <c r="R74" s="75"/>
      <c r="S74" s="75"/>
      <c r="T74" s="75"/>
    </row>
    <row r="75" spans="1:20">
      <c r="A75" s="37">
        <v>38261</v>
      </c>
      <c r="B75" s="35" t="s">
        <v>136</v>
      </c>
      <c r="C75" s="74">
        <v>434</v>
      </c>
      <c r="D75" s="36">
        <f t="shared" si="6"/>
        <v>5273</v>
      </c>
      <c r="E75" s="75">
        <v>2286</v>
      </c>
      <c r="F75" s="34">
        <f t="shared" si="11"/>
        <v>1852</v>
      </c>
      <c r="G75" s="36">
        <f t="shared" si="7"/>
        <v>25097</v>
      </c>
      <c r="H75" s="37">
        <f t="shared" si="8"/>
        <v>38261</v>
      </c>
      <c r="I75" s="179">
        <f t="shared" si="9"/>
        <v>5.2729999999999997</v>
      </c>
      <c r="J75" s="179">
        <f t="shared" si="10"/>
        <v>25.097000000000001</v>
      </c>
      <c r="K75" s="179"/>
      <c r="L75" s="179"/>
      <c r="O75" s="113" t="s">
        <v>443</v>
      </c>
      <c r="R75" s="75"/>
      <c r="S75" s="75"/>
      <c r="T75" s="75"/>
    </row>
    <row r="76" spans="1:20">
      <c r="A76" s="37">
        <v>38292</v>
      </c>
      <c r="B76" s="35" t="s">
        <v>135</v>
      </c>
      <c r="C76" s="74">
        <v>467</v>
      </c>
      <c r="D76" s="36">
        <f t="shared" si="6"/>
        <v>5268</v>
      </c>
      <c r="E76" s="75">
        <v>2613</v>
      </c>
      <c r="F76" s="34">
        <f t="shared" si="11"/>
        <v>2146</v>
      </c>
      <c r="G76" s="36">
        <f t="shared" si="7"/>
        <v>25238</v>
      </c>
      <c r="H76" s="37">
        <f t="shared" si="8"/>
        <v>38292</v>
      </c>
      <c r="I76" s="179">
        <f t="shared" si="9"/>
        <v>5.2679999999999998</v>
      </c>
      <c r="J76" s="179">
        <f t="shared" si="10"/>
        <v>25.238</v>
      </c>
      <c r="K76" s="179"/>
      <c r="L76" s="179"/>
      <c r="O76" s="113" t="s">
        <v>443</v>
      </c>
      <c r="R76" s="75"/>
      <c r="S76" s="75"/>
      <c r="T76" s="75"/>
    </row>
    <row r="77" spans="1:20">
      <c r="A77" s="37">
        <v>38322</v>
      </c>
      <c r="B77" s="35" t="s">
        <v>134</v>
      </c>
      <c r="C77" s="74">
        <v>479</v>
      </c>
      <c r="D77" s="36">
        <f t="shared" si="6"/>
        <v>5261</v>
      </c>
      <c r="E77" s="75">
        <v>3126</v>
      </c>
      <c r="F77" s="34">
        <f t="shared" si="11"/>
        <v>2647</v>
      </c>
      <c r="G77" s="36">
        <f t="shared" si="7"/>
        <v>25286</v>
      </c>
      <c r="H77" s="37">
        <f t="shared" si="8"/>
        <v>38322</v>
      </c>
      <c r="I77" s="179">
        <f t="shared" si="9"/>
        <v>5.2610000000000001</v>
      </c>
      <c r="J77" s="179">
        <f t="shared" si="10"/>
        <v>25.286000000000001</v>
      </c>
      <c r="K77" s="179"/>
      <c r="L77" s="179"/>
      <c r="O77" s="113" t="s">
        <v>443</v>
      </c>
      <c r="R77" s="75"/>
      <c r="S77" s="75"/>
      <c r="T77" s="75"/>
    </row>
    <row r="78" spans="1:20">
      <c r="A78" s="37">
        <v>38353</v>
      </c>
      <c r="B78" s="35" t="s">
        <v>133</v>
      </c>
      <c r="C78" s="74">
        <v>569</v>
      </c>
      <c r="D78" s="36">
        <f t="shared" si="6"/>
        <v>5274</v>
      </c>
      <c r="E78" s="75">
        <v>4280</v>
      </c>
      <c r="F78" s="34">
        <f t="shared" si="11"/>
        <v>3711</v>
      </c>
      <c r="G78" s="36">
        <f t="shared" si="7"/>
        <v>25454</v>
      </c>
      <c r="H78" s="37">
        <f t="shared" si="8"/>
        <v>38353</v>
      </c>
      <c r="I78" s="179">
        <f t="shared" si="9"/>
        <v>5.274</v>
      </c>
      <c r="J78" s="179">
        <f t="shared" si="10"/>
        <v>25.454000000000001</v>
      </c>
      <c r="K78" s="179"/>
      <c r="L78" s="179"/>
      <c r="O78" s="113" t="s">
        <v>443</v>
      </c>
      <c r="R78" s="75"/>
      <c r="S78" s="75"/>
      <c r="T78" s="75"/>
    </row>
    <row r="79" spans="1:20">
      <c r="A79" s="37">
        <v>38384</v>
      </c>
      <c r="B79" s="35" t="s">
        <v>132</v>
      </c>
      <c r="C79" s="74">
        <v>489</v>
      </c>
      <c r="D79" s="36">
        <f t="shared" si="6"/>
        <v>5271</v>
      </c>
      <c r="E79" s="75">
        <v>3151</v>
      </c>
      <c r="F79" s="34">
        <f t="shared" si="11"/>
        <v>2662</v>
      </c>
      <c r="G79" s="36">
        <f t="shared" si="7"/>
        <v>25499</v>
      </c>
      <c r="H79" s="37">
        <f t="shared" si="8"/>
        <v>38384</v>
      </c>
      <c r="I79" s="179">
        <f t="shared" si="9"/>
        <v>5.2709999999999999</v>
      </c>
      <c r="J79" s="179">
        <f t="shared" si="10"/>
        <v>25.498999999999999</v>
      </c>
      <c r="K79" s="179"/>
      <c r="L79" s="179"/>
      <c r="O79" s="113" t="s">
        <v>443</v>
      </c>
      <c r="R79" s="75"/>
      <c r="S79" s="75"/>
      <c r="T79" s="75"/>
    </row>
    <row r="80" spans="1:20">
      <c r="A80" s="37">
        <v>38412</v>
      </c>
      <c r="B80" s="35" t="s">
        <v>131</v>
      </c>
      <c r="C80" s="74">
        <v>531</v>
      </c>
      <c r="D80" s="36">
        <f t="shared" si="6"/>
        <v>5287</v>
      </c>
      <c r="E80" s="75">
        <v>3333</v>
      </c>
      <c r="F80" s="34">
        <f t="shared" si="11"/>
        <v>2802</v>
      </c>
      <c r="G80" s="36">
        <f t="shared" si="7"/>
        <v>25814</v>
      </c>
      <c r="H80" s="37">
        <f t="shared" si="8"/>
        <v>38412</v>
      </c>
      <c r="I80" s="179">
        <f t="shared" si="9"/>
        <v>5.2869999999999999</v>
      </c>
      <c r="J80" s="179">
        <f t="shared" si="10"/>
        <v>25.814</v>
      </c>
      <c r="K80" s="179"/>
      <c r="L80" s="179"/>
      <c r="O80" s="113" t="s">
        <v>443</v>
      </c>
      <c r="R80" s="75"/>
      <c r="S80" s="75"/>
      <c r="T80" s="75"/>
    </row>
    <row r="81" spans="1:20">
      <c r="A81" s="37">
        <v>38443</v>
      </c>
      <c r="B81" s="35" t="s">
        <v>130</v>
      </c>
      <c r="C81" s="74">
        <v>449</v>
      </c>
      <c r="D81" s="36">
        <f t="shared" ref="D81:D112" si="12">SUM(C70:C81)</f>
        <v>5288</v>
      </c>
      <c r="E81" s="75">
        <v>2611</v>
      </c>
      <c r="F81" s="34">
        <f t="shared" si="11"/>
        <v>2162</v>
      </c>
      <c r="G81" s="36">
        <f t="shared" ref="G81:G112" si="13">SUM(F70:F81)</f>
        <v>25767</v>
      </c>
      <c r="H81" s="37">
        <f t="shared" si="8"/>
        <v>38443</v>
      </c>
      <c r="I81" s="179">
        <f t="shared" si="9"/>
        <v>5.2880000000000003</v>
      </c>
      <c r="J81" s="179">
        <f t="shared" si="10"/>
        <v>25.766999999999999</v>
      </c>
      <c r="K81" s="179"/>
      <c r="L81" s="179"/>
      <c r="O81" s="113" t="s">
        <v>443</v>
      </c>
      <c r="R81" s="75"/>
      <c r="S81" s="75"/>
      <c r="T81" s="75"/>
    </row>
    <row r="82" spans="1:20">
      <c r="A82" s="37">
        <v>38473</v>
      </c>
      <c r="B82" s="35" t="s">
        <v>129</v>
      </c>
      <c r="C82" s="74">
        <v>369</v>
      </c>
      <c r="D82" s="36">
        <f t="shared" si="12"/>
        <v>5275</v>
      </c>
      <c r="E82" s="75">
        <v>1792</v>
      </c>
      <c r="F82" s="34">
        <f t="shared" si="11"/>
        <v>1423</v>
      </c>
      <c r="G82" s="36">
        <f t="shared" si="13"/>
        <v>25780</v>
      </c>
      <c r="H82" s="37">
        <f t="shared" si="8"/>
        <v>38473</v>
      </c>
      <c r="I82" s="179">
        <f t="shared" si="9"/>
        <v>5.2750000000000004</v>
      </c>
      <c r="J82" s="179">
        <f t="shared" si="10"/>
        <v>25.78</v>
      </c>
      <c r="K82" s="179"/>
      <c r="L82" s="179"/>
      <c r="O82" s="113" t="s">
        <v>443</v>
      </c>
      <c r="R82" s="75"/>
      <c r="S82" s="75"/>
      <c r="T82" s="75"/>
    </row>
    <row r="83" spans="1:20">
      <c r="A83" s="37">
        <v>38504</v>
      </c>
      <c r="B83" s="35" t="s">
        <v>128</v>
      </c>
      <c r="C83" s="74">
        <v>351</v>
      </c>
      <c r="D83" s="36">
        <f t="shared" si="12"/>
        <v>5276</v>
      </c>
      <c r="E83" s="75">
        <v>1810</v>
      </c>
      <c r="F83" s="34">
        <f t="shared" si="11"/>
        <v>1459</v>
      </c>
      <c r="G83" s="36">
        <f t="shared" si="13"/>
        <v>25896</v>
      </c>
      <c r="H83" s="37">
        <f t="shared" si="8"/>
        <v>38504</v>
      </c>
      <c r="I83" s="179">
        <f t="shared" si="9"/>
        <v>5.2759999999999998</v>
      </c>
      <c r="J83" s="179">
        <f t="shared" si="10"/>
        <v>25.896000000000001</v>
      </c>
      <c r="K83" s="179"/>
      <c r="L83" s="179"/>
      <c r="O83" s="113" t="s">
        <v>443</v>
      </c>
      <c r="R83" s="75"/>
      <c r="S83" s="75"/>
      <c r="T83" s="75"/>
    </row>
    <row r="84" spans="1:20">
      <c r="A84" s="37">
        <v>38534</v>
      </c>
      <c r="B84" s="35" t="s">
        <v>127</v>
      </c>
      <c r="C84" s="74">
        <v>415</v>
      </c>
      <c r="D84" s="36">
        <f t="shared" si="12"/>
        <v>5304</v>
      </c>
      <c r="E84" s="75">
        <v>2146</v>
      </c>
      <c r="F84" s="34">
        <f t="shared" si="11"/>
        <v>1731</v>
      </c>
      <c r="G84" s="36">
        <f t="shared" si="13"/>
        <v>25923</v>
      </c>
      <c r="H84" s="37">
        <f t="shared" si="8"/>
        <v>38534</v>
      </c>
      <c r="I84" s="179">
        <f t="shared" si="9"/>
        <v>5.3040000000000003</v>
      </c>
      <c r="J84" s="179">
        <f t="shared" si="10"/>
        <v>25.922999999999998</v>
      </c>
      <c r="K84" s="179"/>
      <c r="L84" s="179"/>
      <c r="O84" s="113" t="s">
        <v>443</v>
      </c>
      <c r="R84" s="75"/>
      <c r="S84" s="75"/>
      <c r="T84" s="75"/>
    </row>
    <row r="85" spans="1:20">
      <c r="A85" s="37">
        <v>38565</v>
      </c>
      <c r="B85" s="35" t="s">
        <v>126</v>
      </c>
      <c r="C85" s="74">
        <v>361</v>
      </c>
      <c r="D85" s="36">
        <f t="shared" si="12"/>
        <v>5294</v>
      </c>
      <c r="E85" s="75">
        <v>1920</v>
      </c>
      <c r="F85" s="34">
        <f t="shared" si="11"/>
        <v>1559</v>
      </c>
      <c r="G85" s="36">
        <f t="shared" si="13"/>
        <v>25939</v>
      </c>
      <c r="H85" s="37">
        <f t="shared" si="8"/>
        <v>38565</v>
      </c>
      <c r="I85" s="179">
        <f t="shared" si="9"/>
        <v>5.2939999999999996</v>
      </c>
      <c r="J85" s="179">
        <f t="shared" si="10"/>
        <v>25.939</v>
      </c>
      <c r="K85" s="179"/>
      <c r="L85" s="179"/>
      <c r="O85" s="113" t="s">
        <v>443</v>
      </c>
      <c r="R85" s="75"/>
      <c r="S85" s="75"/>
      <c r="T85" s="75"/>
    </row>
    <row r="86" spans="1:20">
      <c r="A86" s="37">
        <v>38596</v>
      </c>
      <c r="B86" s="35" t="s">
        <v>125</v>
      </c>
      <c r="C86" s="74">
        <v>383</v>
      </c>
      <c r="D86" s="36">
        <f t="shared" si="12"/>
        <v>5297</v>
      </c>
      <c r="E86" s="75">
        <v>2108</v>
      </c>
      <c r="F86" s="34">
        <f t="shared" si="11"/>
        <v>1725</v>
      </c>
      <c r="G86" s="36">
        <f t="shared" si="13"/>
        <v>25879</v>
      </c>
      <c r="H86" s="37">
        <f t="shared" si="8"/>
        <v>38596</v>
      </c>
      <c r="I86" s="179">
        <f t="shared" si="9"/>
        <v>5.2969999999999997</v>
      </c>
      <c r="J86" s="179">
        <f t="shared" si="10"/>
        <v>25.879000000000001</v>
      </c>
      <c r="K86" s="179"/>
      <c r="L86" s="179"/>
      <c r="O86" s="113" t="s">
        <v>443</v>
      </c>
      <c r="R86" s="75"/>
      <c r="S86" s="75"/>
      <c r="T86" s="75"/>
    </row>
    <row r="87" spans="1:20">
      <c r="A87" s="37">
        <v>38626</v>
      </c>
      <c r="B87" s="35" t="s">
        <v>124</v>
      </c>
      <c r="C87" s="74">
        <v>412</v>
      </c>
      <c r="D87" s="36">
        <f t="shared" si="12"/>
        <v>5275</v>
      </c>
      <c r="E87" s="75">
        <v>2334</v>
      </c>
      <c r="F87" s="34">
        <f t="shared" si="11"/>
        <v>1922</v>
      </c>
      <c r="G87" s="36">
        <f t="shared" si="13"/>
        <v>25949</v>
      </c>
      <c r="H87" s="37">
        <f t="shared" si="8"/>
        <v>38626</v>
      </c>
      <c r="I87" s="179">
        <f t="shared" si="9"/>
        <v>5.2750000000000004</v>
      </c>
      <c r="J87" s="179">
        <f t="shared" si="10"/>
        <v>25.949000000000002</v>
      </c>
      <c r="K87" s="179"/>
      <c r="L87" s="179"/>
      <c r="O87" s="113" t="s">
        <v>443</v>
      </c>
      <c r="R87" s="75"/>
      <c r="S87" s="75"/>
      <c r="T87" s="75"/>
    </row>
    <row r="88" spans="1:20">
      <c r="A88" s="37">
        <v>38657</v>
      </c>
      <c r="B88" s="35" t="s">
        <v>123</v>
      </c>
      <c r="C88" s="74">
        <v>463</v>
      </c>
      <c r="D88" s="36">
        <f t="shared" si="12"/>
        <v>5271</v>
      </c>
      <c r="E88" s="75">
        <v>2579</v>
      </c>
      <c r="F88" s="34">
        <f t="shared" si="11"/>
        <v>2116</v>
      </c>
      <c r="G88" s="36">
        <f t="shared" si="13"/>
        <v>25919</v>
      </c>
      <c r="H88" s="37">
        <f t="shared" si="8"/>
        <v>38657</v>
      </c>
      <c r="I88" s="179">
        <f t="shared" si="9"/>
        <v>5.2709999999999999</v>
      </c>
      <c r="J88" s="179">
        <f t="shared" si="10"/>
        <v>25.919</v>
      </c>
      <c r="K88" s="179"/>
      <c r="L88" s="179"/>
      <c r="O88" s="113" t="s">
        <v>443</v>
      </c>
      <c r="R88" s="75"/>
      <c r="S88" s="75"/>
      <c r="T88" s="75"/>
    </row>
    <row r="89" spans="1:20">
      <c r="A89" s="37">
        <v>38687</v>
      </c>
      <c r="B89" s="35" t="s">
        <v>122</v>
      </c>
      <c r="C89" s="74">
        <v>457</v>
      </c>
      <c r="D89" s="36">
        <f t="shared" si="12"/>
        <v>5249</v>
      </c>
      <c r="E89" s="75">
        <v>3023</v>
      </c>
      <c r="F89" s="34">
        <f t="shared" si="11"/>
        <v>2566</v>
      </c>
      <c r="G89" s="36">
        <f t="shared" si="13"/>
        <v>25838</v>
      </c>
      <c r="H89" s="37">
        <f t="shared" si="8"/>
        <v>38687</v>
      </c>
      <c r="I89" s="179">
        <f t="shared" si="9"/>
        <v>5.2489999999999997</v>
      </c>
      <c r="J89" s="179">
        <f t="shared" si="10"/>
        <v>25.838000000000001</v>
      </c>
      <c r="K89" s="179"/>
      <c r="L89" s="179"/>
      <c r="O89" s="113" t="s">
        <v>443</v>
      </c>
      <c r="R89" s="75"/>
      <c r="S89" s="75"/>
      <c r="T89" s="75"/>
    </row>
    <row r="90" spans="1:20">
      <c r="A90" s="37">
        <v>38718</v>
      </c>
      <c r="B90" s="35" t="s">
        <v>121</v>
      </c>
      <c r="C90" s="74">
        <v>526</v>
      </c>
      <c r="D90" s="36">
        <f t="shared" si="12"/>
        <v>5206</v>
      </c>
      <c r="E90" s="75">
        <v>4200</v>
      </c>
      <c r="F90" s="34">
        <f t="shared" si="11"/>
        <v>3674</v>
      </c>
      <c r="G90" s="36">
        <f t="shared" si="13"/>
        <v>25801</v>
      </c>
      <c r="H90" s="37">
        <f t="shared" si="8"/>
        <v>38718</v>
      </c>
      <c r="I90" s="179">
        <f t="shared" si="9"/>
        <v>5.2060000000000004</v>
      </c>
      <c r="J90" s="179">
        <f t="shared" si="10"/>
        <v>25.800999999999998</v>
      </c>
      <c r="K90" s="179"/>
      <c r="L90" s="179"/>
      <c r="O90" s="113" t="s">
        <v>443</v>
      </c>
      <c r="R90" s="75"/>
      <c r="S90" s="75"/>
      <c r="T90" s="75"/>
    </row>
    <row r="91" spans="1:20">
      <c r="A91" s="37">
        <v>38749</v>
      </c>
      <c r="B91" s="35" t="s">
        <v>120</v>
      </c>
      <c r="C91" s="74">
        <v>483</v>
      </c>
      <c r="D91" s="36">
        <f t="shared" si="12"/>
        <v>5200</v>
      </c>
      <c r="E91" s="75">
        <v>3226</v>
      </c>
      <c r="F91" s="34">
        <f t="shared" si="11"/>
        <v>2743</v>
      </c>
      <c r="G91" s="36">
        <f t="shared" si="13"/>
        <v>25882</v>
      </c>
      <c r="H91" s="37">
        <f t="shared" si="8"/>
        <v>38749</v>
      </c>
      <c r="I91" s="179">
        <f t="shared" si="9"/>
        <v>5.2</v>
      </c>
      <c r="J91" s="179">
        <f t="shared" si="10"/>
        <v>25.882000000000001</v>
      </c>
      <c r="K91" s="179"/>
      <c r="L91" s="179"/>
      <c r="O91" s="113" t="s">
        <v>443</v>
      </c>
      <c r="R91" s="75"/>
      <c r="S91" s="75"/>
      <c r="T91" s="75"/>
    </row>
    <row r="92" spans="1:20">
      <c r="A92" s="37">
        <v>38777</v>
      </c>
      <c r="B92" s="35" t="s">
        <v>119</v>
      </c>
      <c r="C92" s="74">
        <v>497</v>
      </c>
      <c r="D92" s="36">
        <f t="shared" si="12"/>
        <v>5166</v>
      </c>
      <c r="E92" s="75">
        <v>3110</v>
      </c>
      <c r="F92" s="34">
        <f t="shared" si="11"/>
        <v>2613</v>
      </c>
      <c r="G92" s="36">
        <f t="shared" si="13"/>
        <v>25693</v>
      </c>
      <c r="H92" s="37">
        <f t="shared" si="8"/>
        <v>38777</v>
      </c>
      <c r="I92" s="179">
        <f t="shared" si="9"/>
        <v>5.1660000000000004</v>
      </c>
      <c r="J92" s="179">
        <f t="shared" si="10"/>
        <v>25.693000000000001</v>
      </c>
      <c r="K92" s="179"/>
      <c r="L92" s="179"/>
      <c r="O92" s="113" t="s">
        <v>443</v>
      </c>
      <c r="R92" s="75"/>
      <c r="S92" s="75"/>
      <c r="T92" s="75"/>
    </row>
    <row r="93" spans="1:20">
      <c r="A93" s="37">
        <v>38808</v>
      </c>
      <c r="B93" s="35" t="s">
        <v>118</v>
      </c>
      <c r="C93" s="74">
        <v>430</v>
      </c>
      <c r="D93" s="36">
        <f t="shared" si="12"/>
        <v>5147</v>
      </c>
      <c r="E93" s="75">
        <v>2710</v>
      </c>
      <c r="F93" s="34">
        <f t="shared" si="11"/>
        <v>2280</v>
      </c>
      <c r="G93" s="36">
        <f t="shared" si="13"/>
        <v>25811</v>
      </c>
      <c r="H93" s="37">
        <f t="shared" si="8"/>
        <v>38808</v>
      </c>
      <c r="I93" s="179">
        <f t="shared" si="9"/>
        <v>5.1470000000000002</v>
      </c>
      <c r="J93" s="179">
        <f t="shared" si="10"/>
        <v>25.811</v>
      </c>
      <c r="K93" s="179"/>
      <c r="L93" s="179"/>
      <c r="O93" s="113" t="s">
        <v>443</v>
      </c>
      <c r="R93" s="75"/>
      <c r="S93" s="75"/>
      <c r="T93" s="75"/>
    </row>
    <row r="94" spans="1:20">
      <c r="A94" s="37">
        <v>38838</v>
      </c>
      <c r="B94" s="35" t="s">
        <v>117</v>
      </c>
      <c r="C94" s="74">
        <v>365</v>
      </c>
      <c r="D94" s="36">
        <f t="shared" si="12"/>
        <v>5143</v>
      </c>
      <c r="E94" s="75">
        <v>1820</v>
      </c>
      <c r="F94" s="34">
        <f t="shared" si="11"/>
        <v>1455</v>
      </c>
      <c r="G94" s="36">
        <f t="shared" si="13"/>
        <v>25843</v>
      </c>
      <c r="H94" s="37">
        <f t="shared" si="8"/>
        <v>38838</v>
      </c>
      <c r="I94" s="179">
        <f t="shared" si="9"/>
        <v>5.1429999999999998</v>
      </c>
      <c r="J94" s="179">
        <f t="shared" si="10"/>
        <v>25.843</v>
      </c>
      <c r="K94" s="179"/>
      <c r="L94" s="179"/>
      <c r="O94" s="113" t="s">
        <v>443</v>
      </c>
      <c r="R94" s="75"/>
      <c r="S94" s="75"/>
      <c r="T94" s="75"/>
    </row>
    <row r="95" spans="1:20">
      <c r="A95" s="37">
        <v>38869</v>
      </c>
      <c r="B95" s="35" t="s">
        <v>116</v>
      </c>
      <c r="C95" s="74">
        <v>346</v>
      </c>
      <c r="D95" s="36">
        <f t="shared" si="12"/>
        <v>5138</v>
      </c>
      <c r="E95" s="75">
        <v>1687</v>
      </c>
      <c r="F95" s="34">
        <f t="shared" si="11"/>
        <v>1341</v>
      </c>
      <c r="G95" s="36">
        <f t="shared" si="13"/>
        <v>25725</v>
      </c>
      <c r="H95" s="37">
        <f t="shared" si="8"/>
        <v>38869</v>
      </c>
      <c r="I95" s="179">
        <f t="shared" si="9"/>
        <v>5.1379999999999999</v>
      </c>
      <c r="J95" s="179">
        <f t="shared" si="10"/>
        <v>25.725000000000001</v>
      </c>
      <c r="K95" s="179"/>
      <c r="L95" s="179"/>
      <c r="O95" s="113" t="s">
        <v>443</v>
      </c>
      <c r="R95" s="75"/>
      <c r="S95" s="75"/>
      <c r="T95" s="75"/>
    </row>
    <row r="96" spans="1:20">
      <c r="A96" s="37">
        <v>38899</v>
      </c>
      <c r="B96" s="35" t="s">
        <v>115</v>
      </c>
      <c r="C96" s="74">
        <v>356</v>
      </c>
      <c r="D96" s="36">
        <f t="shared" si="12"/>
        <v>5079</v>
      </c>
      <c r="E96" s="75">
        <v>2060</v>
      </c>
      <c r="F96" s="34">
        <f t="shared" si="11"/>
        <v>1704</v>
      </c>
      <c r="G96" s="36">
        <f t="shared" si="13"/>
        <v>25698</v>
      </c>
      <c r="H96" s="37">
        <f t="shared" si="8"/>
        <v>38899</v>
      </c>
      <c r="I96" s="179">
        <f t="shared" si="9"/>
        <v>5.0789999999999997</v>
      </c>
      <c r="J96" s="179">
        <f t="shared" si="10"/>
        <v>25.698</v>
      </c>
      <c r="K96" s="179"/>
      <c r="L96" s="179"/>
      <c r="O96" s="113" t="s">
        <v>443</v>
      </c>
      <c r="R96" s="75"/>
      <c r="S96" s="75"/>
      <c r="T96" s="75"/>
    </row>
    <row r="97" spans="1:20">
      <c r="A97" s="37">
        <v>38930</v>
      </c>
      <c r="B97" s="35" t="s">
        <v>114</v>
      </c>
      <c r="C97" s="74">
        <v>373</v>
      </c>
      <c r="D97" s="36">
        <f t="shared" si="12"/>
        <v>5091</v>
      </c>
      <c r="E97" s="75">
        <v>1981</v>
      </c>
      <c r="F97" s="34">
        <f t="shared" si="11"/>
        <v>1608</v>
      </c>
      <c r="G97" s="36">
        <f t="shared" si="13"/>
        <v>25747</v>
      </c>
      <c r="H97" s="37">
        <f t="shared" si="8"/>
        <v>38930</v>
      </c>
      <c r="I97" s="179">
        <f t="shared" si="9"/>
        <v>5.0910000000000002</v>
      </c>
      <c r="J97" s="179">
        <f t="shared" si="10"/>
        <v>25.747</v>
      </c>
      <c r="K97" s="179"/>
      <c r="L97" s="179"/>
      <c r="O97" s="113" t="s">
        <v>443</v>
      </c>
      <c r="R97" s="75"/>
      <c r="S97" s="75"/>
      <c r="T97" s="75"/>
    </row>
    <row r="98" spans="1:20">
      <c r="A98" s="37">
        <v>38961</v>
      </c>
      <c r="B98" s="35" t="s">
        <v>113</v>
      </c>
      <c r="C98" s="74">
        <v>393</v>
      </c>
      <c r="D98" s="36">
        <f t="shared" si="12"/>
        <v>5101</v>
      </c>
      <c r="E98" s="75">
        <v>2174</v>
      </c>
      <c r="F98" s="34">
        <f t="shared" si="11"/>
        <v>1781</v>
      </c>
      <c r="G98" s="36">
        <f t="shared" si="13"/>
        <v>25803</v>
      </c>
      <c r="H98" s="37">
        <f t="shared" si="8"/>
        <v>38961</v>
      </c>
      <c r="I98" s="179">
        <f t="shared" si="9"/>
        <v>5.101</v>
      </c>
      <c r="J98" s="179">
        <f t="shared" si="10"/>
        <v>25.803000000000001</v>
      </c>
      <c r="K98" s="179"/>
      <c r="L98" s="179"/>
      <c r="O98" s="113" t="s">
        <v>443</v>
      </c>
      <c r="R98" s="75"/>
      <c r="S98" s="75"/>
      <c r="T98" s="75"/>
    </row>
    <row r="99" spans="1:20">
      <c r="A99" s="37">
        <v>38991</v>
      </c>
      <c r="B99" s="35" t="s">
        <v>112</v>
      </c>
      <c r="C99" s="74">
        <v>455</v>
      </c>
      <c r="D99" s="36">
        <f t="shared" si="12"/>
        <v>5144</v>
      </c>
      <c r="E99" s="75">
        <v>2442</v>
      </c>
      <c r="F99" s="34">
        <f t="shared" si="11"/>
        <v>1987</v>
      </c>
      <c r="G99" s="36">
        <f t="shared" si="13"/>
        <v>25868</v>
      </c>
      <c r="H99" s="37">
        <f t="shared" si="8"/>
        <v>38991</v>
      </c>
      <c r="I99" s="179">
        <f t="shared" si="9"/>
        <v>5.1440000000000001</v>
      </c>
      <c r="J99" s="179">
        <f t="shared" si="10"/>
        <v>25.867999999999999</v>
      </c>
      <c r="K99" s="179"/>
      <c r="L99" s="179"/>
      <c r="O99" s="113" t="s">
        <v>443</v>
      </c>
      <c r="R99" s="75"/>
      <c r="S99" s="75"/>
      <c r="T99" s="75"/>
    </row>
    <row r="100" spans="1:20">
      <c r="A100" s="37">
        <v>39022</v>
      </c>
      <c r="B100" s="35" t="s">
        <v>111</v>
      </c>
      <c r="C100" s="74">
        <v>488</v>
      </c>
      <c r="D100" s="36">
        <f t="shared" si="12"/>
        <v>5169</v>
      </c>
      <c r="E100" s="75">
        <v>2697</v>
      </c>
      <c r="F100" s="34">
        <f t="shared" si="11"/>
        <v>2209</v>
      </c>
      <c r="G100" s="36">
        <f t="shared" si="13"/>
        <v>25961</v>
      </c>
      <c r="H100" s="37">
        <f t="shared" si="8"/>
        <v>39022</v>
      </c>
      <c r="I100" s="179">
        <f t="shared" si="9"/>
        <v>5.1689999999999996</v>
      </c>
      <c r="J100" s="179">
        <f t="shared" si="10"/>
        <v>25.960999999999999</v>
      </c>
      <c r="K100" s="179"/>
      <c r="L100" s="179"/>
      <c r="O100" s="113" t="s">
        <v>443</v>
      </c>
      <c r="R100" s="75"/>
      <c r="S100" s="75"/>
      <c r="T100" s="75"/>
    </row>
    <row r="101" spans="1:20">
      <c r="A101" s="37">
        <v>39052</v>
      </c>
      <c r="B101" s="35" t="s">
        <v>110</v>
      </c>
      <c r="C101" s="74">
        <v>477</v>
      </c>
      <c r="D101" s="36">
        <f t="shared" si="12"/>
        <v>5189</v>
      </c>
      <c r="E101" s="75">
        <v>3161</v>
      </c>
      <c r="F101" s="34">
        <f t="shared" si="11"/>
        <v>2684</v>
      </c>
      <c r="G101" s="36">
        <f t="shared" si="13"/>
        <v>26079</v>
      </c>
      <c r="H101" s="37">
        <f t="shared" si="8"/>
        <v>39052</v>
      </c>
      <c r="I101" s="179">
        <f t="shared" si="9"/>
        <v>5.1890000000000001</v>
      </c>
      <c r="J101" s="179">
        <f t="shared" si="10"/>
        <v>26.079000000000001</v>
      </c>
      <c r="K101" s="179"/>
      <c r="L101" s="179"/>
      <c r="O101" s="113" t="s">
        <v>443</v>
      </c>
      <c r="R101" s="75"/>
      <c r="S101" s="75"/>
      <c r="T101" s="75"/>
    </row>
    <row r="102" spans="1:20">
      <c r="A102" s="37">
        <v>39083</v>
      </c>
      <c r="B102" s="35" t="s">
        <v>109</v>
      </c>
      <c r="C102" s="74">
        <v>557</v>
      </c>
      <c r="D102" s="36">
        <f t="shared" si="12"/>
        <v>5220</v>
      </c>
      <c r="E102" s="75">
        <v>4299</v>
      </c>
      <c r="F102" s="34">
        <f t="shared" ref="F102:F133" si="14">E102-C102</f>
        <v>3742</v>
      </c>
      <c r="G102" s="36">
        <f t="shared" si="13"/>
        <v>26147</v>
      </c>
      <c r="H102" s="37">
        <f t="shared" si="8"/>
        <v>39083</v>
      </c>
      <c r="I102" s="179">
        <f t="shared" si="9"/>
        <v>5.22</v>
      </c>
      <c r="J102" s="179">
        <f t="shared" si="10"/>
        <v>26.146999999999998</v>
      </c>
      <c r="K102" s="179"/>
      <c r="L102" s="179"/>
      <c r="O102" s="113" t="s">
        <v>443</v>
      </c>
      <c r="R102" s="75"/>
      <c r="S102" s="75"/>
      <c r="T102" s="75"/>
    </row>
    <row r="103" spans="1:20">
      <c r="A103" s="37">
        <v>39114</v>
      </c>
      <c r="B103" s="35" t="s">
        <v>108</v>
      </c>
      <c r="C103" s="74">
        <v>515</v>
      </c>
      <c r="D103" s="36">
        <f t="shared" si="12"/>
        <v>5252</v>
      </c>
      <c r="E103" s="75">
        <v>3421</v>
      </c>
      <c r="F103" s="34">
        <f t="shared" si="14"/>
        <v>2906</v>
      </c>
      <c r="G103" s="36">
        <f t="shared" si="13"/>
        <v>26310</v>
      </c>
      <c r="H103" s="37">
        <f t="shared" si="8"/>
        <v>39114</v>
      </c>
      <c r="I103" s="179">
        <f t="shared" si="9"/>
        <v>5.2519999999999998</v>
      </c>
      <c r="J103" s="179">
        <f t="shared" si="10"/>
        <v>26.31</v>
      </c>
      <c r="K103" s="179"/>
      <c r="L103" s="179"/>
      <c r="O103" s="113" t="s">
        <v>443</v>
      </c>
      <c r="R103" s="75"/>
      <c r="S103" s="75"/>
      <c r="T103" s="75"/>
    </row>
    <row r="104" spans="1:20">
      <c r="A104" s="37">
        <v>39142</v>
      </c>
      <c r="B104" s="35" t="s">
        <v>107</v>
      </c>
      <c r="C104" s="74">
        <v>564</v>
      </c>
      <c r="D104" s="36">
        <f t="shared" si="12"/>
        <v>5319</v>
      </c>
      <c r="E104" s="75">
        <v>3341</v>
      </c>
      <c r="F104" s="34">
        <f t="shared" si="14"/>
        <v>2777</v>
      </c>
      <c r="G104" s="36">
        <f t="shared" si="13"/>
        <v>26474</v>
      </c>
      <c r="H104" s="37">
        <f t="shared" si="8"/>
        <v>39142</v>
      </c>
      <c r="I104" s="179">
        <f t="shared" si="9"/>
        <v>5.319</v>
      </c>
      <c r="J104" s="179">
        <f t="shared" si="10"/>
        <v>26.474</v>
      </c>
      <c r="K104" s="179"/>
      <c r="L104" s="179"/>
      <c r="O104" s="113" t="s">
        <v>443</v>
      </c>
      <c r="R104" s="75"/>
      <c r="S104" s="75"/>
      <c r="T104" s="75"/>
    </row>
    <row r="105" spans="1:20">
      <c r="A105" s="37">
        <v>39173</v>
      </c>
      <c r="B105" s="35" t="s">
        <v>106</v>
      </c>
      <c r="C105" s="74">
        <v>458</v>
      </c>
      <c r="D105" s="36">
        <f t="shared" si="12"/>
        <v>5347</v>
      </c>
      <c r="E105" s="75">
        <v>2779</v>
      </c>
      <c r="F105" s="34">
        <f t="shared" si="14"/>
        <v>2321</v>
      </c>
      <c r="G105" s="36">
        <f t="shared" si="13"/>
        <v>26515</v>
      </c>
      <c r="H105" s="37">
        <f t="shared" si="8"/>
        <v>39173</v>
      </c>
      <c r="I105" s="179">
        <f t="shared" si="9"/>
        <v>5.3470000000000004</v>
      </c>
      <c r="J105" s="179">
        <f t="shared" si="10"/>
        <v>26.515000000000001</v>
      </c>
      <c r="K105" s="179"/>
      <c r="L105" s="179"/>
      <c r="O105" s="113" t="s">
        <v>443</v>
      </c>
      <c r="R105" s="75"/>
      <c r="S105" s="75"/>
      <c r="T105" s="75"/>
    </row>
    <row r="106" spans="1:20">
      <c r="A106" s="37">
        <v>39203</v>
      </c>
      <c r="B106" s="35" t="s">
        <v>105</v>
      </c>
      <c r="C106" s="74">
        <v>377</v>
      </c>
      <c r="D106" s="36">
        <f t="shared" si="12"/>
        <v>5359</v>
      </c>
      <c r="E106" s="75">
        <v>1924</v>
      </c>
      <c r="F106" s="34">
        <f t="shared" si="14"/>
        <v>1547</v>
      </c>
      <c r="G106" s="36">
        <f t="shared" si="13"/>
        <v>26607</v>
      </c>
      <c r="H106" s="37">
        <f t="shared" si="8"/>
        <v>39203</v>
      </c>
      <c r="I106" s="179">
        <f t="shared" si="9"/>
        <v>5.359</v>
      </c>
      <c r="J106" s="179">
        <f t="shared" si="10"/>
        <v>26.606999999999999</v>
      </c>
      <c r="K106" s="179"/>
      <c r="L106" s="179"/>
      <c r="O106" s="113" t="s">
        <v>443</v>
      </c>
      <c r="R106" s="75"/>
      <c r="S106" s="75"/>
      <c r="T106" s="75"/>
    </row>
    <row r="107" spans="1:20">
      <c r="A107" s="37">
        <v>39234</v>
      </c>
      <c r="B107" s="35" t="s">
        <v>104</v>
      </c>
      <c r="C107" s="74">
        <v>373</v>
      </c>
      <c r="D107" s="36">
        <f t="shared" si="12"/>
        <v>5386</v>
      </c>
      <c r="E107" s="75">
        <v>1794</v>
      </c>
      <c r="F107" s="34">
        <f t="shared" si="14"/>
        <v>1421</v>
      </c>
      <c r="G107" s="36">
        <f t="shared" si="13"/>
        <v>26687</v>
      </c>
      <c r="H107" s="37">
        <f t="shared" si="8"/>
        <v>39234</v>
      </c>
      <c r="I107" s="179">
        <f t="shared" si="9"/>
        <v>5.3860000000000001</v>
      </c>
      <c r="J107" s="179">
        <f t="shared" si="10"/>
        <v>26.687000000000001</v>
      </c>
      <c r="K107" s="179"/>
      <c r="L107" s="179"/>
      <c r="O107" s="113" t="s">
        <v>443</v>
      </c>
      <c r="R107" s="75"/>
      <c r="S107" s="75"/>
      <c r="T107" s="75"/>
    </row>
    <row r="108" spans="1:20">
      <c r="A108" s="37">
        <v>39264</v>
      </c>
      <c r="B108" s="35" t="s">
        <v>103</v>
      </c>
      <c r="C108" s="74">
        <v>413</v>
      </c>
      <c r="D108" s="36">
        <f t="shared" si="12"/>
        <v>5443</v>
      </c>
      <c r="E108" s="75">
        <v>2187</v>
      </c>
      <c r="F108" s="34">
        <f t="shared" si="14"/>
        <v>1774</v>
      </c>
      <c r="G108" s="36">
        <f t="shared" si="13"/>
        <v>26757</v>
      </c>
      <c r="H108" s="37">
        <f t="shared" si="8"/>
        <v>39264</v>
      </c>
      <c r="I108" s="179">
        <f t="shared" si="9"/>
        <v>5.4429999999999996</v>
      </c>
      <c r="J108" s="179">
        <f t="shared" si="10"/>
        <v>26.757000000000001</v>
      </c>
      <c r="K108" s="179"/>
      <c r="L108" s="179"/>
      <c r="O108" s="113" t="s">
        <v>443</v>
      </c>
      <c r="R108" s="75"/>
      <c r="S108" s="75"/>
      <c r="T108" s="75"/>
    </row>
    <row r="109" spans="1:20">
      <c r="A109" s="37">
        <v>39295</v>
      </c>
      <c r="B109" s="35" t="s">
        <v>102</v>
      </c>
      <c r="C109" s="74">
        <v>414</v>
      </c>
      <c r="D109" s="36">
        <f t="shared" si="12"/>
        <v>5484</v>
      </c>
      <c r="E109" s="75">
        <v>2111</v>
      </c>
      <c r="F109" s="34">
        <f t="shared" si="14"/>
        <v>1697</v>
      </c>
      <c r="G109" s="36">
        <f t="shared" si="13"/>
        <v>26846</v>
      </c>
      <c r="H109" s="37">
        <f t="shared" si="8"/>
        <v>39295</v>
      </c>
      <c r="I109" s="179">
        <f t="shared" si="9"/>
        <v>5.484</v>
      </c>
      <c r="J109" s="179">
        <f t="shared" si="10"/>
        <v>26.846</v>
      </c>
      <c r="K109" s="179"/>
      <c r="L109" s="179"/>
      <c r="O109" s="113" t="s">
        <v>443</v>
      </c>
      <c r="R109" s="75"/>
      <c r="S109" s="75"/>
      <c r="T109" s="75"/>
    </row>
    <row r="110" spans="1:20">
      <c r="A110" s="37">
        <v>39326</v>
      </c>
      <c r="B110" s="35" t="s">
        <v>101</v>
      </c>
      <c r="C110" s="74">
        <v>426</v>
      </c>
      <c r="D110" s="36">
        <f t="shared" si="12"/>
        <v>5517</v>
      </c>
      <c r="E110" s="75">
        <v>2265</v>
      </c>
      <c r="F110" s="34">
        <f t="shared" si="14"/>
        <v>1839</v>
      </c>
      <c r="G110" s="36">
        <f t="shared" si="13"/>
        <v>26904</v>
      </c>
      <c r="H110" s="37">
        <f t="shared" si="8"/>
        <v>39326</v>
      </c>
      <c r="I110" s="179">
        <f t="shared" si="9"/>
        <v>5.5170000000000003</v>
      </c>
      <c r="J110" s="179">
        <f t="shared" si="10"/>
        <v>26.904</v>
      </c>
      <c r="K110" s="179"/>
      <c r="L110" s="179"/>
      <c r="O110" s="113" t="s">
        <v>443</v>
      </c>
      <c r="R110" s="75"/>
      <c r="S110" s="75"/>
      <c r="T110" s="75"/>
    </row>
    <row r="111" spans="1:20">
      <c r="A111" s="37">
        <v>39356</v>
      </c>
      <c r="B111" s="35" t="s">
        <v>100</v>
      </c>
      <c r="C111" s="74">
        <v>451</v>
      </c>
      <c r="D111" s="36">
        <f t="shared" si="12"/>
        <v>5513</v>
      </c>
      <c r="E111" s="75">
        <v>2411</v>
      </c>
      <c r="F111" s="34">
        <f t="shared" si="14"/>
        <v>1960</v>
      </c>
      <c r="G111" s="36">
        <f t="shared" si="13"/>
        <v>26877</v>
      </c>
      <c r="H111" s="37">
        <f t="shared" si="8"/>
        <v>39356</v>
      </c>
      <c r="I111" s="179">
        <f t="shared" si="9"/>
        <v>5.5129999999999999</v>
      </c>
      <c r="J111" s="179">
        <f t="shared" si="10"/>
        <v>26.876999999999999</v>
      </c>
      <c r="K111" s="179"/>
      <c r="L111" s="179"/>
      <c r="O111" s="113" t="s">
        <v>443</v>
      </c>
      <c r="R111" s="75"/>
      <c r="S111" s="75"/>
      <c r="T111" s="75"/>
    </row>
    <row r="112" spans="1:20">
      <c r="A112" s="37">
        <v>39387</v>
      </c>
      <c r="B112" s="35" t="s">
        <v>99</v>
      </c>
      <c r="C112" s="74">
        <v>537</v>
      </c>
      <c r="D112" s="36">
        <f t="shared" si="12"/>
        <v>5562</v>
      </c>
      <c r="E112" s="75">
        <v>2752</v>
      </c>
      <c r="F112" s="34">
        <f t="shared" si="14"/>
        <v>2215</v>
      </c>
      <c r="G112" s="36">
        <f t="shared" si="13"/>
        <v>26883</v>
      </c>
      <c r="H112" s="37">
        <f t="shared" si="8"/>
        <v>39387</v>
      </c>
      <c r="I112" s="179">
        <f t="shared" si="9"/>
        <v>5.5620000000000003</v>
      </c>
      <c r="J112" s="179">
        <f t="shared" si="10"/>
        <v>26.882999999999999</v>
      </c>
      <c r="K112" s="179"/>
      <c r="L112" s="179"/>
      <c r="O112" s="113" t="s">
        <v>443</v>
      </c>
      <c r="R112" s="75"/>
      <c r="S112" s="75"/>
      <c r="T112" s="75"/>
    </row>
    <row r="113" spans="1:20">
      <c r="A113" s="37">
        <v>39417</v>
      </c>
      <c r="B113" s="35" t="s">
        <v>98</v>
      </c>
      <c r="C113" s="74">
        <v>480</v>
      </c>
      <c r="D113" s="36">
        <f t="shared" ref="D113:D144" si="15">SUM(C102:C113)</f>
        <v>5565</v>
      </c>
      <c r="E113" s="75">
        <v>3187</v>
      </c>
      <c r="F113" s="34">
        <f t="shared" si="14"/>
        <v>2707</v>
      </c>
      <c r="G113" s="36">
        <f t="shared" ref="G113:G144" si="16">SUM(F102:F113)</f>
        <v>26906</v>
      </c>
      <c r="H113" s="37">
        <f t="shared" si="8"/>
        <v>39417</v>
      </c>
      <c r="I113" s="179">
        <f t="shared" si="9"/>
        <v>5.5650000000000004</v>
      </c>
      <c r="J113" s="179">
        <f t="shared" si="10"/>
        <v>26.905999999999999</v>
      </c>
      <c r="K113" s="179"/>
      <c r="L113" s="179"/>
      <c r="O113" s="113" t="s">
        <v>443</v>
      </c>
      <c r="R113" s="75"/>
      <c r="S113" s="75"/>
      <c r="T113" s="75"/>
    </row>
    <row r="114" spans="1:20">
      <c r="A114" s="37">
        <v>39448</v>
      </c>
      <c r="B114" s="35" t="s">
        <v>97</v>
      </c>
      <c r="C114" s="74">
        <v>588</v>
      </c>
      <c r="D114" s="36">
        <f t="shared" si="15"/>
        <v>5596</v>
      </c>
      <c r="E114" s="75">
        <v>4399</v>
      </c>
      <c r="F114" s="34">
        <f t="shared" si="14"/>
        <v>3811</v>
      </c>
      <c r="G114" s="36">
        <f t="shared" si="16"/>
        <v>26975</v>
      </c>
      <c r="H114" s="37">
        <f t="shared" si="8"/>
        <v>39448</v>
      </c>
      <c r="I114" s="179">
        <f t="shared" si="9"/>
        <v>5.5960000000000001</v>
      </c>
      <c r="J114" s="179">
        <f t="shared" si="10"/>
        <v>26.975000000000001</v>
      </c>
      <c r="K114" s="179"/>
      <c r="L114" s="179"/>
      <c r="O114" s="113" t="s">
        <v>443</v>
      </c>
      <c r="R114" s="75"/>
      <c r="S114" s="75"/>
      <c r="T114" s="75"/>
    </row>
    <row r="115" spans="1:20">
      <c r="A115" s="37">
        <v>39479</v>
      </c>
      <c r="B115" s="35" t="s">
        <v>96</v>
      </c>
      <c r="C115" s="74">
        <v>557</v>
      </c>
      <c r="D115" s="36">
        <f t="shared" si="15"/>
        <v>5638</v>
      </c>
      <c r="E115" s="75">
        <v>3539</v>
      </c>
      <c r="F115" s="34">
        <f t="shared" si="14"/>
        <v>2982</v>
      </c>
      <c r="G115" s="36">
        <f t="shared" si="16"/>
        <v>27051</v>
      </c>
      <c r="H115" s="37">
        <f t="shared" si="8"/>
        <v>39479</v>
      </c>
      <c r="I115" s="179">
        <f t="shared" si="9"/>
        <v>5.6379999999999999</v>
      </c>
      <c r="J115" s="179">
        <f t="shared" si="10"/>
        <v>27.050999999999998</v>
      </c>
      <c r="K115" s="179"/>
      <c r="L115" s="179"/>
      <c r="O115" s="113" t="s">
        <v>443</v>
      </c>
      <c r="R115" s="75"/>
      <c r="S115" s="75"/>
      <c r="T115" s="75"/>
    </row>
    <row r="116" spans="1:20">
      <c r="A116" s="37">
        <v>39508</v>
      </c>
      <c r="B116" s="35" t="s">
        <v>95</v>
      </c>
      <c r="C116" s="74">
        <v>564</v>
      </c>
      <c r="D116" s="36">
        <f t="shared" si="15"/>
        <v>5638</v>
      </c>
      <c r="E116" s="75">
        <v>3572</v>
      </c>
      <c r="F116" s="34">
        <f t="shared" si="14"/>
        <v>3008</v>
      </c>
      <c r="G116" s="36">
        <f t="shared" si="16"/>
        <v>27282</v>
      </c>
      <c r="H116" s="37">
        <f>+A116</f>
        <v>39508</v>
      </c>
      <c r="I116" s="179">
        <f t="shared" si="9"/>
        <v>5.6379999999999999</v>
      </c>
      <c r="J116" s="179">
        <f t="shared" si="10"/>
        <v>27.282</v>
      </c>
      <c r="K116" s="179"/>
      <c r="L116" s="179"/>
      <c r="O116" s="113" t="s">
        <v>443</v>
      </c>
      <c r="R116" s="75"/>
      <c r="S116" s="75"/>
      <c r="T116" s="75"/>
    </row>
    <row r="117" spans="1:20">
      <c r="A117" s="37">
        <v>39539</v>
      </c>
      <c r="B117" s="35" t="s">
        <v>94</v>
      </c>
      <c r="C117" s="74">
        <v>472</v>
      </c>
      <c r="D117" s="36">
        <f t="shared" si="15"/>
        <v>5652</v>
      </c>
      <c r="E117" s="75">
        <v>2682</v>
      </c>
      <c r="F117" s="34">
        <f t="shared" si="14"/>
        <v>2210</v>
      </c>
      <c r="G117" s="36">
        <f t="shared" si="16"/>
        <v>27171</v>
      </c>
      <c r="H117" s="37">
        <f t="shared" si="8"/>
        <v>39539</v>
      </c>
      <c r="I117" s="179">
        <f t="shared" si="9"/>
        <v>5.6520000000000001</v>
      </c>
      <c r="J117" s="179">
        <f t="shared" si="10"/>
        <v>27.170999999999999</v>
      </c>
      <c r="K117" s="179"/>
      <c r="L117" s="179"/>
      <c r="O117" s="113" t="s">
        <v>443</v>
      </c>
      <c r="R117" s="75"/>
      <c r="S117" s="75"/>
      <c r="T117" s="75"/>
    </row>
    <row r="118" spans="1:20">
      <c r="A118" s="37">
        <v>39569</v>
      </c>
      <c r="B118" s="35" t="s">
        <v>93</v>
      </c>
      <c r="C118" s="74">
        <v>416</v>
      </c>
      <c r="D118" s="36">
        <f t="shared" si="15"/>
        <v>5691</v>
      </c>
      <c r="E118" s="75">
        <v>2016</v>
      </c>
      <c r="F118" s="34">
        <f t="shared" si="14"/>
        <v>1600</v>
      </c>
      <c r="G118" s="36">
        <f t="shared" si="16"/>
        <v>27224</v>
      </c>
      <c r="H118" s="37">
        <f t="shared" si="8"/>
        <v>39569</v>
      </c>
      <c r="I118" s="179">
        <f t="shared" si="9"/>
        <v>5.6909999999999998</v>
      </c>
      <c r="J118" s="179">
        <f t="shared" si="10"/>
        <v>27.224</v>
      </c>
      <c r="K118" s="179"/>
      <c r="L118" s="179"/>
      <c r="O118" s="113" t="s">
        <v>443</v>
      </c>
      <c r="R118" s="75"/>
      <c r="S118" s="75"/>
      <c r="T118" s="75"/>
    </row>
    <row r="119" spans="1:20">
      <c r="A119" s="37">
        <v>39600</v>
      </c>
      <c r="B119" s="35" t="s">
        <v>92</v>
      </c>
      <c r="C119" s="74">
        <v>372</v>
      </c>
      <c r="D119" s="36">
        <f t="shared" si="15"/>
        <v>5690</v>
      </c>
      <c r="E119" s="75">
        <v>1700</v>
      </c>
      <c r="F119" s="34">
        <f t="shared" si="14"/>
        <v>1328</v>
      </c>
      <c r="G119" s="36">
        <f t="shared" si="16"/>
        <v>27131</v>
      </c>
      <c r="H119" s="37">
        <f t="shared" si="8"/>
        <v>39600</v>
      </c>
      <c r="I119" s="179">
        <f t="shared" si="9"/>
        <v>5.69</v>
      </c>
      <c r="J119" s="179">
        <f t="shared" si="10"/>
        <v>27.131</v>
      </c>
      <c r="K119" s="179"/>
      <c r="L119" s="179"/>
      <c r="O119" s="113" t="s">
        <v>443</v>
      </c>
      <c r="R119" s="75"/>
      <c r="S119" s="75"/>
      <c r="T119" s="75"/>
    </row>
    <row r="120" spans="1:20">
      <c r="A120" s="37">
        <v>39630</v>
      </c>
      <c r="B120" s="35" t="s">
        <v>91</v>
      </c>
      <c r="C120" s="74">
        <v>396</v>
      </c>
      <c r="D120" s="36">
        <f t="shared" si="15"/>
        <v>5673</v>
      </c>
      <c r="E120" s="75">
        <v>2140</v>
      </c>
      <c r="F120" s="34">
        <f t="shared" si="14"/>
        <v>1744</v>
      </c>
      <c r="G120" s="36">
        <f t="shared" si="16"/>
        <v>27101</v>
      </c>
      <c r="H120" s="37">
        <f t="shared" si="8"/>
        <v>39630</v>
      </c>
      <c r="I120" s="179">
        <f t="shared" si="9"/>
        <v>5.673</v>
      </c>
      <c r="J120" s="179">
        <f t="shared" si="10"/>
        <v>27.100999999999999</v>
      </c>
      <c r="K120" s="179"/>
      <c r="L120" s="179"/>
      <c r="O120" s="113" t="s">
        <v>443</v>
      </c>
      <c r="R120" s="75"/>
      <c r="S120" s="75"/>
      <c r="T120" s="75"/>
    </row>
    <row r="121" spans="1:20">
      <c r="A121" s="37">
        <v>39661</v>
      </c>
      <c r="B121" s="35" t="s">
        <v>90</v>
      </c>
      <c r="C121" s="74">
        <v>415</v>
      </c>
      <c r="D121" s="36">
        <f t="shared" si="15"/>
        <v>5674</v>
      </c>
      <c r="E121" s="75">
        <v>2029</v>
      </c>
      <c r="F121" s="34">
        <f t="shared" si="14"/>
        <v>1614</v>
      </c>
      <c r="G121" s="36">
        <f t="shared" si="16"/>
        <v>27018</v>
      </c>
      <c r="H121" s="37">
        <f t="shared" si="8"/>
        <v>39661</v>
      </c>
      <c r="I121" s="179">
        <f t="shared" si="9"/>
        <v>5.6740000000000004</v>
      </c>
      <c r="J121" s="179">
        <f t="shared" si="10"/>
        <v>27.018000000000001</v>
      </c>
      <c r="K121" s="179"/>
      <c r="L121" s="179"/>
      <c r="O121" s="113" t="s">
        <v>443</v>
      </c>
      <c r="R121" s="75"/>
      <c r="S121" s="75"/>
      <c r="T121" s="75"/>
    </row>
    <row r="122" spans="1:20">
      <c r="A122" s="37">
        <v>39692</v>
      </c>
      <c r="B122" s="35" t="s">
        <v>89</v>
      </c>
      <c r="C122" s="74">
        <v>413</v>
      </c>
      <c r="D122" s="36">
        <f t="shared" si="15"/>
        <v>5661</v>
      </c>
      <c r="E122" s="75">
        <v>2146</v>
      </c>
      <c r="F122" s="34">
        <f t="shared" si="14"/>
        <v>1733</v>
      </c>
      <c r="G122" s="36">
        <f t="shared" si="16"/>
        <v>26912</v>
      </c>
      <c r="H122" s="37">
        <f t="shared" si="8"/>
        <v>39692</v>
      </c>
      <c r="I122" s="179">
        <f t="shared" si="9"/>
        <v>5.6609999999999996</v>
      </c>
      <c r="J122" s="179">
        <f t="shared" si="10"/>
        <v>26.911999999999999</v>
      </c>
      <c r="K122" s="179">
        <f>+'GN2'!E120/1000/1000</f>
        <v>2.9279999999999999</v>
      </c>
      <c r="L122" s="179">
        <f>+'GN2'!F120/1000/1000</f>
        <v>2.7349999999999999</v>
      </c>
      <c r="O122" s="25" t="s">
        <v>443</v>
      </c>
      <c r="R122" s="75"/>
      <c r="S122" s="75"/>
      <c r="T122" s="75"/>
    </row>
    <row r="123" spans="1:20">
      <c r="A123" s="37">
        <v>39722</v>
      </c>
      <c r="B123" s="35" t="s">
        <v>88</v>
      </c>
      <c r="C123" s="74">
        <v>477</v>
      </c>
      <c r="D123" s="36">
        <f t="shared" si="15"/>
        <v>5687</v>
      </c>
      <c r="E123" s="75">
        <v>2513</v>
      </c>
      <c r="F123" s="34">
        <f t="shared" si="14"/>
        <v>2036</v>
      </c>
      <c r="G123" s="36">
        <f t="shared" si="16"/>
        <v>26988</v>
      </c>
      <c r="H123" s="37">
        <f t="shared" si="8"/>
        <v>39722</v>
      </c>
      <c r="I123" s="179">
        <f t="shared" si="9"/>
        <v>5.6870000000000003</v>
      </c>
      <c r="J123" s="179">
        <f t="shared" si="10"/>
        <v>26.988</v>
      </c>
      <c r="K123" s="179">
        <f>+'GN2'!E121/1000/1000</f>
        <v>2.9849999999999999</v>
      </c>
      <c r="L123" s="179">
        <f>+'GN2'!F121/1000/1000</f>
        <v>2.7040000000000002</v>
      </c>
      <c r="R123" s="75"/>
      <c r="S123" s="75"/>
      <c r="T123" s="75"/>
    </row>
    <row r="124" spans="1:20">
      <c r="A124" s="37">
        <v>39753</v>
      </c>
      <c r="B124" s="35" t="s">
        <v>87</v>
      </c>
      <c r="C124" s="74">
        <v>506</v>
      </c>
      <c r="D124" s="36">
        <f t="shared" si="15"/>
        <v>5656</v>
      </c>
      <c r="E124" s="75">
        <v>2638</v>
      </c>
      <c r="F124" s="34">
        <f t="shared" si="14"/>
        <v>2132</v>
      </c>
      <c r="G124" s="36">
        <f t="shared" si="16"/>
        <v>26905</v>
      </c>
      <c r="H124" s="37">
        <f t="shared" ref="H124:H187" si="17">+A124</f>
        <v>39753</v>
      </c>
      <c r="I124" s="179">
        <f t="shared" ref="I124:I187" si="18">+D124/1000</f>
        <v>5.6559999999999997</v>
      </c>
      <c r="J124" s="179">
        <f t="shared" ref="J124:J187" si="19">+G124/1000</f>
        <v>26.905000000000001</v>
      </c>
      <c r="K124" s="179">
        <f>+'GN2'!E122/1000/1000</f>
        <v>2.9830000000000001</v>
      </c>
      <c r="L124" s="179">
        <f>+'GN2'!F122/1000/1000</f>
        <v>2.6739999999999999</v>
      </c>
      <c r="R124" s="75"/>
      <c r="S124" s="75"/>
      <c r="T124" s="75"/>
    </row>
    <row r="125" spans="1:20">
      <c r="A125" s="37">
        <v>39783</v>
      </c>
      <c r="B125" s="35" t="s">
        <v>86</v>
      </c>
      <c r="C125" s="74">
        <v>486</v>
      </c>
      <c r="D125" s="36">
        <f t="shared" si="15"/>
        <v>5662</v>
      </c>
      <c r="E125" s="75">
        <v>3105</v>
      </c>
      <c r="F125" s="34">
        <f t="shared" si="14"/>
        <v>2619</v>
      </c>
      <c r="G125" s="36">
        <f t="shared" si="16"/>
        <v>26817</v>
      </c>
      <c r="H125" s="37">
        <f t="shared" si="17"/>
        <v>39783</v>
      </c>
      <c r="I125" s="179">
        <f t="shared" si="18"/>
        <v>5.6619999999999999</v>
      </c>
      <c r="J125" s="179">
        <f t="shared" si="19"/>
        <v>26.817</v>
      </c>
      <c r="K125" s="179">
        <f>+'GN2'!E123/1000/1000</f>
        <v>3.0110000000000001</v>
      </c>
      <c r="L125" s="179">
        <f>+'GN2'!F123/1000/1000</f>
        <v>2.6520000000000001</v>
      </c>
      <c r="R125" s="75"/>
      <c r="S125" s="75"/>
      <c r="T125" s="75"/>
    </row>
    <row r="126" spans="1:20">
      <c r="A126" s="37">
        <v>39814</v>
      </c>
      <c r="B126" s="35" t="s">
        <v>85</v>
      </c>
      <c r="C126" s="74">
        <v>555</v>
      </c>
      <c r="D126" s="36">
        <f t="shared" si="15"/>
        <v>5629</v>
      </c>
      <c r="E126" s="75">
        <v>4251</v>
      </c>
      <c r="F126" s="34">
        <f t="shared" si="14"/>
        <v>3696</v>
      </c>
      <c r="G126" s="36">
        <f t="shared" si="16"/>
        <v>26702</v>
      </c>
      <c r="H126" s="37">
        <f t="shared" si="17"/>
        <v>39814</v>
      </c>
      <c r="I126" s="179">
        <f t="shared" si="18"/>
        <v>5.6289999999999996</v>
      </c>
      <c r="J126" s="179">
        <f t="shared" si="19"/>
        <v>26.702000000000002</v>
      </c>
      <c r="K126" s="179">
        <f>+'GN2'!E124/1000/1000</f>
        <v>3.032</v>
      </c>
      <c r="L126" s="179">
        <f>+'GN2'!F124/1000/1000</f>
        <v>2.5960000000000001</v>
      </c>
      <c r="R126" s="75"/>
      <c r="S126" s="75"/>
      <c r="T126" s="75"/>
    </row>
    <row r="127" spans="1:20">
      <c r="A127" s="37">
        <v>39845</v>
      </c>
      <c r="B127" s="35" t="s">
        <v>84</v>
      </c>
      <c r="C127" s="74">
        <v>515</v>
      </c>
      <c r="D127" s="36">
        <f t="shared" si="15"/>
        <v>5587</v>
      </c>
      <c r="E127" s="75">
        <v>3277</v>
      </c>
      <c r="F127" s="34">
        <f t="shared" si="14"/>
        <v>2762</v>
      </c>
      <c r="G127" s="36">
        <f t="shared" si="16"/>
        <v>26482</v>
      </c>
      <c r="H127" s="37">
        <f t="shared" si="17"/>
        <v>39845</v>
      </c>
      <c r="I127" s="179">
        <f t="shared" si="18"/>
        <v>5.5869999999999997</v>
      </c>
      <c r="J127" s="179">
        <f t="shared" si="19"/>
        <v>26.481999999999999</v>
      </c>
      <c r="K127" s="179">
        <f>+'GN2'!E125/1000/1000</f>
        <v>3.0409999999999999</v>
      </c>
      <c r="L127" s="179">
        <f>+'GN2'!F125/1000/1000</f>
        <v>2.5459999999999998</v>
      </c>
      <c r="R127" s="75"/>
      <c r="S127" s="75"/>
      <c r="T127" s="75"/>
    </row>
    <row r="128" spans="1:20">
      <c r="A128" s="37">
        <v>39873</v>
      </c>
      <c r="B128" s="35" t="s">
        <v>83</v>
      </c>
      <c r="C128" s="74">
        <v>534</v>
      </c>
      <c r="D128" s="36">
        <f t="shared" si="15"/>
        <v>5557</v>
      </c>
      <c r="E128" s="75">
        <v>3200</v>
      </c>
      <c r="F128" s="34">
        <f t="shared" si="14"/>
        <v>2666</v>
      </c>
      <c r="G128" s="36">
        <f t="shared" si="16"/>
        <v>26140</v>
      </c>
      <c r="H128" s="37">
        <f t="shared" si="17"/>
        <v>39873</v>
      </c>
      <c r="I128" s="179">
        <f t="shared" si="18"/>
        <v>5.5570000000000004</v>
      </c>
      <c r="J128" s="179">
        <f t="shared" si="19"/>
        <v>26.14</v>
      </c>
      <c r="K128" s="179">
        <f>+'GN2'!E126/1000/1000</f>
        <v>3.0579999999999998</v>
      </c>
      <c r="L128" s="179">
        <f>+'GN2'!F126/1000/1000</f>
        <v>2.5</v>
      </c>
      <c r="O128" s="93"/>
      <c r="R128" s="75"/>
      <c r="S128" s="75"/>
      <c r="T128" s="75"/>
    </row>
    <row r="129" spans="1:20">
      <c r="A129" s="37">
        <v>39904</v>
      </c>
      <c r="B129" s="35" t="s">
        <v>82</v>
      </c>
      <c r="C129" s="74">
        <v>443</v>
      </c>
      <c r="D129" s="36">
        <f t="shared" si="15"/>
        <v>5528</v>
      </c>
      <c r="E129" s="75">
        <v>2799</v>
      </c>
      <c r="F129" s="34">
        <f t="shared" si="14"/>
        <v>2356</v>
      </c>
      <c r="G129" s="36">
        <f t="shared" si="16"/>
        <v>26286</v>
      </c>
      <c r="H129" s="37">
        <f t="shared" si="17"/>
        <v>39904</v>
      </c>
      <c r="I129" s="179">
        <f t="shared" si="18"/>
        <v>5.5279999999999996</v>
      </c>
      <c r="J129" s="179">
        <f t="shared" si="19"/>
        <v>26.286000000000001</v>
      </c>
      <c r="K129" s="179">
        <f>+'GN2'!E127/1000/1000</f>
        <v>3.0510000000000002</v>
      </c>
      <c r="L129" s="179">
        <f>+'GN2'!F127/1000/1000</f>
        <v>2.4780000000000002</v>
      </c>
      <c r="R129" s="75"/>
      <c r="S129" s="75"/>
      <c r="T129" s="75"/>
    </row>
    <row r="130" spans="1:20">
      <c r="A130" s="37">
        <v>39934</v>
      </c>
      <c r="B130" s="35" t="s">
        <v>81</v>
      </c>
      <c r="C130" s="74">
        <v>382</v>
      </c>
      <c r="D130" s="36">
        <f t="shared" si="15"/>
        <v>5494</v>
      </c>
      <c r="E130" s="75">
        <v>2003</v>
      </c>
      <c r="F130" s="34">
        <f t="shared" si="14"/>
        <v>1621</v>
      </c>
      <c r="G130" s="36">
        <f t="shared" si="16"/>
        <v>26307</v>
      </c>
      <c r="H130" s="37">
        <f t="shared" si="17"/>
        <v>39934</v>
      </c>
      <c r="I130" s="179">
        <f t="shared" si="18"/>
        <v>5.4939999999999998</v>
      </c>
      <c r="J130" s="179">
        <f t="shared" si="19"/>
        <v>26.306999999999999</v>
      </c>
      <c r="K130" s="179">
        <f>+'GN2'!E128/1000/1000</f>
        <v>3.0430000000000001</v>
      </c>
      <c r="L130" s="179">
        <f>+'GN2'!F128/1000/1000</f>
        <v>2.4510000000000001</v>
      </c>
      <c r="R130" s="75"/>
      <c r="S130" s="75"/>
      <c r="T130" s="75"/>
    </row>
    <row r="131" spans="1:20">
      <c r="A131" s="37">
        <v>39965</v>
      </c>
      <c r="B131" s="35" t="s">
        <v>80</v>
      </c>
      <c r="C131" s="74">
        <v>333</v>
      </c>
      <c r="D131" s="36">
        <f t="shared" si="15"/>
        <v>5455</v>
      </c>
      <c r="E131" s="75">
        <v>1618</v>
      </c>
      <c r="F131" s="34">
        <f t="shared" si="14"/>
        <v>1285</v>
      </c>
      <c r="G131" s="36">
        <f t="shared" si="16"/>
        <v>26264</v>
      </c>
      <c r="H131" s="37">
        <f t="shared" si="17"/>
        <v>39965</v>
      </c>
      <c r="I131" s="179">
        <f t="shared" si="18"/>
        <v>5.4550000000000001</v>
      </c>
      <c r="J131" s="179">
        <f t="shared" si="19"/>
        <v>26.263999999999999</v>
      </c>
      <c r="K131" s="179">
        <f>+'GN2'!E129/1000/1000</f>
        <v>3.0259999999999998</v>
      </c>
      <c r="L131" s="179">
        <f>+'GN2'!F129/1000/1000</f>
        <v>2.4289999999999998</v>
      </c>
      <c r="R131" s="75"/>
      <c r="S131" s="75"/>
      <c r="T131" s="75"/>
    </row>
    <row r="132" spans="1:20">
      <c r="A132" s="37">
        <v>39995</v>
      </c>
      <c r="B132" s="35" t="s">
        <v>79</v>
      </c>
      <c r="C132" s="74">
        <v>421</v>
      </c>
      <c r="D132" s="36">
        <f t="shared" si="15"/>
        <v>5480</v>
      </c>
      <c r="E132" s="75">
        <v>2211</v>
      </c>
      <c r="F132" s="34">
        <f t="shared" si="14"/>
        <v>1790</v>
      </c>
      <c r="G132" s="36">
        <f t="shared" si="16"/>
        <v>26310</v>
      </c>
      <c r="H132" s="37">
        <f t="shared" si="17"/>
        <v>39995</v>
      </c>
      <c r="I132" s="179">
        <f t="shared" si="18"/>
        <v>5.48</v>
      </c>
      <c r="J132" s="179">
        <f t="shared" si="19"/>
        <v>26.31</v>
      </c>
      <c r="K132" s="179">
        <f>+'GN2'!E130/1000/1000</f>
        <v>3.0529999999999999</v>
      </c>
      <c r="L132" s="179">
        <f>+'GN2'!F130/1000/1000</f>
        <v>2.427</v>
      </c>
      <c r="R132" s="75"/>
      <c r="S132" s="75"/>
      <c r="T132" s="75"/>
    </row>
    <row r="133" spans="1:20">
      <c r="A133" s="37">
        <v>40026</v>
      </c>
      <c r="B133" s="35" t="s">
        <v>78</v>
      </c>
      <c r="C133" s="74">
        <v>383</v>
      </c>
      <c r="D133" s="36">
        <f t="shared" si="15"/>
        <v>5448</v>
      </c>
      <c r="E133" s="75">
        <v>2026</v>
      </c>
      <c r="F133" s="34">
        <f t="shared" si="14"/>
        <v>1643</v>
      </c>
      <c r="G133" s="36">
        <f t="shared" si="16"/>
        <v>26339</v>
      </c>
      <c r="H133" s="37">
        <f t="shared" si="17"/>
        <v>40026</v>
      </c>
      <c r="I133" s="179">
        <f t="shared" si="18"/>
        <v>5.4480000000000004</v>
      </c>
      <c r="J133" s="179">
        <f t="shared" si="19"/>
        <v>26.338999999999999</v>
      </c>
      <c r="K133" s="179">
        <f>+'GN2'!E131/1000/1000</f>
        <v>3.0379999999999998</v>
      </c>
      <c r="L133" s="179">
        <f>+'GN2'!F131/1000/1000</f>
        <v>2.4089999999999998</v>
      </c>
      <c r="R133" s="75"/>
      <c r="S133" s="75"/>
      <c r="T133" s="75"/>
    </row>
    <row r="134" spans="1:20">
      <c r="A134" s="37">
        <v>40057</v>
      </c>
      <c r="B134" s="35" t="s">
        <v>77</v>
      </c>
      <c r="C134" s="74">
        <v>413</v>
      </c>
      <c r="D134" s="36">
        <f t="shared" si="15"/>
        <v>5448</v>
      </c>
      <c r="E134" s="75">
        <v>2211</v>
      </c>
      <c r="F134" s="34">
        <f t="shared" ref="F134:F165" si="20">E134-C134</f>
        <v>1798</v>
      </c>
      <c r="G134" s="36">
        <f t="shared" si="16"/>
        <v>26404</v>
      </c>
      <c r="H134" s="37">
        <f t="shared" si="17"/>
        <v>40057</v>
      </c>
      <c r="I134" s="179">
        <f t="shared" si="18"/>
        <v>5.4480000000000004</v>
      </c>
      <c r="J134" s="179">
        <f t="shared" si="19"/>
        <v>26.404</v>
      </c>
      <c r="K134" s="179">
        <f>+'GN2'!E132/1000/1000</f>
        <v>3.0249999999999999</v>
      </c>
      <c r="L134" s="179">
        <f>+'GN2'!F132/1000/1000</f>
        <v>2.4220000000000002</v>
      </c>
      <c r="R134" s="75"/>
      <c r="S134" s="75"/>
      <c r="T134" s="75"/>
    </row>
    <row r="135" spans="1:20">
      <c r="A135" s="37">
        <v>40087</v>
      </c>
      <c r="B135" s="35" t="s">
        <v>76</v>
      </c>
      <c r="C135" s="74">
        <v>482</v>
      </c>
      <c r="D135" s="36">
        <f t="shared" si="15"/>
        <v>5453</v>
      </c>
      <c r="E135" s="75">
        <v>2525</v>
      </c>
      <c r="F135" s="34">
        <f t="shared" si="20"/>
        <v>2043</v>
      </c>
      <c r="G135" s="36">
        <f t="shared" si="16"/>
        <v>26411</v>
      </c>
      <c r="H135" s="37">
        <f t="shared" si="17"/>
        <v>40087</v>
      </c>
      <c r="I135" s="179">
        <f t="shared" si="18"/>
        <v>5.4530000000000003</v>
      </c>
      <c r="J135" s="179">
        <f t="shared" si="19"/>
        <v>26.411000000000001</v>
      </c>
      <c r="K135" s="179">
        <f>+'GN2'!E133/1000/1000</f>
        <v>3.03</v>
      </c>
      <c r="L135" s="179">
        <f>+'GN2'!F133/1000/1000</f>
        <v>2.4220000000000002</v>
      </c>
      <c r="R135" s="75"/>
      <c r="S135" s="75"/>
      <c r="T135" s="75"/>
    </row>
    <row r="136" spans="1:20">
      <c r="A136" s="37">
        <v>40118</v>
      </c>
      <c r="B136" s="35" t="s">
        <v>75</v>
      </c>
      <c r="C136" s="74">
        <v>488</v>
      </c>
      <c r="D136" s="36">
        <f t="shared" si="15"/>
        <v>5435</v>
      </c>
      <c r="E136" s="75">
        <v>2650</v>
      </c>
      <c r="F136" s="34">
        <f t="shared" si="20"/>
        <v>2162</v>
      </c>
      <c r="G136" s="36">
        <f t="shared" si="16"/>
        <v>26441</v>
      </c>
      <c r="H136" s="37">
        <f t="shared" si="17"/>
        <v>40118</v>
      </c>
      <c r="I136" s="179">
        <f t="shared" si="18"/>
        <v>5.4349999999999996</v>
      </c>
      <c r="J136" s="179">
        <f t="shared" si="19"/>
        <v>26.440999999999999</v>
      </c>
      <c r="K136" s="179">
        <f>+'GN2'!E134/1000/1000</f>
        <v>3.0179999999999998</v>
      </c>
      <c r="L136" s="179">
        <f>+'GN2'!F134/1000/1000</f>
        <v>2.4169999999999998</v>
      </c>
      <c r="R136" s="75"/>
      <c r="S136" s="75"/>
      <c r="T136" s="75"/>
    </row>
    <row r="137" spans="1:20">
      <c r="A137" s="37">
        <v>40148</v>
      </c>
      <c r="B137" s="35" t="s">
        <v>74</v>
      </c>
      <c r="C137" s="74">
        <v>491</v>
      </c>
      <c r="D137" s="36">
        <f t="shared" si="15"/>
        <v>5440</v>
      </c>
      <c r="E137" s="75">
        <v>3242</v>
      </c>
      <c r="F137" s="34">
        <f t="shared" si="20"/>
        <v>2751</v>
      </c>
      <c r="G137" s="36">
        <f t="shared" si="16"/>
        <v>26573</v>
      </c>
      <c r="H137" s="37">
        <f t="shared" si="17"/>
        <v>40148</v>
      </c>
      <c r="I137" s="179">
        <f t="shared" si="18"/>
        <v>5.44</v>
      </c>
      <c r="J137" s="179">
        <f t="shared" si="19"/>
        <v>26.573</v>
      </c>
      <c r="K137" s="179">
        <f>+'GN2'!E135/1000/1000</f>
        <v>3.0049999999999999</v>
      </c>
      <c r="L137" s="179">
        <f>+'GN2'!F135/1000/1000</f>
        <v>2.4350000000000001</v>
      </c>
      <c r="R137" s="75"/>
      <c r="S137" s="75"/>
      <c r="T137" s="75"/>
    </row>
    <row r="138" spans="1:20">
      <c r="A138" s="37">
        <v>40179</v>
      </c>
      <c r="B138" s="35" t="s">
        <v>73</v>
      </c>
      <c r="C138" s="74">
        <v>568</v>
      </c>
      <c r="D138" s="36">
        <f t="shared" si="15"/>
        <v>5453</v>
      </c>
      <c r="E138" s="75">
        <v>4439</v>
      </c>
      <c r="F138" s="34">
        <f t="shared" si="20"/>
        <v>3871</v>
      </c>
      <c r="G138" s="36">
        <f t="shared" si="16"/>
        <v>26748</v>
      </c>
      <c r="H138" s="37">
        <f t="shared" si="17"/>
        <v>40179</v>
      </c>
      <c r="I138" s="179">
        <f t="shared" si="18"/>
        <v>5.4530000000000003</v>
      </c>
      <c r="J138" s="179">
        <f t="shared" si="19"/>
        <v>26.748000000000001</v>
      </c>
      <c r="K138" s="179">
        <f>+'GN2'!E136/1000/1000</f>
        <v>3.004</v>
      </c>
      <c r="L138" s="179">
        <f>+'GN2'!F136/1000/1000</f>
        <v>2.4500000000000002</v>
      </c>
      <c r="R138" s="75"/>
      <c r="S138" s="75"/>
      <c r="T138" s="75"/>
    </row>
    <row r="139" spans="1:20">
      <c r="A139" s="37">
        <v>40210</v>
      </c>
      <c r="B139" s="35" t="s">
        <v>72</v>
      </c>
      <c r="C139" s="74">
        <v>524</v>
      </c>
      <c r="D139" s="36">
        <f t="shared" si="15"/>
        <v>5462</v>
      </c>
      <c r="E139" s="75">
        <v>3326</v>
      </c>
      <c r="F139" s="34">
        <f t="shared" si="20"/>
        <v>2802</v>
      </c>
      <c r="G139" s="36">
        <f t="shared" si="16"/>
        <v>26788</v>
      </c>
      <c r="H139" s="37">
        <f t="shared" si="17"/>
        <v>40210</v>
      </c>
      <c r="I139" s="179">
        <f t="shared" si="18"/>
        <v>5.4619999999999997</v>
      </c>
      <c r="J139" s="179">
        <f t="shared" si="19"/>
        <v>26.788</v>
      </c>
      <c r="K139" s="179">
        <f>+'GN2'!E137/1000/1000</f>
        <v>3.0030000000000001</v>
      </c>
      <c r="L139" s="179">
        <f>+'GN2'!F137/1000/1000</f>
        <v>2.46</v>
      </c>
      <c r="R139" s="75"/>
      <c r="S139" s="75"/>
      <c r="T139" s="75"/>
    </row>
    <row r="140" spans="1:20">
      <c r="A140" s="37">
        <v>40238</v>
      </c>
      <c r="B140" s="35" t="s">
        <v>71</v>
      </c>
      <c r="C140" s="74">
        <v>539</v>
      </c>
      <c r="D140" s="36">
        <f t="shared" si="15"/>
        <v>5467</v>
      </c>
      <c r="E140" s="75">
        <v>3274</v>
      </c>
      <c r="F140" s="34">
        <f t="shared" si="20"/>
        <v>2735</v>
      </c>
      <c r="G140" s="36">
        <f t="shared" si="16"/>
        <v>26857</v>
      </c>
      <c r="H140" s="37">
        <f t="shared" si="17"/>
        <v>40238</v>
      </c>
      <c r="I140" s="179">
        <f t="shared" si="18"/>
        <v>5.4669999999999996</v>
      </c>
      <c r="J140" s="179">
        <f t="shared" si="19"/>
        <v>26.856999999999999</v>
      </c>
      <c r="K140" s="179">
        <f>+'GN2'!E138/1000/1000</f>
        <v>3.0030000000000001</v>
      </c>
      <c r="L140" s="179">
        <f>+'GN2'!F138/1000/1000</f>
        <v>2.464</v>
      </c>
      <c r="R140" s="75"/>
      <c r="S140" s="75"/>
      <c r="T140" s="75"/>
    </row>
    <row r="141" spans="1:20">
      <c r="A141" s="37">
        <v>40269</v>
      </c>
      <c r="B141" s="35" t="s">
        <v>70</v>
      </c>
      <c r="C141" s="74">
        <v>468</v>
      </c>
      <c r="D141" s="36">
        <f t="shared" si="15"/>
        <v>5492</v>
      </c>
      <c r="E141" s="75">
        <v>2821</v>
      </c>
      <c r="F141" s="34">
        <f t="shared" si="20"/>
        <v>2353</v>
      </c>
      <c r="G141" s="36">
        <f t="shared" si="16"/>
        <v>26854</v>
      </c>
      <c r="H141" s="37">
        <f t="shared" si="17"/>
        <v>40269</v>
      </c>
      <c r="I141" s="179">
        <f t="shared" si="18"/>
        <v>5.492</v>
      </c>
      <c r="J141" s="179">
        <f t="shared" si="19"/>
        <v>26.853999999999999</v>
      </c>
      <c r="K141" s="179">
        <f>+'GN2'!E139/1000/1000</f>
        <v>3.0289999999999999</v>
      </c>
      <c r="L141" s="179">
        <f>+'GN2'!F139/1000/1000</f>
        <v>2.4630000000000001</v>
      </c>
      <c r="R141" s="75"/>
      <c r="S141" s="75"/>
      <c r="T141" s="75"/>
    </row>
    <row r="142" spans="1:20">
      <c r="A142" s="37">
        <v>40299</v>
      </c>
      <c r="B142" s="35" t="s">
        <v>69</v>
      </c>
      <c r="C142" s="74">
        <v>404</v>
      </c>
      <c r="D142" s="36">
        <f t="shared" si="15"/>
        <v>5514</v>
      </c>
      <c r="E142" s="75">
        <v>1881</v>
      </c>
      <c r="F142" s="34">
        <f t="shared" si="20"/>
        <v>1477</v>
      </c>
      <c r="G142" s="36">
        <f t="shared" si="16"/>
        <v>26710</v>
      </c>
      <c r="H142" s="37">
        <f t="shared" si="17"/>
        <v>40299</v>
      </c>
      <c r="I142" s="179">
        <f t="shared" si="18"/>
        <v>5.5140000000000002</v>
      </c>
      <c r="J142" s="179">
        <f t="shared" si="19"/>
        <v>26.71</v>
      </c>
      <c r="K142" s="179">
        <f>+'GN2'!E140/1000/1000</f>
        <v>3.03</v>
      </c>
      <c r="L142" s="179">
        <f>+'GN2'!F140/1000/1000</f>
        <v>2.4849999999999999</v>
      </c>
      <c r="R142" s="75"/>
      <c r="S142" s="75"/>
      <c r="T142" s="75"/>
    </row>
    <row r="143" spans="1:20">
      <c r="A143" s="37">
        <v>40330</v>
      </c>
      <c r="B143" s="35" t="s">
        <v>68</v>
      </c>
      <c r="C143" s="74">
        <v>356</v>
      </c>
      <c r="D143" s="36">
        <f t="shared" si="15"/>
        <v>5537</v>
      </c>
      <c r="E143" s="75">
        <v>1731</v>
      </c>
      <c r="F143" s="34">
        <f t="shared" si="20"/>
        <v>1375</v>
      </c>
      <c r="G143" s="36">
        <f t="shared" si="16"/>
        <v>26800</v>
      </c>
      <c r="H143" s="37">
        <f t="shared" si="17"/>
        <v>40330</v>
      </c>
      <c r="I143" s="179">
        <f t="shared" si="18"/>
        <v>5.5369999999999999</v>
      </c>
      <c r="J143" s="179">
        <f t="shared" si="19"/>
        <v>26.8</v>
      </c>
      <c r="K143" s="179">
        <f>+'GN2'!E141/1000/1000</f>
        <v>3.0489999999999999</v>
      </c>
      <c r="L143" s="179">
        <f>+'GN2'!F141/1000/1000</f>
        <v>2.4889999999999999</v>
      </c>
      <c r="R143" s="75"/>
      <c r="S143" s="75"/>
      <c r="T143" s="75"/>
    </row>
    <row r="144" spans="1:20">
      <c r="A144" s="37">
        <v>40360</v>
      </c>
      <c r="B144" s="35" t="s">
        <v>67</v>
      </c>
      <c r="C144" s="74">
        <v>416</v>
      </c>
      <c r="D144" s="36">
        <f t="shared" si="15"/>
        <v>5532</v>
      </c>
      <c r="E144" s="75">
        <v>2215</v>
      </c>
      <c r="F144" s="34">
        <f t="shared" si="20"/>
        <v>1799</v>
      </c>
      <c r="G144" s="36">
        <f t="shared" si="16"/>
        <v>26809</v>
      </c>
      <c r="H144" s="37">
        <f t="shared" si="17"/>
        <v>40360</v>
      </c>
      <c r="I144" s="179">
        <f t="shared" si="18"/>
        <v>5.532</v>
      </c>
      <c r="J144" s="179">
        <f t="shared" si="19"/>
        <v>26.809000000000001</v>
      </c>
      <c r="K144" s="179">
        <f>+'GN2'!E142/1000/1000</f>
        <v>3.048</v>
      </c>
      <c r="L144" s="179">
        <f>+'GN2'!F142/1000/1000</f>
        <v>2.4849999999999999</v>
      </c>
      <c r="N144" s="93"/>
      <c r="R144" s="75"/>
      <c r="S144" s="75"/>
      <c r="T144" s="75"/>
    </row>
    <row r="145" spans="1:20">
      <c r="A145" s="37">
        <v>40391</v>
      </c>
      <c r="B145" s="35" t="s">
        <v>66</v>
      </c>
      <c r="C145" s="74">
        <v>427</v>
      </c>
      <c r="D145" s="36">
        <f t="shared" ref="D145:D176" si="21">SUM(C134:C145)</f>
        <v>5576</v>
      </c>
      <c r="E145" s="75">
        <v>2025</v>
      </c>
      <c r="F145" s="34">
        <f t="shared" si="20"/>
        <v>1598</v>
      </c>
      <c r="G145" s="36">
        <f t="shared" ref="G145:G176" si="22">SUM(F134:F145)</f>
        <v>26764</v>
      </c>
      <c r="H145" s="37">
        <f t="shared" si="17"/>
        <v>40391</v>
      </c>
      <c r="I145" s="179">
        <f t="shared" si="18"/>
        <v>5.5759999999999996</v>
      </c>
      <c r="J145" s="179">
        <f t="shared" si="19"/>
        <v>26.763999999999999</v>
      </c>
      <c r="K145" s="179">
        <f>+'GN2'!E143/1000/1000</f>
        <v>3.073</v>
      </c>
      <c r="L145" s="179">
        <f>+'GN2'!F143/1000/1000</f>
        <v>2.504</v>
      </c>
      <c r="N145" s="113"/>
      <c r="O145" s="93"/>
      <c r="R145" s="75"/>
      <c r="S145" s="75"/>
      <c r="T145" s="75"/>
    </row>
    <row r="146" spans="1:20">
      <c r="A146" s="37">
        <v>40422</v>
      </c>
      <c r="B146" s="35" t="s">
        <v>65</v>
      </c>
      <c r="C146" s="74">
        <v>438</v>
      </c>
      <c r="D146" s="36">
        <f t="shared" si="21"/>
        <v>5601</v>
      </c>
      <c r="E146" s="75">
        <v>2184</v>
      </c>
      <c r="F146" s="34">
        <f t="shared" si="20"/>
        <v>1746</v>
      </c>
      <c r="G146" s="36">
        <f t="shared" si="22"/>
        <v>26712</v>
      </c>
      <c r="H146" s="37">
        <f t="shared" si="17"/>
        <v>40422</v>
      </c>
      <c r="I146" s="179">
        <f t="shared" si="18"/>
        <v>5.601</v>
      </c>
      <c r="J146" s="179">
        <f t="shared" si="19"/>
        <v>26.712</v>
      </c>
      <c r="K146" s="179">
        <f>+'GN2'!E144/1000/1000</f>
        <v>3.097</v>
      </c>
      <c r="L146" s="179">
        <f>+'GN2'!F144/1000/1000</f>
        <v>2.5049999999999999</v>
      </c>
      <c r="R146" s="75"/>
      <c r="S146" s="75"/>
      <c r="T146" s="75"/>
    </row>
    <row r="147" spans="1:20">
      <c r="A147" s="37">
        <v>40452</v>
      </c>
      <c r="B147" s="35" t="s">
        <v>64</v>
      </c>
      <c r="C147" s="74">
        <v>491</v>
      </c>
      <c r="D147" s="36">
        <f t="shared" si="21"/>
        <v>5610</v>
      </c>
      <c r="E147" s="75">
        <v>2482</v>
      </c>
      <c r="F147" s="34">
        <f t="shared" si="20"/>
        <v>1991</v>
      </c>
      <c r="G147" s="36">
        <f t="shared" si="22"/>
        <v>26660</v>
      </c>
      <c r="H147" s="37">
        <f t="shared" si="17"/>
        <v>40452</v>
      </c>
      <c r="I147" s="179">
        <f t="shared" si="18"/>
        <v>5.61</v>
      </c>
      <c r="J147" s="179">
        <f t="shared" si="19"/>
        <v>26.66</v>
      </c>
      <c r="K147" s="179">
        <f>+'GN2'!E145/1000/1000</f>
        <v>3.0979999999999999</v>
      </c>
      <c r="L147" s="179">
        <f>+'GN2'!F145/1000/1000</f>
        <v>2.5129999999999999</v>
      </c>
      <c r="R147" s="75"/>
      <c r="S147" s="75"/>
      <c r="T147" s="75"/>
    </row>
    <row r="148" spans="1:20">
      <c r="A148" s="37">
        <v>40483</v>
      </c>
      <c r="B148" s="35" t="s">
        <v>63</v>
      </c>
      <c r="C148" s="74">
        <v>545</v>
      </c>
      <c r="D148" s="36">
        <f t="shared" si="21"/>
        <v>5667</v>
      </c>
      <c r="E148" s="75">
        <v>2703</v>
      </c>
      <c r="F148" s="34">
        <f t="shared" si="20"/>
        <v>2158</v>
      </c>
      <c r="G148" s="36">
        <f t="shared" si="22"/>
        <v>26656</v>
      </c>
      <c r="H148" s="37">
        <f t="shared" si="17"/>
        <v>40483</v>
      </c>
      <c r="I148" s="179">
        <f t="shared" si="18"/>
        <v>5.6669999999999998</v>
      </c>
      <c r="J148" s="179">
        <f t="shared" si="19"/>
        <v>26.655999999999999</v>
      </c>
      <c r="K148" s="179">
        <f>+'GN2'!E146/1000/1000</f>
        <v>3.149</v>
      </c>
      <c r="L148" s="179">
        <f>+'GN2'!F146/1000/1000</f>
        <v>2.5190000000000001</v>
      </c>
      <c r="N148" s="113" t="s">
        <v>410</v>
      </c>
      <c r="R148" s="75"/>
      <c r="S148" s="75"/>
      <c r="T148" s="75"/>
    </row>
    <row r="149" spans="1:20">
      <c r="A149" s="37">
        <v>40513</v>
      </c>
      <c r="B149" s="35" t="s">
        <v>62</v>
      </c>
      <c r="C149" s="74">
        <v>515</v>
      </c>
      <c r="D149" s="36">
        <f t="shared" si="21"/>
        <v>5691</v>
      </c>
      <c r="E149" s="75">
        <v>3165</v>
      </c>
      <c r="F149" s="34">
        <f t="shared" si="20"/>
        <v>2650</v>
      </c>
      <c r="G149" s="36">
        <f t="shared" si="22"/>
        <v>26555</v>
      </c>
      <c r="H149" s="37">
        <f t="shared" si="17"/>
        <v>40513</v>
      </c>
      <c r="I149" s="179">
        <f t="shared" si="18"/>
        <v>5.6909999999999998</v>
      </c>
      <c r="J149" s="179">
        <f t="shared" si="19"/>
        <v>26.555</v>
      </c>
      <c r="K149" s="179">
        <f>+'GN2'!E147/1000/1000</f>
        <v>3.1760000000000002</v>
      </c>
      <c r="L149" s="179">
        <f>+'GN2'!F147/1000/1000</f>
        <v>2.516</v>
      </c>
      <c r="N149" s="113" t="s">
        <v>454</v>
      </c>
      <c r="Q149" s="25" t="s">
        <v>460</v>
      </c>
      <c r="R149" s="75"/>
      <c r="S149" s="75"/>
      <c r="T149" s="75"/>
    </row>
    <row r="150" spans="1:20">
      <c r="A150" s="37">
        <v>40544</v>
      </c>
      <c r="B150" s="35" t="s">
        <v>61</v>
      </c>
      <c r="C150" s="74">
        <v>611</v>
      </c>
      <c r="D150" s="36">
        <f t="shared" si="21"/>
        <v>5734</v>
      </c>
      <c r="E150" s="75">
        <v>4335</v>
      </c>
      <c r="F150" s="34">
        <f t="shared" si="20"/>
        <v>3724</v>
      </c>
      <c r="G150" s="36">
        <f t="shared" si="22"/>
        <v>26408</v>
      </c>
      <c r="H150" s="37">
        <f t="shared" si="17"/>
        <v>40544</v>
      </c>
      <c r="I150" s="179">
        <f t="shared" si="18"/>
        <v>5.734</v>
      </c>
      <c r="J150" s="179">
        <f t="shared" si="19"/>
        <v>26.408000000000001</v>
      </c>
      <c r="K150" s="179">
        <f>+'GN2'!E148/1000/1000</f>
        <v>3.2080000000000002</v>
      </c>
      <c r="L150" s="179">
        <f>+'GN2'!F148/1000/1000</f>
        <v>2.5270000000000001</v>
      </c>
      <c r="R150" s="75"/>
      <c r="S150" s="75"/>
      <c r="T150" s="75"/>
    </row>
    <row r="151" spans="1:20">
      <c r="A151" s="37">
        <v>40575</v>
      </c>
      <c r="B151" s="35" t="s">
        <v>60</v>
      </c>
      <c r="C151" s="74">
        <v>556</v>
      </c>
      <c r="D151" s="36">
        <f t="shared" si="21"/>
        <v>5766</v>
      </c>
      <c r="E151" s="75">
        <v>3275</v>
      </c>
      <c r="F151" s="34">
        <f t="shared" si="20"/>
        <v>2719</v>
      </c>
      <c r="G151" s="36">
        <f t="shared" si="22"/>
        <v>26325</v>
      </c>
      <c r="H151" s="37">
        <f t="shared" si="17"/>
        <v>40575</v>
      </c>
      <c r="I151" s="179">
        <f t="shared" si="18"/>
        <v>5.766</v>
      </c>
      <c r="J151" s="179">
        <f t="shared" si="19"/>
        <v>26.324999999999999</v>
      </c>
      <c r="K151" s="179">
        <f>+'GN2'!E149/1000/1000</f>
        <v>3.2320000000000002</v>
      </c>
      <c r="L151" s="179">
        <f>+'GN2'!F149/1000/1000</f>
        <v>2.5350000000000001</v>
      </c>
      <c r="R151" s="75"/>
      <c r="S151" s="75"/>
      <c r="T151" s="75"/>
    </row>
    <row r="152" spans="1:20">
      <c r="A152" s="37">
        <v>40603</v>
      </c>
      <c r="B152" s="35" t="s">
        <v>59</v>
      </c>
      <c r="C152" s="74">
        <v>582</v>
      </c>
      <c r="D152" s="36">
        <f t="shared" si="21"/>
        <v>5809</v>
      </c>
      <c r="E152" s="75">
        <v>3096</v>
      </c>
      <c r="F152" s="34">
        <f t="shared" si="20"/>
        <v>2514</v>
      </c>
      <c r="G152" s="36">
        <f t="shared" si="22"/>
        <v>26104</v>
      </c>
      <c r="H152" s="37">
        <f t="shared" si="17"/>
        <v>40603</v>
      </c>
      <c r="I152" s="179">
        <f t="shared" si="18"/>
        <v>5.8090000000000002</v>
      </c>
      <c r="J152" s="179">
        <f t="shared" si="19"/>
        <v>26.103999999999999</v>
      </c>
      <c r="K152" s="179">
        <f>+'GN2'!E150/1000/1000</f>
        <v>3.27</v>
      </c>
      <c r="L152" s="179">
        <f>+'GN2'!F150/1000/1000</f>
        <v>2.54</v>
      </c>
      <c r="R152" s="75"/>
      <c r="S152" s="75"/>
      <c r="T152" s="75"/>
    </row>
    <row r="153" spans="1:20">
      <c r="A153" s="37">
        <v>40634</v>
      </c>
      <c r="B153" s="35" t="s">
        <v>58</v>
      </c>
      <c r="C153" s="74">
        <v>508</v>
      </c>
      <c r="D153" s="36">
        <f t="shared" si="21"/>
        <v>5849</v>
      </c>
      <c r="E153" s="75">
        <v>2715</v>
      </c>
      <c r="F153" s="34">
        <f t="shared" si="20"/>
        <v>2207</v>
      </c>
      <c r="G153" s="36">
        <f t="shared" si="22"/>
        <v>25958</v>
      </c>
      <c r="H153" s="37">
        <f t="shared" si="17"/>
        <v>40634</v>
      </c>
      <c r="I153" s="179">
        <f t="shared" si="18"/>
        <v>5.8490000000000002</v>
      </c>
      <c r="J153" s="179">
        <f t="shared" si="19"/>
        <v>25.957999999999998</v>
      </c>
      <c r="K153" s="179">
        <f>+'GN2'!E151/1000/1000</f>
        <v>3.3039999999999998</v>
      </c>
      <c r="L153" s="179">
        <f>+'GN2'!F151/1000/1000</f>
        <v>2.5459999999999998</v>
      </c>
      <c r="R153" s="75"/>
      <c r="S153" s="75"/>
      <c r="T153" s="75"/>
    </row>
    <row r="154" spans="1:20">
      <c r="A154" s="37">
        <v>40664</v>
      </c>
      <c r="B154" s="35" t="s">
        <v>57</v>
      </c>
      <c r="C154" s="74">
        <v>459</v>
      </c>
      <c r="D154" s="36">
        <f t="shared" si="21"/>
        <v>5904</v>
      </c>
      <c r="E154" s="75">
        <v>1898</v>
      </c>
      <c r="F154" s="34">
        <f t="shared" si="20"/>
        <v>1439</v>
      </c>
      <c r="G154" s="36">
        <f t="shared" si="22"/>
        <v>25920</v>
      </c>
      <c r="H154" s="37">
        <f t="shared" si="17"/>
        <v>40664</v>
      </c>
      <c r="I154" s="179">
        <f t="shared" si="18"/>
        <v>5.9039999999999999</v>
      </c>
      <c r="J154" s="179">
        <f t="shared" si="19"/>
        <v>25.92</v>
      </c>
      <c r="K154" s="179">
        <f>+'GN2'!E152/1000/1000</f>
        <v>3.351</v>
      </c>
      <c r="L154" s="179">
        <f>+'GN2'!F152/1000/1000</f>
        <v>2.5529999999999999</v>
      </c>
      <c r="R154" s="75"/>
      <c r="S154" s="75"/>
      <c r="T154" s="75"/>
    </row>
    <row r="155" spans="1:20">
      <c r="A155" s="37">
        <v>40695</v>
      </c>
      <c r="B155" s="35" t="s">
        <v>56</v>
      </c>
      <c r="C155" s="74">
        <v>401</v>
      </c>
      <c r="D155" s="36">
        <f t="shared" si="21"/>
        <v>5949</v>
      </c>
      <c r="E155" s="75">
        <v>1736</v>
      </c>
      <c r="F155" s="34">
        <f t="shared" si="20"/>
        <v>1335</v>
      </c>
      <c r="G155" s="36">
        <f t="shared" si="22"/>
        <v>25880</v>
      </c>
      <c r="H155" s="37">
        <f t="shared" si="17"/>
        <v>40695</v>
      </c>
      <c r="I155" s="179">
        <f t="shared" si="18"/>
        <v>5.9489999999999998</v>
      </c>
      <c r="J155" s="179">
        <f t="shared" si="19"/>
        <v>25.88</v>
      </c>
      <c r="K155" s="179">
        <f>+'GN2'!E153/1000/1000</f>
        <v>3.383</v>
      </c>
      <c r="L155" s="179">
        <f>+'GN2'!F153/1000/1000</f>
        <v>2.5670000000000002</v>
      </c>
      <c r="R155" s="75"/>
      <c r="S155" s="75"/>
      <c r="T155" s="75"/>
    </row>
    <row r="156" spans="1:20">
      <c r="A156" s="37">
        <v>40725</v>
      </c>
      <c r="B156" s="35" t="s">
        <v>55</v>
      </c>
      <c r="C156" s="74">
        <v>485</v>
      </c>
      <c r="D156" s="36">
        <f t="shared" si="21"/>
        <v>6018</v>
      </c>
      <c r="E156" s="75">
        <v>2259</v>
      </c>
      <c r="F156" s="34">
        <f t="shared" si="20"/>
        <v>1774</v>
      </c>
      <c r="G156" s="36">
        <f t="shared" si="22"/>
        <v>25855</v>
      </c>
      <c r="H156" s="37">
        <f t="shared" si="17"/>
        <v>40725</v>
      </c>
      <c r="I156" s="179">
        <f t="shared" si="18"/>
        <v>6.0179999999999998</v>
      </c>
      <c r="J156" s="179">
        <f t="shared" si="19"/>
        <v>25.855</v>
      </c>
      <c r="K156" s="179">
        <f>+'GN2'!E154/1000/1000</f>
        <v>3.4380000000000002</v>
      </c>
      <c r="L156" s="179">
        <f>+'GN2'!F154/1000/1000</f>
        <v>2.581</v>
      </c>
      <c r="R156" s="75"/>
      <c r="S156" s="75"/>
      <c r="T156" s="75"/>
    </row>
    <row r="157" spans="1:20">
      <c r="A157" s="37">
        <v>40756</v>
      </c>
      <c r="B157" s="35" t="s">
        <v>54</v>
      </c>
      <c r="C157" s="74">
        <v>492</v>
      </c>
      <c r="D157" s="36">
        <f t="shared" si="21"/>
        <v>6083</v>
      </c>
      <c r="E157" s="75">
        <v>2195</v>
      </c>
      <c r="F157" s="34">
        <f t="shared" si="20"/>
        <v>1703</v>
      </c>
      <c r="G157" s="36">
        <f t="shared" si="22"/>
        <v>25960</v>
      </c>
      <c r="H157" s="37">
        <f t="shared" si="17"/>
        <v>40756</v>
      </c>
      <c r="I157" s="179">
        <f t="shared" si="18"/>
        <v>6.0830000000000002</v>
      </c>
      <c r="J157" s="179">
        <f t="shared" si="19"/>
        <v>25.96</v>
      </c>
      <c r="K157" s="179">
        <f>+'GN2'!E155/1000/1000</f>
        <v>3.4769999999999999</v>
      </c>
      <c r="L157" s="179">
        <f>+'GN2'!F155/1000/1000</f>
        <v>2.6070000000000002</v>
      </c>
      <c r="R157" s="75"/>
      <c r="S157" s="75"/>
      <c r="T157" s="75"/>
    </row>
    <row r="158" spans="1:20">
      <c r="A158" s="37">
        <v>40787</v>
      </c>
      <c r="B158" s="35" t="s">
        <v>53</v>
      </c>
      <c r="C158" s="74">
        <v>488</v>
      </c>
      <c r="D158" s="36">
        <f t="shared" si="21"/>
        <v>6133</v>
      </c>
      <c r="E158" s="75">
        <v>2189</v>
      </c>
      <c r="F158" s="34">
        <f t="shared" si="20"/>
        <v>1701</v>
      </c>
      <c r="G158" s="36">
        <f t="shared" si="22"/>
        <v>25915</v>
      </c>
      <c r="H158" s="37">
        <f t="shared" si="17"/>
        <v>40787</v>
      </c>
      <c r="I158" s="179">
        <f t="shared" si="18"/>
        <v>6.133</v>
      </c>
      <c r="J158" s="179">
        <f t="shared" si="19"/>
        <v>25.914999999999999</v>
      </c>
      <c r="K158" s="179">
        <f>+'GN2'!E156/1000/1000</f>
        <v>3.4620000000000002</v>
      </c>
      <c r="L158" s="179">
        <f>+'GN2'!F156/1000/1000</f>
        <v>2.6720000000000002</v>
      </c>
      <c r="R158" s="75"/>
      <c r="S158" s="75"/>
      <c r="T158" s="75"/>
    </row>
    <row r="159" spans="1:20">
      <c r="A159" s="37">
        <v>40817</v>
      </c>
      <c r="B159" s="35" t="s">
        <v>52</v>
      </c>
      <c r="C159" s="74">
        <v>557</v>
      </c>
      <c r="D159" s="36">
        <f t="shared" si="21"/>
        <v>6199</v>
      </c>
      <c r="E159" s="75">
        <v>2445</v>
      </c>
      <c r="F159" s="34">
        <f t="shared" si="20"/>
        <v>1888</v>
      </c>
      <c r="G159" s="36">
        <f t="shared" si="22"/>
        <v>25812</v>
      </c>
      <c r="H159" s="37">
        <f t="shared" si="17"/>
        <v>40817</v>
      </c>
      <c r="I159" s="179">
        <f t="shared" si="18"/>
        <v>6.1989999999999998</v>
      </c>
      <c r="J159" s="179">
        <f t="shared" si="19"/>
        <v>25.812000000000001</v>
      </c>
      <c r="K159" s="179">
        <f>+'GN2'!E157/1000/1000</f>
        <v>3.4609999999999999</v>
      </c>
      <c r="L159" s="179">
        <f>+'GN2'!F157/1000/1000</f>
        <v>2.7389999999999999</v>
      </c>
      <c r="R159" s="75"/>
      <c r="S159" s="75"/>
      <c r="T159" s="75"/>
    </row>
    <row r="160" spans="1:20">
      <c r="A160" s="37">
        <v>40848</v>
      </c>
      <c r="B160" s="35" t="s">
        <v>51</v>
      </c>
      <c r="C160" s="74">
        <v>536</v>
      </c>
      <c r="D160" s="36">
        <f t="shared" si="21"/>
        <v>6190</v>
      </c>
      <c r="E160" s="75">
        <v>2663</v>
      </c>
      <c r="F160" s="34">
        <f t="shared" si="20"/>
        <v>2127</v>
      </c>
      <c r="G160" s="36">
        <f t="shared" si="22"/>
        <v>25781</v>
      </c>
      <c r="H160" s="37">
        <f t="shared" si="17"/>
        <v>40848</v>
      </c>
      <c r="I160" s="179">
        <f t="shared" si="18"/>
        <v>6.19</v>
      </c>
      <c r="J160" s="179">
        <f t="shared" si="19"/>
        <v>25.780999999999999</v>
      </c>
      <c r="K160" s="179">
        <f>+'GN2'!E158/1000/1000</f>
        <v>3.4249999999999998</v>
      </c>
      <c r="L160" s="179">
        <f>+'GN2'!F158/1000/1000</f>
        <v>2.7650000000000001</v>
      </c>
      <c r="R160" s="75"/>
      <c r="S160" s="75"/>
      <c r="T160" s="75"/>
    </row>
    <row r="161" spans="1:20">
      <c r="A161" s="37">
        <v>40878</v>
      </c>
      <c r="B161" s="35" t="s">
        <v>50</v>
      </c>
      <c r="C161" s="74">
        <v>578</v>
      </c>
      <c r="D161" s="36">
        <f t="shared" si="21"/>
        <v>6253</v>
      </c>
      <c r="E161" s="75">
        <v>3208</v>
      </c>
      <c r="F161" s="34">
        <f t="shared" si="20"/>
        <v>2630</v>
      </c>
      <c r="G161" s="36">
        <f t="shared" si="22"/>
        <v>25761</v>
      </c>
      <c r="H161" s="37">
        <f t="shared" si="17"/>
        <v>40878</v>
      </c>
      <c r="I161" s="179">
        <f t="shared" si="18"/>
        <v>6.2530000000000001</v>
      </c>
      <c r="J161" s="179">
        <f t="shared" si="19"/>
        <v>25.760999999999999</v>
      </c>
      <c r="K161" s="179">
        <f>+'GN2'!E159/1000/1000</f>
        <v>3.4580000000000002</v>
      </c>
      <c r="L161" s="179">
        <f>+'GN2'!F159/1000/1000</f>
        <v>2.7959999999999998</v>
      </c>
      <c r="R161" s="75"/>
      <c r="S161" s="75"/>
      <c r="T161" s="75"/>
    </row>
    <row r="162" spans="1:20">
      <c r="A162" s="37">
        <v>40909</v>
      </c>
      <c r="B162" s="35" t="s">
        <v>49</v>
      </c>
      <c r="C162" s="74">
        <v>612</v>
      </c>
      <c r="D162" s="36">
        <f t="shared" si="21"/>
        <v>6254</v>
      </c>
      <c r="E162" s="75">
        <v>4152</v>
      </c>
      <c r="F162" s="34">
        <f t="shared" si="20"/>
        <v>3540</v>
      </c>
      <c r="G162" s="36">
        <f t="shared" si="22"/>
        <v>25577</v>
      </c>
      <c r="H162" s="37">
        <f t="shared" si="17"/>
        <v>40909</v>
      </c>
      <c r="I162" s="179">
        <f t="shared" si="18"/>
        <v>6.2539999999999996</v>
      </c>
      <c r="J162" s="179">
        <f t="shared" si="19"/>
        <v>25.577000000000002</v>
      </c>
      <c r="K162" s="179">
        <f>+'GN2'!E160/1000/1000</f>
        <v>3.45</v>
      </c>
      <c r="L162" s="179">
        <f>+'GN2'!F160/1000/1000</f>
        <v>2.8050000000000002</v>
      </c>
      <c r="N162" s="113"/>
      <c r="R162" s="75"/>
      <c r="S162" s="75"/>
      <c r="T162" s="75"/>
    </row>
    <row r="163" spans="1:20">
      <c r="A163" s="37">
        <v>40940</v>
      </c>
      <c r="B163" s="35" t="s">
        <v>48</v>
      </c>
      <c r="C163" s="74">
        <v>582</v>
      </c>
      <c r="D163" s="36">
        <f t="shared" si="21"/>
        <v>6280</v>
      </c>
      <c r="E163" s="75">
        <v>3209</v>
      </c>
      <c r="F163" s="34">
        <f t="shared" si="20"/>
        <v>2627</v>
      </c>
      <c r="G163" s="36">
        <f t="shared" si="22"/>
        <v>25485</v>
      </c>
      <c r="H163" s="37">
        <f t="shared" si="17"/>
        <v>40940</v>
      </c>
      <c r="I163" s="179">
        <f t="shared" si="18"/>
        <v>6.28</v>
      </c>
      <c r="J163" s="179">
        <f t="shared" si="19"/>
        <v>25.484999999999999</v>
      </c>
      <c r="K163" s="179">
        <f>+'GN2'!E161/1000/1000</f>
        <v>3.4809999999999999</v>
      </c>
      <c r="L163" s="179">
        <f>+'GN2'!F161/1000/1000</f>
        <v>2.8</v>
      </c>
      <c r="R163" s="75"/>
      <c r="S163" s="75"/>
      <c r="T163" s="75"/>
    </row>
    <row r="164" spans="1:20">
      <c r="A164" s="37">
        <v>40969</v>
      </c>
      <c r="B164" s="35" t="s">
        <v>47</v>
      </c>
      <c r="C164" s="74">
        <v>620</v>
      </c>
      <c r="D164" s="36">
        <f t="shared" si="21"/>
        <v>6318</v>
      </c>
      <c r="E164" s="75">
        <v>3071</v>
      </c>
      <c r="F164" s="34">
        <f t="shared" si="20"/>
        <v>2451</v>
      </c>
      <c r="G164" s="36">
        <f t="shared" si="22"/>
        <v>25422</v>
      </c>
      <c r="H164" s="37">
        <f t="shared" si="17"/>
        <v>40969</v>
      </c>
      <c r="I164" s="179">
        <f t="shared" si="18"/>
        <v>6.3179999999999996</v>
      </c>
      <c r="J164" s="179">
        <f t="shared" si="19"/>
        <v>25.422000000000001</v>
      </c>
      <c r="K164" s="179">
        <f>+'GN2'!E162/1000/1000</f>
        <v>3.5030000000000001</v>
      </c>
      <c r="L164" s="179">
        <f>+'GN2'!F162/1000/1000</f>
        <v>2.8159999999999998</v>
      </c>
      <c r="R164" s="75"/>
      <c r="S164" s="75"/>
      <c r="T164" s="75"/>
    </row>
    <row r="165" spans="1:20">
      <c r="A165" s="37">
        <v>41000</v>
      </c>
      <c r="B165" s="35" t="s">
        <v>46</v>
      </c>
      <c r="C165" s="74">
        <v>537</v>
      </c>
      <c r="D165" s="36">
        <f t="shared" si="21"/>
        <v>6347</v>
      </c>
      <c r="E165" s="75">
        <v>2659</v>
      </c>
      <c r="F165" s="34">
        <f t="shared" si="20"/>
        <v>2122</v>
      </c>
      <c r="G165" s="36">
        <f t="shared" si="22"/>
        <v>25337</v>
      </c>
      <c r="H165" s="37">
        <f t="shared" si="17"/>
        <v>41000</v>
      </c>
      <c r="I165" s="179">
        <f t="shared" si="18"/>
        <v>6.3470000000000004</v>
      </c>
      <c r="J165" s="179">
        <f t="shared" si="19"/>
        <v>25.337</v>
      </c>
      <c r="K165" s="179">
        <f>+'GN2'!E163/1000/1000</f>
        <v>3.5139999999999998</v>
      </c>
      <c r="L165" s="179">
        <f>+'GN2'!F163/1000/1000</f>
        <v>2.8330000000000002</v>
      </c>
      <c r="O165" s="113"/>
      <c r="R165" s="75"/>
      <c r="S165" s="75"/>
      <c r="T165" s="75"/>
    </row>
    <row r="166" spans="1:20">
      <c r="A166" s="37">
        <v>41030</v>
      </c>
      <c r="B166" s="35" t="s">
        <v>45</v>
      </c>
      <c r="C166" s="74">
        <v>458</v>
      </c>
      <c r="D166" s="36">
        <f t="shared" si="21"/>
        <v>6346</v>
      </c>
      <c r="E166" s="75">
        <v>1893</v>
      </c>
      <c r="F166" s="34">
        <f t="shared" ref="F166:F179" si="23">E166-C166</f>
        <v>1435</v>
      </c>
      <c r="G166" s="36">
        <f t="shared" si="22"/>
        <v>25333</v>
      </c>
      <c r="H166" s="37">
        <f t="shared" si="17"/>
        <v>41030</v>
      </c>
      <c r="I166" s="179">
        <f t="shared" si="18"/>
        <v>6.3460000000000001</v>
      </c>
      <c r="J166" s="179">
        <f t="shared" si="19"/>
        <v>25.332999999999998</v>
      </c>
      <c r="K166" s="179">
        <f>+'GN2'!E164/1000/1000</f>
        <v>3.508</v>
      </c>
      <c r="L166" s="179">
        <f>+'GN2'!F164/1000/1000</f>
        <v>2.8380000000000001</v>
      </c>
      <c r="N166" s="113" t="s">
        <v>410</v>
      </c>
      <c r="O166" s="113"/>
      <c r="R166" s="75"/>
      <c r="S166" s="75"/>
      <c r="T166" s="75"/>
    </row>
    <row r="167" spans="1:20">
      <c r="A167" s="37">
        <v>41061</v>
      </c>
      <c r="B167" s="35" t="s">
        <v>44</v>
      </c>
      <c r="C167" s="74">
        <v>453</v>
      </c>
      <c r="D167" s="36">
        <f t="shared" si="21"/>
        <v>6398</v>
      </c>
      <c r="E167" s="75">
        <v>1809</v>
      </c>
      <c r="F167" s="34">
        <f t="shared" si="23"/>
        <v>1356</v>
      </c>
      <c r="G167" s="36">
        <f t="shared" si="22"/>
        <v>25354</v>
      </c>
      <c r="H167" s="37">
        <f t="shared" si="17"/>
        <v>41061</v>
      </c>
      <c r="I167" s="179">
        <f t="shared" si="18"/>
        <v>6.3979999999999997</v>
      </c>
      <c r="J167" s="179">
        <f t="shared" si="19"/>
        <v>25.353999999999999</v>
      </c>
      <c r="K167" s="179">
        <f>+'GN2'!E165/1000/1000</f>
        <v>3.5339999999999998</v>
      </c>
      <c r="L167" s="179">
        <f>+'GN2'!F165/1000/1000</f>
        <v>2.863</v>
      </c>
      <c r="N167" s="113" t="s">
        <v>454</v>
      </c>
      <c r="O167" s="113"/>
      <c r="R167" s="75"/>
      <c r="S167" s="75"/>
      <c r="T167" s="75"/>
    </row>
    <row r="168" spans="1:20">
      <c r="A168" s="37">
        <v>41091</v>
      </c>
      <c r="B168" s="35" t="s">
        <v>43</v>
      </c>
      <c r="C168" s="74">
        <v>448</v>
      </c>
      <c r="D168" s="36">
        <f t="shared" si="21"/>
        <v>6361</v>
      </c>
      <c r="E168" s="75">
        <v>2108</v>
      </c>
      <c r="F168" s="34">
        <f t="shared" si="23"/>
        <v>1660</v>
      </c>
      <c r="G168" s="36">
        <f t="shared" si="22"/>
        <v>25240</v>
      </c>
      <c r="H168" s="37">
        <f t="shared" si="17"/>
        <v>41091</v>
      </c>
      <c r="I168" s="179">
        <f t="shared" si="18"/>
        <v>6.3609999999999998</v>
      </c>
      <c r="J168" s="179">
        <f t="shared" si="19"/>
        <v>25.24</v>
      </c>
      <c r="K168" s="179">
        <f>+'GN2'!E166/1000/1000</f>
        <v>3.4860000000000002</v>
      </c>
      <c r="L168" s="179">
        <f>+'GN2'!F166/1000/1000</f>
        <v>2.8730000000000002</v>
      </c>
      <c r="O168" s="113"/>
      <c r="R168" s="75"/>
      <c r="S168" s="75"/>
      <c r="T168" s="75"/>
    </row>
    <row r="169" spans="1:20">
      <c r="A169" s="37">
        <v>41122</v>
      </c>
      <c r="B169" s="35" t="s">
        <v>42</v>
      </c>
      <c r="C169" s="74">
        <v>476</v>
      </c>
      <c r="D169" s="36">
        <f t="shared" si="21"/>
        <v>6345</v>
      </c>
      <c r="E169" s="75">
        <v>1993</v>
      </c>
      <c r="F169" s="34">
        <f t="shared" si="23"/>
        <v>1517</v>
      </c>
      <c r="G169" s="36">
        <f t="shared" si="22"/>
        <v>25054</v>
      </c>
      <c r="H169" s="37">
        <f t="shared" si="17"/>
        <v>41122</v>
      </c>
      <c r="I169" s="179">
        <f t="shared" si="18"/>
        <v>6.3449999999999998</v>
      </c>
      <c r="J169" s="179">
        <f t="shared" si="19"/>
        <v>25.053999999999998</v>
      </c>
      <c r="K169" s="179">
        <f>+'GN2'!E167/1000/1000</f>
        <v>3.4889999999999999</v>
      </c>
      <c r="L169" s="179">
        <f>+'GN2'!F167/1000/1000</f>
        <v>2.8530000000000002</v>
      </c>
      <c r="O169" s="113" t="s">
        <v>448</v>
      </c>
      <c r="R169" s="75"/>
      <c r="S169" s="75"/>
      <c r="T169" s="75"/>
    </row>
    <row r="170" spans="1:20">
      <c r="A170" s="37">
        <v>41153</v>
      </c>
      <c r="B170" s="35" t="s">
        <v>41</v>
      </c>
      <c r="C170" s="74">
        <v>470</v>
      </c>
      <c r="D170" s="36">
        <f t="shared" si="21"/>
        <v>6327</v>
      </c>
      <c r="E170" s="75">
        <v>2111</v>
      </c>
      <c r="F170" s="34">
        <f t="shared" si="23"/>
        <v>1641</v>
      </c>
      <c r="G170" s="36">
        <f t="shared" si="22"/>
        <v>24994</v>
      </c>
      <c r="H170" s="37">
        <f t="shared" si="17"/>
        <v>41153</v>
      </c>
      <c r="I170" s="179">
        <f t="shared" si="18"/>
        <v>6.327</v>
      </c>
      <c r="J170" s="179">
        <f t="shared" si="19"/>
        <v>24.994</v>
      </c>
      <c r="K170" s="179">
        <f>+'GN2'!E168/1000/1000</f>
        <v>3.5179999999999998</v>
      </c>
      <c r="L170" s="179">
        <f>+'GN2'!F168/1000/1000</f>
        <v>2.8050000000000002</v>
      </c>
      <c r="O170" s="113" t="s">
        <v>448</v>
      </c>
      <c r="R170" s="75"/>
      <c r="S170" s="75"/>
      <c r="T170" s="75"/>
    </row>
    <row r="171" spans="1:20">
      <c r="A171" s="37">
        <v>41183</v>
      </c>
      <c r="B171" s="35" t="s">
        <v>40</v>
      </c>
      <c r="C171" s="74">
        <v>574</v>
      </c>
      <c r="D171" s="36">
        <f t="shared" si="21"/>
        <v>6344</v>
      </c>
      <c r="E171" s="75">
        <v>2527</v>
      </c>
      <c r="F171" s="34">
        <f t="shared" si="23"/>
        <v>1953</v>
      </c>
      <c r="G171" s="36">
        <f t="shared" si="22"/>
        <v>25059</v>
      </c>
      <c r="H171" s="37">
        <f t="shared" si="17"/>
        <v>41183</v>
      </c>
      <c r="I171" s="179">
        <f t="shared" si="18"/>
        <v>6.3440000000000003</v>
      </c>
      <c r="J171" s="179">
        <f t="shared" si="19"/>
        <v>25.059000000000001</v>
      </c>
      <c r="K171" s="179">
        <f>+'GN2'!E169/1000/1000</f>
        <v>3.5459999999999998</v>
      </c>
      <c r="L171" s="179">
        <f>+'GN2'!F169/1000/1000</f>
        <v>2.7930000000000001</v>
      </c>
      <c r="O171" s="113" t="s">
        <v>448</v>
      </c>
      <c r="R171" s="75"/>
      <c r="S171" s="75"/>
      <c r="T171" s="75"/>
    </row>
    <row r="172" spans="1:20">
      <c r="A172" s="37">
        <v>41214</v>
      </c>
      <c r="B172" s="35" t="s">
        <v>39</v>
      </c>
      <c r="C172" s="74">
        <v>595</v>
      </c>
      <c r="D172" s="36">
        <f t="shared" si="21"/>
        <v>6403</v>
      </c>
      <c r="E172" s="75">
        <v>2629</v>
      </c>
      <c r="F172" s="34">
        <f t="shared" si="23"/>
        <v>2034</v>
      </c>
      <c r="G172" s="36">
        <f t="shared" si="22"/>
        <v>24966</v>
      </c>
      <c r="H172" s="37">
        <f t="shared" si="17"/>
        <v>41214</v>
      </c>
      <c r="I172" s="179">
        <f t="shared" si="18"/>
        <v>6.4029999999999996</v>
      </c>
      <c r="J172" s="179">
        <f t="shared" si="19"/>
        <v>24.966000000000001</v>
      </c>
      <c r="K172" s="179">
        <f>+'GN2'!E170/1000/1000</f>
        <v>3.6139999999999999</v>
      </c>
      <c r="L172" s="179">
        <f>+'GN2'!F170/1000/1000</f>
        <v>2.7850000000000001</v>
      </c>
      <c r="O172" s="113" t="s">
        <v>448</v>
      </c>
      <c r="R172" s="75"/>
      <c r="S172" s="75"/>
      <c r="T172" s="75"/>
    </row>
    <row r="173" spans="1:20">
      <c r="A173" s="37">
        <v>41244</v>
      </c>
      <c r="B173" s="35" t="s">
        <v>38</v>
      </c>
      <c r="C173" s="74">
        <v>602</v>
      </c>
      <c r="D173" s="36">
        <f t="shared" si="21"/>
        <v>6427</v>
      </c>
      <c r="E173" s="75">
        <v>3277</v>
      </c>
      <c r="F173" s="34">
        <f t="shared" si="23"/>
        <v>2675</v>
      </c>
      <c r="G173" s="36">
        <f t="shared" si="22"/>
        <v>25011</v>
      </c>
      <c r="H173" s="37">
        <f t="shared" si="17"/>
        <v>41244</v>
      </c>
      <c r="I173" s="179">
        <f t="shared" si="18"/>
        <v>6.4269999999999996</v>
      </c>
      <c r="J173" s="179">
        <f t="shared" si="19"/>
        <v>25.010999999999999</v>
      </c>
      <c r="K173" s="179">
        <f>+'GN2'!E171/1000/1000</f>
        <v>3.6179999999999999</v>
      </c>
      <c r="L173" s="179">
        <f>+'GN2'!F171/1000/1000</f>
        <v>2.8029999999999999</v>
      </c>
      <c r="O173" s="113" t="s">
        <v>448</v>
      </c>
      <c r="R173" s="75"/>
      <c r="S173" s="75"/>
      <c r="T173" s="75"/>
    </row>
    <row r="174" spans="1:20">
      <c r="A174" s="37">
        <v>41275</v>
      </c>
      <c r="B174" s="35" t="s">
        <v>37</v>
      </c>
      <c r="C174" s="74">
        <v>636</v>
      </c>
      <c r="D174" s="36">
        <f t="shared" si="21"/>
        <v>6451</v>
      </c>
      <c r="E174" s="75">
        <v>4143</v>
      </c>
      <c r="F174" s="34">
        <f t="shared" si="23"/>
        <v>3507</v>
      </c>
      <c r="G174" s="36">
        <f t="shared" si="22"/>
        <v>24978</v>
      </c>
      <c r="H174" s="37">
        <f t="shared" si="17"/>
        <v>41275</v>
      </c>
      <c r="I174" s="179">
        <f t="shared" si="18"/>
        <v>6.4509999999999996</v>
      </c>
      <c r="J174" s="179">
        <f t="shared" si="19"/>
        <v>24.978000000000002</v>
      </c>
      <c r="K174" s="179">
        <f>+'GN2'!E172/1000/1000</f>
        <v>3.6339999999999999</v>
      </c>
      <c r="L174" s="179">
        <f>+'GN2'!F172/1000/1000</f>
        <v>2.8109999999999999</v>
      </c>
      <c r="O174" s="113" t="s">
        <v>448</v>
      </c>
      <c r="P174" s="34"/>
      <c r="R174" s="75"/>
      <c r="S174" s="75"/>
      <c r="T174" s="75"/>
    </row>
    <row r="175" spans="1:20">
      <c r="A175" s="37">
        <v>41306</v>
      </c>
      <c r="B175" s="35" t="s">
        <v>36</v>
      </c>
      <c r="C175" s="74">
        <v>604</v>
      </c>
      <c r="D175" s="36">
        <f t="shared" si="21"/>
        <v>6473</v>
      </c>
      <c r="E175" s="75">
        <v>3258</v>
      </c>
      <c r="F175" s="34">
        <f t="shared" si="23"/>
        <v>2654</v>
      </c>
      <c r="G175" s="36">
        <f t="shared" si="22"/>
        <v>25005</v>
      </c>
      <c r="H175" s="37">
        <f t="shared" si="17"/>
        <v>41306</v>
      </c>
      <c r="I175" s="179">
        <f t="shared" si="18"/>
        <v>6.4729999999999999</v>
      </c>
      <c r="J175" s="179">
        <f t="shared" si="19"/>
        <v>25.004999999999999</v>
      </c>
      <c r="K175" s="179">
        <f>+'GN2'!E173/1000/1000</f>
        <v>3.63</v>
      </c>
      <c r="L175" s="179">
        <f>+'GN2'!F173/1000/1000</f>
        <v>2.8370000000000002</v>
      </c>
      <c r="O175" s="113" t="s">
        <v>448</v>
      </c>
      <c r="P175" s="34"/>
      <c r="R175" s="75"/>
      <c r="S175" s="75"/>
      <c r="T175" s="75"/>
    </row>
    <row r="176" spans="1:20">
      <c r="A176" s="37">
        <v>41334</v>
      </c>
      <c r="B176" s="35" t="s">
        <v>35</v>
      </c>
      <c r="C176" s="74">
        <v>655</v>
      </c>
      <c r="D176" s="36">
        <f t="shared" si="21"/>
        <v>6508</v>
      </c>
      <c r="E176" s="75">
        <v>3399</v>
      </c>
      <c r="F176" s="34">
        <f t="shared" si="23"/>
        <v>2744</v>
      </c>
      <c r="G176" s="36">
        <f t="shared" si="22"/>
        <v>25298</v>
      </c>
      <c r="H176" s="37">
        <f t="shared" si="17"/>
        <v>41334</v>
      </c>
      <c r="I176" s="179">
        <f t="shared" si="18"/>
        <v>6.508</v>
      </c>
      <c r="J176" s="179">
        <f t="shared" si="19"/>
        <v>25.297999999999998</v>
      </c>
      <c r="K176" s="179">
        <f>+'GN2'!E174/1000/1000</f>
        <v>3.641</v>
      </c>
      <c r="L176" s="179">
        <f>+'GN2'!F174/1000/1000</f>
        <v>2.8610000000000002</v>
      </c>
      <c r="O176" s="113" t="s">
        <v>448</v>
      </c>
      <c r="P176" s="34"/>
      <c r="R176" s="75"/>
      <c r="S176" s="75"/>
      <c r="T176" s="75"/>
    </row>
    <row r="177" spans="1:20">
      <c r="A177" s="37">
        <v>41365</v>
      </c>
      <c r="B177" s="35" t="s">
        <v>34</v>
      </c>
      <c r="C177" s="74">
        <v>546</v>
      </c>
      <c r="D177" s="36">
        <f>SUM(C166:C177)</f>
        <v>6517</v>
      </c>
      <c r="E177" s="75">
        <v>2625</v>
      </c>
      <c r="F177" s="34">
        <f t="shared" si="23"/>
        <v>2079</v>
      </c>
      <c r="G177" s="36">
        <f t="shared" ref="G177:G183" si="24">SUM(F166:F177)</f>
        <v>25255</v>
      </c>
      <c r="H177" s="37">
        <f t="shared" si="17"/>
        <v>41365</v>
      </c>
      <c r="I177" s="179">
        <f t="shared" si="18"/>
        <v>6.5170000000000003</v>
      </c>
      <c r="J177" s="179">
        <f t="shared" si="19"/>
        <v>25.254999999999999</v>
      </c>
      <c r="K177" s="179">
        <f>+'GN2'!E175/1000/1000</f>
        <v>3.629</v>
      </c>
      <c r="L177" s="179">
        <f>+'GN2'!F175/1000/1000</f>
        <v>2.883</v>
      </c>
      <c r="O177" s="113" t="s">
        <v>448</v>
      </c>
      <c r="P177" s="34"/>
      <c r="R177" s="75"/>
      <c r="S177" s="75"/>
      <c r="T177" s="75"/>
    </row>
    <row r="178" spans="1:20">
      <c r="A178" s="37">
        <v>41395</v>
      </c>
      <c r="B178" s="35" t="s">
        <v>33</v>
      </c>
      <c r="C178" s="74">
        <v>497</v>
      </c>
      <c r="D178" s="36">
        <f>SUM(C167:C178)</f>
        <v>6556</v>
      </c>
      <c r="E178" s="75">
        <v>2043</v>
      </c>
      <c r="F178" s="34">
        <f t="shared" si="23"/>
        <v>1546</v>
      </c>
      <c r="G178" s="36">
        <f t="shared" si="24"/>
        <v>25366</v>
      </c>
      <c r="H178" s="37">
        <f t="shared" si="17"/>
        <v>41395</v>
      </c>
      <c r="I178" s="179">
        <f t="shared" si="18"/>
        <v>6.556</v>
      </c>
      <c r="J178" s="179">
        <f t="shared" si="19"/>
        <v>25.366</v>
      </c>
      <c r="K178" s="179">
        <f>+'GN2'!E176/1000/1000</f>
        <v>3.6349999999999998</v>
      </c>
      <c r="L178" s="179">
        <f>+'GN2'!F176/1000/1000</f>
        <v>2.9159999999999999</v>
      </c>
      <c r="O178" s="113" t="s">
        <v>448</v>
      </c>
      <c r="P178" s="34"/>
      <c r="R178" s="75"/>
      <c r="S178" s="75"/>
      <c r="T178" s="75"/>
    </row>
    <row r="179" spans="1:20">
      <c r="A179" s="37">
        <v>41426</v>
      </c>
      <c r="B179" s="35" t="s">
        <v>32</v>
      </c>
      <c r="C179" s="74">
        <v>442</v>
      </c>
      <c r="D179" s="36">
        <f>SUM(C168:C179)</f>
        <v>6545</v>
      </c>
      <c r="E179" s="75">
        <v>1855</v>
      </c>
      <c r="F179" s="34">
        <f t="shared" si="23"/>
        <v>1413</v>
      </c>
      <c r="G179" s="36">
        <f t="shared" si="24"/>
        <v>25423</v>
      </c>
      <c r="H179" s="37">
        <f t="shared" si="17"/>
        <v>41426</v>
      </c>
      <c r="I179" s="179">
        <f t="shared" si="18"/>
        <v>6.5449999999999999</v>
      </c>
      <c r="J179" s="179">
        <f t="shared" si="19"/>
        <v>25.422999999999998</v>
      </c>
      <c r="K179" s="179">
        <f>+'GN2'!E177/1000/1000</f>
        <v>3.6259999999999999</v>
      </c>
      <c r="L179" s="179">
        <f>+'GN2'!F177/1000/1000</f>
        <v>2.915</v>
      </c>
      <c r="O179" s="113" t="s">
        <v>448</v>
      </c>
      <c r="P179" s="34"/>
      <c r="R179" s="75"/>
      <c r="S179" s="75"/>
      <c r="T179" s="75"/>
    </row>
    <row r="180" spans="1:20">
      <c r="A180" s="37">
        <v>41456</v>
      </c>
      <c r="B180" s="35"/>
      <c r="C180" s="74">
        <v>489</v>
      </c>
      <c r="D180" s="36">
        <v>6586</v>
      </c>
      <c r="E180" s="75">
        <v>2278</v>
      </c>
      <c r="F180" s="34">
        <f t="shared" ref="F180:F186" si="25">E180-C180</f>
        <v>1789</v>
      </c>
      <c r="G180" s="36">
        <f t="shared" si="24"/>
        <v>25552</v>
      </c>
      <c r="H180" s="37">
        <f t="shared" si="17"/>
        <v>41456</v>
      </c>
      <c r="I180" s="179">
        <f t="shared" si="18"/>
        <v>6.5860000000000003</v>
      </c>
      <c r="J180" s="179">
        <f t="shared" si="19"/>
        <v>25.552</v>
      </c>
      <c r="K180" s="179">
        <f>+'GN2'!E178/1000/1000</f>
        <v>3.6509999999999998</v>
      </c>
      <c r="L180" s="179">
        <f>+'GN2'!F178/1000/1000</f>
        <v>2.9319999999999999</v>
      </c>
      <c r="O180" s="113" t="s">
        <v>448</v>
      </c>
      <c r="P180" s="34"/>
      <c r="R180" s="75"/>
      <c r="S180" s="75"/>
      <c r="T180" s="75"/>
    </row>
    <row r="181" spans="1:20" ht="15" customHeight="1">
      <c r="A181" s="37">
        <v>41487</v>
      </c>
      <c r="B181" s="44"/>
      <c r="C181" s="74">
        <v>490</v>
      </c>
      <c r="D181" s="25">
        <v>6600</v>
      </c>
      <c r="E181" s="75">
        <v>2137</v>
      </c>
      <c r="F181" s="34">
        <f t="shared" si="25"/>
        <v>1647</v>
      </c>
      <c r="G181" s="36">
        <f t="shared" si="24"/>
        <v>25682</v>
      </c>
      <c r="H181" s="37">
        <f t="shared" si="17"/>
        <v>41487</v>
      </c>
      <c r="I181" s="179">
        <f t="shared" si="18"/>
        <v>6.6</v>
      </c>
      <c r="J181" s="179">
        <f t="shared" si="19"/>
        <v>25.681999999999999</v>
      </c>
      <c r="K181" s="179">
        <f>+'GN2'!E179/1000/1000</f>
        <v>3.6429999999999998</v>
      </c>
      <c r="L181" s="179">
        <f>+'GN2'!F179/1000/1000</f>
        <v>2.9550000000000001</v>
      </c>
      <c r="O181" s="113" t="s">
        <v>448</v>
      </c>
      <c r="P181" s="34"/>
      <c r="R181" s="75"/>
      <c r="S181" s="75"/>
      <c r="T181" s="75"/>
    </row>
    <row r="182" spans="1:20" ht="15" customHeight="1">
      <c r="A182" s="37">
        <v>41518</v>
      </c>
      <c r="B182" s="39"/>
      <c r="C182" s="74">
        <v>522</v>
      </c>
      <c r="D182" s="36">
        <f t="shared" ref="D182:D202" si="26">SUM(C171:C182)</f>
        <v>6652</v>
      </c>
      <c r="E182" s="75">
        <v>2215</v>
      </c>
      <c r="F182" s="34">
        <f t="shared" si="25"/>
        <v>1693</v>
      </c>
      <c r="G182" s="51">
        <f t="shared" si="24"/>
        <v>25734</v>
      </c>
      <c r="H182" s="37">
        <f t="shared" si="17"/>
        <v>41518</v>
      </c>
      <c r="I182" s="179">
        <f t="shared" si="18"/>
        <v>6.6520000000000001</v>
      </c>
      <c r="J182" s="179">
        <f t="shared" si="19"/>
        <v>25.734000000000002</v>
      </c>
      <c r="K182" s="179">
        <f>+'GN2'!E180/1000/1000</f>
        <v>3.6760000000000002</v>
      </c>
      <c r="L182" s="179">
        <f>+'GN2'!F180/1000/1000</f>
        <v>2.9750000000000001</v>
      </c>
      <c r="O182" s="113" t="s">
        <v>448</v>
      </c>
      <c r="P182" s="34"/>
      <c r="R182" s="75"/>
      <c r="S182" s="75"/>
      <c r="T182" s="75"/>
    </row>
    <row r="183" spans="1:20" ht="15" customHeight="1">
      <c r="A183" s="37">
        <v>41548</v>
      </c>
      <c r="B183" s="39"/>
      <c r="C183" s="74">
        <v>571</v>
      </c>
      <c r="D183" s="36">
        <f t="shared" si="26"/>
        <v>6649</v>
      </c>
      <c r="E183" s="75">
        <v>2566</v>
      </c>
      <c r="F183" s="34">
        <f t="shared" si="25"/>
        <v>1995</v>
      </c>
      <c r="G183" s="51">
        <f t="shared" si="24"/>
        <v>25776</v>
      </c>
      <c r="H183" s="37">
        <f t="shared" si="17"/>
        <v>41548</v>
      </c>
      <c r="I183" s="179">
        <f t="shared" si="18"/>
        <v>6.649</v>
      </c>
      <c r="J183" s="179">
        <f t="shared" si="19"/>
        <v>25.776</v>
      </c>
      <c r="K183" s="179">
        <f>+'GN2'!E181/1000/1000</f>
        <v>3.7050000000000001</v>
      </c>
      <c r="L183" s="179">
        <f>+'GN2'!F181/1000/1000</f>
        <v>2.9449999999999998</v>
      </c>
      <c r="O183" s="113" t="s">
        <v>448</v>
      </c>
      <c r="P183" s="34"/>
      <c r="R183" s="75"/>
      <c r="S183" s="75"/>
      <c r="T183" s="75"/>
    </row>
    <row r="184" spans="1:20">
      <c r="A184" s="37">
        <v>41579</v>
      </c>
      <c r="B184" s="39"/>
      <c r="C184" s="74">
        <v>616</v>
      </c>
      <c r="D184" s="36">
        <f t="shared" si="26"/>
        <v>6670</v>
      </c>
      <c r="E184" s="75">
        <v>2805</v>
      </c>
      <c r="F184" s="34">
        <f t="shared" si="25"/>
        <v>2189</v>
      </c>
      <c r="G184" s="51">
        <f>SUM(F173:F184)</f>
        <v>25931</v>
      </c>
      <c r="H184" s="37">
        <f t="shared" si="17"/>
        <v>41579</v>
      </c>
      <c r="I184" s="179">
        <f t="shared" si="18"/>
        <v>6.67</v>
      </c>
      <c r="J184" s="179">
        <f t="shared" si="19"/>
        <v>25.931000000000001</v>
      </c>
      <c r="K184" s="179">
        <f>+'GN2'!E182/1000/1000</f>
        <v>3.7050000000000001</v>
      </c>
      <c r="L184" s="179">
        <f>+'GN2'!F182/1000/1000</f>
        <v>2.9660000000000002</v>
      </c>
      <c r="O184" s="113" t="s">
        <v>448</v>
      </c>
      <c r="R184" s="75"/>
      <c r="S184" s="75"/>
      <c r="T184" s="75"/>
    </row>
    <row r="185" spans="1:20" ht="15" customHeight="1">
      <c r="A185" s="37">
        <v>41609</v>
      </c>
      <c r="B185" s="42"/>
      <c r="C185" s="74">
        <v>601</v>
      </c>
      <c r="D185" s="36">
        <f t="shared" si="26"/>
        <v>6669</v>
      </c>
      <c r="E185" s="75">
        <v>3387</v>
      </c>
      <c r="F185" s="75">
        <f t="shared" si="25"/>
        <v>2786</v>
      </c>
      <c r="G185" s="40">
        <v>26042</v>
      </c>
      <c r="H185" s="37">
        <f t="shared" si="17"/>
        <v>41609</v>
      </c>
      <c r="I185" s="179">
        <f t="shared" si="18"/>
        <v>6.6689999999999996</v>
      </c>
      <c r="J185" s="179">
        <f t="shared" si="19"/>
        <v>26.042000000000002</v>
      </c>
      <c r="K185" s="179">
        <f>+'GN2'!E183/1000/1000</f>
        <v>3.718</v>
      </c>
      <c r="L185" s="179">
        <f>+'GN2'!F183/1000/1000</f>
        <v>2.9529999999999998</v>
      </c>
      <c r="O185" s="113" t="s">
        <v>448</v>
      </c>
      <c r="R185" s="75"/>
      <c r="S185" s="75"/>
      <c r="T185" s="75"/>
    </row>
    <row r="186" spans="1:20" ht="30" customHeight="1">
      <c r="A186" s="37">
        <v>41640</v>
      </c>
      <c r="B186" s="39"/>
      <c r="C186" s="74">
        <v>669</v>
      </c>
      <c r="D186" s="36">
        <f t="shared" si="26"/>
        <v>6702</v>
      </c>
      <c r="E186" s="75">
        <v>4398</v>
      </c>
      <c r="F186" s="75">
        <f t="shared" si="25"/>
        <v>3729</v>
      </c>
      <c r="G186" s="51">
        <f t="shared" ref="G186:G191" si="27">SUM(F175:F186)</f>
        <v>26264</v>
      </c>
      <c r="H186" s="37">
        <f t="shared" si="17"/>
        <v>41640</v>
      </c>
      <c r="I186" s="179">
        <f t="shared" si="18"/>
        <v>6.702</v>
      </c>
      <c r="J186" s="179">
        <f t="shared" si="19"/>
        <v>26.263999999999999</v>
      </c>
      <c r="K186" s="179">
        <f>+'GN2'!E184/1000/1000</f>
        <v>3.7309999999999999</v>
      </c>
      <c r="L186" s="179">
        <f>+'GN2'!F184/1000/1000</f>
        <v>2.972</v>
      </c>
      <c r="O186" s="113" t="s">
        <v>448</v>
      </c>
      <c r="R186" s="75"/>
      <c r="S186" s="75"/>
      <c r="T186" s="75"/>
    </row>
    <row r="187" spans="1:20">
      <c r="A187" s="37">
        <v>41671</v>
      </c>
      <c r="B187" s="39"/>
      <c r="C187" s="74">
        <v>652</v>
      </c>
      <c r="D187" s="36">
        <f t="shared" si="26"/>
        <v>6750</v>
      </c>
      <c r="E187" s="75">
        <v>3515</v>
      </c>
      <c r="F187" s="75">
        <f t="shared" ref="F187:F200" si="28">E187-C187</f>
        <v>2863</v>
      </c>
      <c r="G187" s="51">
        <f t="shared" si="27"/>
        <v>26473</v>
      </c>
      <c r="H187" s="37">
        <f t="shared" si="17"/>
        <v>41671</v>
      </c>
      <c r="I187" s="179">
        <f t="shared" si="18"/>
        <v>6.75</v>
      </c>
      <c r="J187" s="179">
        <f t="shared" si="19"/>
        <v>26.472999999999999</v>
      </c>
      <c r="K187" s="179">
        <f>+'GN2'!E185/1000/1000</f>
        <v>3.76</v>
      </c>
      <c r="L187" s="179">
        <f>+'GN2'!F185/1000/1000</f>
        <v>2.9910000000000001</v>
      </c>
      <c r="O187" s="113" t="s">
        <v>448</v>
      </c>
      <c r="R187" s="75"/>
      <c r="S187" s="75"/>
      <c r="T187" s="75"/>
    </row>
    <row r="188" spans="1:20" ht="15" customHeight="1">
      <c r="A188" s="37">
        <v>41699</v>
      </c>
      <c r="B188" s="40"/>
      <c r="C188" s="74">
        <v>639</v>
      </c>
      <c r="D188" s="36">
        <f t="shared" si="26"/>
        <v>6734</v>
      </c>
      <c r="E188" s="75">
        <v>3304</v>
      </c>
      <c r="F188" s="75">
        <f t="shared" si="28"/>
        <v>2665</v>
      </c>
      <c r="G188" s="51">
        <f t="shared" si="27"/>
        <v>26394</v>
      </c>
      <c r="H188" s="37">
        <f t="shared" ref="H188:H194" si="29">+A188</f>
        <v>41699</v>
      </c>
      <c r="I188" s="179">
        <f t="shared" ref="I188:I251" si="30">+D188/1000</f>
        <v>6.734</v>
      </c>
      <c r="J188" s="179">
        <f t="shared" ref="J188:J251" si="31">+G188/1000</f>
        <v>26.393999999999998</v>
      </c>
      <c r="K188" s="179">
        <f>+'GN2'!E186/1000/1000</f>
        <v>3.762</v>
      </c>
      <c r="L188" s="179">
        <f>+'GN2'!F186/1000/1000</f>
        <v>2.9729999999999999</v>
      </c>
      <c r="O188" s="113" t="s">
        <v>448</v>
      </c>
      <c r="R188" s="75"/>
      <c r="S188" s="75"/>
      <c r="T188" s="75"/>
    </row>
    <row r="189" spans="1:20" ht="15" customHeight="1">
      <c r="A189" s="37">
        <v>41730</v>
      </c>
      <c r="B189" s="39"/>
      <c r="C189" s="85">
        <v>566</v>
      </c>
      <c r="D189" s="36">
        <f t="shared" si="26"/>
        <v>6754</v>
      </c>
      <c r="E189" s="84">
        <v>3016</v>
      </c>
      <c r="F189" s="87">
        <f t="shared" si="28"/>
        <v>2450</v>
      </c>
      <c r="G189" s="51">
        <f t="shared" si="27"/>
        <v>26765</v>
      </c>
      <c r="H189" s="37">
        <f t="shared" si="29"/>
        <v>41730</v>
      </c>
      <c r="I189" s="179">
        <f t="shared" si="30"/>
        <v>6.7539999999999996</v>
      </c>
      <c r="J189" s="179">
        <f t="shared" si="31"/>
        <v>26.765000000000001</v>
      </c>
      <c r="K189" s="179">
        <f>+'GN2'!E187/1000/1000</f>
        <v>3.79</v>
      </c>
      <c r="L189" s="179">
        <f>+'GN2'!F187/1000/1000</f>
        <v>2.9660000000000002</v>
      </c>
      <c r="O189" s="113" t="s">
        <v>448</v>
      </c>
    </row>
    <row r="190" spans="1:20" ht="15" customHeight="1">
      <c r="A190" s="37">
        <v>41760</v>
      </c>
      <c r="B190" s="39"/>
      <c r="C190" s="39">
        <v>538</v>
      </c>
      <c r="D190" s="36">
        <f t="shared" si="26"/>
        <v>6795</v>
      </c>
      <c r="E190" s="39">
        <v>2216</v>
      </c>
      <c r="F190" s="87">
        <f t="shared" si="28"/>
        <v>1678</v>
      </c>
      <c r="G190" s="51">
        <f t="shared" si="27"/>
        <v>26897</v>
      </c>
      <c r="H190" s="37">
        <f t="shared" si="29"/>
        <v>41760</v>
      </c>
      <c r="I190" s="179">
        <f t="shared" si="30"/>
        <v>6.7949999999999999</v>
      </c>
      <c r="J190" s="179">
        <f t="shared" si="31"/>
        <v>26.896999999999998</v>
      </c>
      <c r="K190" s="179">
        <f>+'GN2'!E188/1000/1000</f>
        <v>3.84</v>
      </c>
      <c r="L190" s="179">
        <f>+'GN2'!F188/1000/1000</f>
        <v>2.9569999999999999</v>
      </c>
      <c r="O190" s="113" t="s">
        <v>448</v>
      </c>
    </row>
    <row r="191" spans="1:20" ht="15" customHeight="1">
      <c r="A191" s="37">
        <v>41791</v>
      </c>
      <c r="B191" s="39"/>
      <c r="C191" s="93">
        <v>473</v>
      </c>
      <c r="D191" s="36">
        <f t="shared" si="26"/>
        <v>6826</v>
      </c>
      <c r="E191" s="87">
        <v>1875</v>
      </c>
      <c r="F191" s="87">
        <f t="shared" si="28"/>
        <v>1402</v>
      </c>
      <c r="G191" s="51">
        <f t="shared" si="27"/>
        <v>26886</v>
      </c>
      <c r="H191" s="37">
        <f t="shared" si="29"/>
        <v>41791</v>
      </c>
      <c r="I191" s="179">
        <f t="shared" si="30"/>
        <v>6.8259999999999996</v>
      </c>
      <c r="J191" s="179">
        <f t="shared" si="31"/>
        <v>26.885999999999999</v>
      </c>
      <c r="K191" s="179">
        <f>+'GN2'!E189/1000/1000</f>
        <v>3.8610000000000002</v>
      </c>
      <c r="L191" s="179">
        <f>+'GN2'!F189/1000/1000</f>
        <v>2.9660000000000002</v>
      </c>
      <c r="O191" s="113" t="s">
        <v>448</v>
      </c>
    </row>
    <row r="192" spans="1:20" ht="15" customHeight="1">
      <c r="A192" s="37">
        <v>41821</v>
      </c>
      <c r="B192" s="39"/>
      <c r="C192" s="39">
        <v>505</v>
      </c>
      <c r="D192" s="36">
        <f t="shared" si="26"/>
        <v>6842</v>
      </c>
      <c r="E192" s="39">
        <v>2373</v>
      </c>
      <c r="F192" s="87">
        <f t="shared" si="28"/>
        <v>1868</v>
      </c>
      <c r="G192" s="51">
        <f t="shared" ref="G192" si="32">SUM(F181:F192)</f>
        <v>26965</v>
      </c>
      <c r="H192" s="37">
        <f t="shared" si="29"/>
        <v>41821</v>
      </c>
      <c r="I192" s="179">
        <f t="shared" si="30"/>
        <v>6.8419999999999996</v>
      </c>
      <c r="J192" s="179">
        <f t="shared" si="31"/>
        <v>26.965</v>
      </c>
      <c r="K192" s="179">
        <f>+'GN2'!E190/1000/1000</f>
        <v>3.8879999999999999</v>
      </c>
      <c r="L192" s="179">
        <f>+'GN2'!F190/1000/1000</f>
        <v>2.9550000000000001</v>
      </c>
      <c r="O192" s="113" t="s">
        <v>448</v>
      </c>
    </row>
    <row r="193" spans="1:15" ht="15" customHeight="1">
      <c r="A193" s="37">
        <v>41852</v>
      </c>
      <c r="B193" s="39"/>
      <c r="C193" s="95">
        <v>525</v>
      </c>
      <c r="D193" s="36">
        <f t="shared" si="26"/>
        <v>6877</v>
      </c>
      <c r="E193" s="95">
        <v>2209</v>
      </c>
      <c r="F193" s="87">
        <f t="shared" si="28"/>
        <v>1684</v>
      </c>
      <c r="G193" s="51">
        <f t="shared" ref="G193:G194" si="33">SUM(F182:F193)</f>
        <v>27002</v>
      </c>
      <c r="H193" s="37">
        <f t="shared" si="29"/>
        <v>41852</v>
      </c>
      <c r="I193" s="179">
        <f t="shared" si="30"/>
        <v>6.8769999999999998</v>
      </c>
      <c r="J193" s="179">
        <f t="shared" si="31"/>
        <v>27.001999999999999</v>
      </c>
      <c r="K193" s="179">
        <f>+'GN2'!E191/1000/1000</f>
        <v>3.911</v>
      </c>
      <c r="L193" s="179">
        <f>+'GN2'!F191/1000/1000</f>
        <v>2.9670000000000001</v>
      </c>
      <c r="O193" s="113" t="s">
        <v>448</v>
      </c>
    </row>
    <row r="194" spans="1:15" ht="15" customHeight="1">
      <c r="A194" s="37">
        <v>41883</v>
      </c>
      <c r="C194" s="98">
        <v>557</v>
      </c>
      <c r="D194" s="36">
        <f>SUM(C183:C194)</f>
        <v>6912</v>
      </c>
      <c r="E194" s="93">
        <v>2353</v>
      </c>
      <c r="F194" s="87">
        <f t="shared" si="28"/>
        <v>1796</v>
      </c>
      <c r="G194" s="51">
        <f t="shared" si="33"/>
        <v>27105</v>
      </c>
      <c r="H194" s="37">
        <f t="shared" si="29"/>
        <v>41883</v>
      </c>
      <c r="I194" s="179">
        <f t="shared" si="30"/>
        <v>6.9119999999999999</v>
      </c>
      <c r="J194" s="179">
        <f t="shared" si="31"/>
        <v>27.105</v>
      </c>
      <c r="K194" s="179">
        <f>+'GN2'!E192/1000/1000</f>
        <v>3.9430000000000001</v>
      </c>
      <c r="L194" s="179">
        <f>+'GN2'!F192/1000/1000</f>
        <v>2.97</v>
      </c>
      <c r="O194" s="113" t="s">
        <v>448</v>
      </c>
    </row>
    <row r="195" spans="1:15">
      <c r="A195" s="37">
        <v>41913</v>
      </c>
      <c r="C195" s="104">
        <v>595</v>
      </c>
      <c r="D195" s="36">
        <f t="shared" si="26"/>
        <v>6936</v>
      </c>
      <c r="E195" s="104">
        <v>2753</v>
      </c>
      <c r="F195" s="87">
        <f t="shared" si="28"/>
        <v>2158</v>
      </c>
      <c r="G195" s="51">
        <f t="shared" ref="G195:G198" si="34">SUM(F184:F195)</f>
        <v>27268</v>
      </c>
      <c r="H195" s="37">
        <f t="shared" ref="H195" si="35">+A195</f>
        <v>41913</v>
      </c>
      <c r="I195" s="179">
        <f t="shared" si="30"/>
        <v>6.9359999999999999</v>
      </c>
      <c r="J195" s="179">
        <f t="shared" si="31"/>
        <v>27.268000000000001</v>
      </c>
      <c r="K195" s="179">
        <f>+'GN2'!E193/1000/1000</f>
        <v>3.9489999999999998</v>
      </c>
      <c r="L195" s="179">
        <f>+'GN2'!F193/1000/1000</f>
        <v>2.9870000000000001</v>
      </c>
      <c r="O195" s="113" t="s">
        <v>448</v>
      </c>
    </row>
    <row r="196" spans="1:15" ht="15" customHeight="1">
      <c r="A196" s="37">
        <v>41944</v>
      </c>
      <c r="B196" s="93"/>
      <c r="C196" s="105">
        <v>641</v>
      </c>
      <c r="D196" s="36">
        <f t="shared" si="26"/>
        <v>6961</v>
      </c>
      <c r="E196" s="105">
        <v>2971</v>
      </c>
      <c r="F196" s="87">
        <f t="shared" si="28"/>
        <v>2330</v>
      </c>
      <c r="G196" s="51">
        <f t="shared" si="34"/>
        <v>27409</v>
      </c>
      <c r="H196" s="37">
        <f t="shared" ref="H196:H198" si="36">+A196</f>
        <v>41944</v>
      </c>
      <c r="I196" s="179">
        <f t="shared" si="30"/>
        <v>6.9610000000000003</v>
      </c>
      <c r="J196" s="179">
        <f t="shared" si="31"/>
        <v>27.408999999999999</v>
      </c>
      <c r="K196" s="179">
        <f>+'GN2'!E194/1000/1000</f>
        <v>3.9590000000000001</v>
      </c>
      <c r="L196" s="179">
        <f>+'GN2'!F194/1000/1000</f>
        <v>3.0019999999999998</v>
      </c>
      <c r="O196" s="113" t="s">
        <v>448</v>
      </c>
    </row>
    <row r="197" spans="1:15">
      <c r="A197" s="37">
        <v>41974</v>
      </c>
      <c r="B197" s="93"/>
      <c r="C197" s="105">
        <v>632</v>
      </c>
      <c r="D197" s="36">
        <f t="shared" si="26"/>
        <v>6992</v>
      </c>
      <c r="E197" s="93">
        <v>3628</v>
      </c>
      <c r="F197" s="87">
        <f t="shared" si="28"/>
        <v>2996</v>
      </c>
      <c r="G197" s="51">
        <f t="shared" si="34"/>
        <v>27619</v>
      </c>
      <c r="H197" s="37">
        <f t="shared" si="36"/>
        <v>41974</v>
      </c>
      <c r="I197" s="179">
        <f t="shared" si="30"/>
        <v>6.992</v>
      </c>
      <c r="J197" s="179">
        <f t="shared" si="31"/>
        <v>27.619</v>
      </c>
      <c r="K197" s="179">
        <f>+'GN2'!E195/1000/1000</f>
        <v>3.9710000000000001</v>
      </c>
      <c r="L197" s="179">
        <f>+'GN2'!F195/1000/1000</f>
        <v>3.0209999999999999</v>
      </c>
      <c r="O197" s="113" t="s">
        <v>448</v>
      </c>
    </row>
    <row r="198" spans="1:15" ht="15" customHeight="1">
      <c r="A198" s="37">
        <v>42005</v>
      </c>
      <c r="B198" s="93"/>
      <c r="C198" s="108">
        <v>689</v>
      </c>
      <c r="D198" s="36">
        <f t="shared" si="26"/>
        <v>7012</v>
      </c>
      <c r="E198" s="108">
        <v>4566</v>
      </c>
      <c r="F198" s="87">
        <f t="shared" si="28"/>
        <v>3877</v>
      </c>
      <c r="G198" s="51">
        <f t="shared" si="34"/>
        <v>27767</v>
      </c>
      <c r="H198" s="37">
        <f t="shared" si="36"/>
        <v>42005</v>
      </c>
      <c r="I198" s="179">
        <f t="shared" si="30"/>
        <v>7.0119999999999996</v>
      </c>
      <c r="J198" s="179">
        <f t="shared" si="31"/>
        <v>27.766999999999999</v>
      </c>
      <c r="K198" s="179">
        <f>+'GN2'!E196/1000/1000</f>
        <v>3.9990000000000001</v>
      </c>
      <c r="L198" s="179">
        <f>+'GN2'!F196/1000/1000</f>
        <v>3.0139999999999998</v>
      </c>
      <c r="O198" s="113" t="s">
        <v>448</v>
      </c>
    </row>
    <row r="199" spans="1:15" ht="15" customHeight="1">
      <c r="A199" s="37">
        <v>42036</v>
      </c>
      <c r="B199" s="93"/>
      <c r="C199" s="124">
        <v>660</v>
      </c>
      <c r="D199" s="36">
        <f t="shared" si="26"/>
        <v>7020</v>
      </c>
      <c r="E199" s="109">
        <v>3705</v>
      </c>
      <c r="F199" s="87">
        <f t="shared" si="28"/>
        <v>3045</v>
      </c>
      <c r="G199" s="51">
        <f t="shared" ref="G199:G200" si="37">SUM(F188:F199)</f>
        <v>27949</v>
      </c>
      <c r="H199" s="37">
        <f t="shared" ref="H199:H204" si="38">+A199</f>
        <v>42036</v>
      </c>
      <c r="I199" s="179">
        <f t="shared" si="30"/>
        <v>7.02</v>
      </c>
      <c r="J199" s="179">
        <f t="shared" si="31"/>
        <v>27.949000000000002</v>
      </c>
      <c r="K199" s="179">
        <f>+'GN2'!E197/1000/1000</f>
        <v>4.0069999999999997</v>
      </c>
      <c r="L199" s="179">
        <f>+'GN2'!F197/1000/1000</f>
        <v>3.0150000000000001</v>
      </c>
      <c r="O199" s="113" t="s">
        <v>448</v>
      </c>
    </row>
    <row r="200" spans="1:15">
      <c r="A200" s="37">
        <v>42064</v>
      </c>
      <c r="B200" s="93"/>
      <c r="C200" s="124">
        <v>676</v>
      </c>
      <c r="D200" s="36">
        <f t="shared" si="26"/>
        <v>7057</v>
      </c>
      <c r="E200" s="109">
        <v>3552</v>
      </c>
      <c r="F200" s="87">
        <f t="shared" si="28"/>
        <v>2876</v>
      </c>
      <c r="G200" s="51">
        <f t="shared" si="37"/>
        <v>28160</v>
      </c>
      <c r="H200" s="37">
        <f t="shared" si="38"/>
        <v>42064</v>
      </c>
      <c r="I200" s="179">
        <f t="shared" si="30"/>
        <v>7.0570000000000004</v>
      </c>
      <c r="J200" s="179">
        <f t="shared" si="31"/>
        <v>28.16</v>
      </c>
      <c r="K200" s="179">
        <f>+'GN2'!E198/1000/1000</f>
        <v>4.032</v>
      </c>
      <c r="L200" s="179">
        <f>+'GN2'!F198/1000/1000</f>
        <v>3.0270000000000001</v>
      </c>
      <c r="O200" s="113" t="s">
        <v>448</v>
      </c>
    </row>
    <row r="201" spans="1:15" ht="15" customHeight="1">
      <c r="A201" s="37">
        <v>42095</v>
      </c>
      <c r="B201" s="93"/>
      <c r="C201" s="124">
        <v>599</v>
      </c>
      <c r="D201" s="36">
        <f t="shared" si="26"/>
        <v>7090</v>
      </c>
      <c r="E201" s="124">
        <v>3124</v>
      </c>
      <c r="F201" s="87">
        <f t="shared" ref="F201:F204" si="39">E201-C201</f>
        <v>2525</v>
      </c>
      <c r="G201" s="51">
        <f t="shared" ref="G201:G204" si="40">SUM(F190:F201)</f>
        <v>28235</v>
      </c>
      <c r="H201" s="37">
        <f t="shared" si="38"/>
        <v>42095</v>
      </c>
      <c r="I201" s="179">
        <f t="shared" si="30"/>
        <v>7.09</v>
      </c>
      <c r="J201" s="179">
        <f t="shared" si="31"/>
        <v>28.234999999999999</v>
      </c>
      <c r="K201" s="179">
        <f>+'GN2'!E199/1000/1000</f>
        <v>4.0599999999999996</v>
      </c>
      <c r="L201" s="179">
        <f>+'GN2'!F199/1000/1000</f>
        <v>3.0310000000000001</v>
      </c>
      <c r="M201" s="125">
        <v>42167</v>
      </c>
      <c r="O201" s="113" t="s">
        <v>448</v>
      </c>
    </row>
    <row r="202" spans="1:15" ht="15" customHeight="1">
      <c r="A202" s="37">
        <v>42125</v>
      </c>
      <c r="B202" s="93"/>
      <c r="C202" s="109">
        <v>536</v>
      </c>
      <c r="D202" s="36">
        <f t="shared" si="26"/>
        <v>7088</v>
      </c>
      <c r="E202" s="113">
        <v>2338</v>
      </c>
      <c r="F202" s="87">
        <f t="shared" si="39"/>
        <v>1802</v>
      </c>
      <c r="G202" s="51">
        <f t="shared" si="40"/>
        <v>28359</v>
      </c>
      <c r="H202" s="37">
        <f t="shared" si="38"/>
        <v>42125</v>
      </c>
      <c r="I202" s="179">
        <f t="shared" si="30"/>
        <v>7.0880000000000001</v>
      </c>
      <c r="J202" s="179">
        <f t="shared" si="31"/>
        <v>28.359000000000002</v>
      </c>
      <c r="K202" s="179">
        <f>+'GN2'!E200/1000/1000</f>
        <v>4.0510000000000002</v>
      </c>
      <c r="L202" s="179">
        <f>+'GN2'!F200/1000/1000</f>
        <v>3.0379999999999998</v>
      </c>
      <c r="M202" s="125">
        <v>42202</v>
      </c>
      <c r="O202" s="113" t="s">
        <v>448</v>
      </c>
    </row>
    <row r="203" spans="1:15">
      <c r="A203" s="37">
        <v>42156</v>
      </c>
      <c r="B203" s="93"/>
      <c r="C203" s="129">
        <v>470</v>
      </c>
      <c r="D203" s="36">
        <f t="shared" ref="D203:D209" si="41">SUM(C192:C203)</f>
        <v>7085</v>
      </c>
      <c r="E203" s="113">
        <v>1933</v>
      </c>
      <c r="F203" s="87">
        <f t="shared" si="39"/>
        <v>1463</v>
      </c>
      <c r="G203" s="51">
        <f t="shared" si="40"/>
        <v>28420</v>
      </c>
      <c r="H203" s="37">
        <f t="shared" si="38"/>
        <v>42156</v>
      </c>
      <c r="I203" s="179">
        <f t="shared" si="30"/>
        <v>7.085</v>
      </c>
      <c r="J203" s="179">
        <f t="shared" si="31"/>
        <v>28.42</v>
      </c>
      <c r="K203" s="179">
        <f>+'GN2'!E201/1000/1000</f>
        <v>4.0430000000000001</v>
      </c>
      <c r="L203" s="179">
        <f>+'GN2'!F201/1000/1000</f>
        <v>3.0430000000000001</v>
      </c>
      <c r="M203" s="125">
        <v>42249</v>
      </c>
      <c r="O203" s="113" t="s">
        <v>448</v>
      </c>
    </row>
    <row r="204" spans="1:15" ht="15" customHeight="1">
      <c r="A204" s="37">
        <v>42186</v>
      </c>
      <c r="B204" s="93"/>
      <c r="C204" s="113">
        <v>518</v>
      </c>
      <c r="D204" s="36">
        <f t="shared" si="41"/>
        <v>7098</v>
      </c>
      <c r="E204" s="113">
        <v>2467</v>
      </c>
      <c r="F204" s="87">
        <f t="shared" si="39"/>
        <v>1949</v>
      </c>
      <c r="G204" s="51">
        <f t="shared" si="40"/>
        <v>28501</v>
      </c>
      <c r="H204" s="37">
        <f t="shared" si="38"/>
        <v>42186</v>
      </c>
      <c r="I204" s="179">
        <f t="shared" si="30"/>
        <v>7.0979999999999999</v>
      </c>
      <c r="J204" s="179">
        <f t="shared" si="31"/>
        <v>28.501000000000001</v>
      </c>
      <c r="K204" s="179">
        <f>+'GN2'!E202/1000/1000</f>
        <v>4.05</v>
      </c>
      <c r="L204" s="179">
        <f>+'GN2'!F202/1000/1000</f>
        <v>3.0489999999999999</v>
      </c>
      <c r="M204" s="125">
        <v>42261</v>
      </c>
      <c r="O204" s="113" t="s">
        <v>448</v>
      </c>
    </row>
    <row r="205" spans="1:15" ht="15" customHeight="1">
      <c r="A205" s="37">
        <v>42217</v>
      </c>
      <c r="B205" s="93"/>
      <c r="C205" s="113">
        <v>537</v>
      </c>
      <c r="D205" s="36">
        <f t="shared" si="41"/>
        <v>7110</v>
      </c>
      <c r="E205" s="113">
        <v>2301</v>
      </c>
      <c r="F205" s="87">
        <f t="shared" ref="F205:F206" si="42">E205-C205</f>
        <v>1764</v>
      </c>
      <c r="G205" s="51">
        <f t="shared" ref="G205:G206" si="43">SUM(F194:F205)</f>
        <v>28581</v>
      </c>
      <c r="H205" s="37">
        <f t="shared" ref="H205:H206" si="44">+A205</f>
        <v>42217</v>
      </c>
      <c r="I205" s="179">
        <f t="shared" si="30"/>
        <v>7.11</v>
      </c>
      <c r="J205" s="179">
        <f t="shared" si="31"/>
        <v>28.581</v>
      </c>
      <c r="K205" s="179">
        <f>+'GN2'!E203/1000/1000</f>
        <v>4.0620000000000003</v>
      </c>
      <c r="L205" s="179">
        <f>+'GN2'!F203/1000/1000</f>
        <v>3.048</v>
      </c>
      <c r="M205" s="125">
        <v>42297</v>
      </c>
      <c r="O205" s="113" t="s">
        <v>448</v>
      </c>
    </row>
    <row r="206" spans="1:15" ht="15" customHeight="1">
      <c r="A206" s="37">
        <v>42248</v>
      </c>
      <c r="B206" s="93"/>
      <c r="C206" s="133">
        <v>562</v>
      </c>
      <c r="D206" s="36">
        <f t="shared" si="41"/>
        <v>7115</v>
      </c>
      <c r="E206" s="136">
        <v>2476</v>
      </c>
      <c r="F206" s="87">
        <f t="shared" si="42"/>
        <v>1914</v>
      </c>
      <c r="G206" s="51">
        <f t="shared" si="43"/>
        <v>28699</v>
      </c>
      <c r="H206" s="37">
        <f t="shared" si="44"/>
        <v>42248</v>
      </c>
      <c r="I206" s="179">
        <f t="shared" si="30"/>
        <v>7.1150000000000002</v>
      </c>
      <c r="J206" s="179">
        <f t="shared" si="31"/>
        <v>28.699000000000002</v>
      </c>
      <c r="K206" s="179">
        <f>+'GN2'!E204/1000/1000</f>
        <v>4.0549999999999997</v>
      </c>
      <c r="L206" s="179">
        <f>+'GN2'!F204/1000/1000</f>
        <v>3.06</v>
      </c>
      <c r="M206" s="125">
        <v>42326</v>
      </c>
      <c r="O206" s="113" t="s">
        <v>448</v>
      </c>
    </row>
    <row r="207" spans="1:15" ht="15" customHeight="1">
      <c r="A207" s="37">
        <v>42278</v>
      </c>
      <c r="B207" s="93"/>
      <c r="C207" s="135">
        <v>588</v>
      </c>
      <c r="D207" s="36">
        <f t="shared" si="41"/>
        <v>7108</v>
      </c>
      <c r="E207" s="135">
        <v>2833</v>
      </c>
      <c r="F207" s="87">
        <f t="shared" ref="F207:F208" si="45">E207-C207</f>
        <v>2245</v>
      </c>
      <c r="G207" s="51">
        <f t="shared" ref="G207:G210" si="46">SUM(F196:F207)</f>
        <v>28786</v>
      </c>
      <c r="H207" s="37">
        <v>42278</v>
      </c>
      <c r="I207" s="179">
        <f t="shared" si="30"/>
        <v>7.1079999999999997</v>
      </c>
      <c r="J207" s="179">
        <f t="shared" si="31"/>
        <v>28.786000000000001</v>
      </c>
      <c r="K207" s="179">
        <f>+'GN2'!E205/1000/1000</f>
        <v>4.0449999999999999</v>
      </c>
      <c r="L207" s="179">
        <f>+'GN2'!F205/1000/1000</f>
        <v>3.0630000000000002</v>
      </c>
      <c r="M207" s="125">
        <v>42359</v>
      </c>
      <c r="O207" s="113" t="s">
        <v>448</v>
      </c>
    </row>
    <row r="208" spans="1:15">
      <c r="A208" s="37">
        <v>42309</v>
      </c>
      <c r="B208" s="93"/>
      <c r="C208" s="109">
        <v>633</v>
      </c>
      <c r="D208" s="36">
        <f t="shared" si="41"/>
        <v>7100</v>
      </c>
      <c r="E208" s="137">
        <v>3107</v>
      </c>
      <c r="F208" s="87">
        <f t="shared" si="45"/>
        <v>2474</v>
      </c>
      <c r="G208" s="51">
        <f t="shared" si="46"/>
        <v>28930</v>
      </c>
      <c r="H208" s="37">
        <f t="shared" ref="H208:H214" si="47">+A208</f>
        <v>42309</v>
      </c>
      <c r="I208" s="179">
        <f t="shared" si="30"/>
        <v>7.1</v>
      </c>
      <c r="J208" s="179">
        <f t="shared" si="31"/>
        <v>28.93</v>
      </c>
      <c r="K208" s="179">
        <f>+'GN2'!E206/1000/1000</f>
        <v>4.0540000000000003</v>
      </c>
      <c r="L208" s="179">
        <f>+'GN2'!F206/1000/1000</f>
        <v>3.0459999999999998</v>
      </c>
      <c r="M208" s="125">
        <v>42394</v>
      </c>
      <c r="O208" s="113" t="s">
        <v>448</v>
      </c>
    </row>
    <row r="209" spans="1:16">
      <c r="A209" s="37">
        <v>42339</v>
      </c>
      <c r="B209" s="93"/>
      <c r="C209" s="113">
        <v>650</v>
      </c>
      <c r="D209" s="36">
        <f t="shared" si="41"/>
        <v>7118</v>
      </c>
      <c r="E209" s="113">
        <v>3852</v>
      </c>
      <c r="F209" s="25">
        <v>3202</v>
      </c>
      <c r="G209" s="51">
        <f t="shared" si="46"/>
        <v>29136</v>
      </c>
      <c r="H209" s="37">
        <f t="shared" si="47"/>
        <v>42339</v>
      </c>
      <c r="I209" s="179">
        <f t="shared" si="30"/>
        <v>7.1180000000000003</v>
      </c>
      <c r="J209" s="179">
        <f t="shared" si="31"/>
        <v>29.135999999999999</v>
      </c>
      <c r="K209" s="179">
        <f>+'GN2'!E207/1000/1000</f>
        <v>4.0720000000000001</v>
      </c>
      <c r="L209" s="179">
        <f>+'GN2'!F207/1000/1000</f>
        <v>3.0459999999999998</v>
      </c>
      <c r="M209" s="125">
        <v>42426</v>
      </c>
      <c r="O209" s="113" t="s">
        <v>448</v>
      </c>
    </row>
    <row r="210" spans="1:16">
      <c r="A210" s="37">
        <v>42370</v>
      </c>
      <c r="C210" s="113">
        <v>715</v>
      </c>
      <c r="D210" s="138">
        <v>7144</v>
      </c>
      <c r="E210" s="113">
        <v>4844</v>
      </c>
      <c r="F210" s="25">
        <v>4129</v>
      </c>
      <c r="G210" s="51">
        <f t="shared" si="46"/>
        <v>29388</v>
      </c>
      <c r="H210" s="37">
        <f t="shared" si="47"/>
        <v>42370</v>
      </c>
      <c r="I210" s="179">
        <f t="shared" si="30"/>
        <v>7.1440000000000001</v>
      </c>
      <c r="J210" s="179">
        <f t="shared" si="31"/>
        <v>29.388000000000002</v>
      </c>
      <c r="K210" s="179">
        <f>+'GN2'!E208/1000/1000</f>
        <v>4.0839999999999996</v>
      </c>
      <c r="L210" s="179">
        <f>+'GN2'!F208/1000/1000</f>
        <v>3.06</v>
      </c>
      <c r="M210" s="125">
        <v>42452</v>
      </c>
      <c r="O210" s="113" t="s">
        <v>448</v>
      </c>
    </row>
    <row r="211" spans="1:16">
      <c r="A211" s="37">
        <v>42401</v>
      </c>
      <c r="C211" s="113">
        <v>679</v>
      </c>
      <c r="D211" s="25">
        <v>7163</v>
      </c>
      <c r="E211" s="113">
        <v>3966</v>
      </c>
      <c r="F211" s="25">
        <v>3287</v>
      </c>
      <c r="G211" s="51">
        <v>29630</v>
      </c>
      <c r="H211" s="37">
        <f t="shared" si="47"/>
        <v>42401</v>
      </c>
      <c r="I211" s="179">
        <f t="shared" si="30"/>
        <v>7.1630000000000003</v>
      </c>
      <c r="J211" s="179">
        <f t="shared" si="31"/>
        <v>29.63</v>
      </c>
      <c r="K211" s="179">
        <f>+'GN2'!E209/1000/1000</f>
        <v>4.0819999999999999</v>
      </c>
      <c r="L211" s="179">
        <f>+'GN2'!F209/1000/1000</f>
        <v>3.081</v>
      </c>
      <c r="M211" s="125">
        <v>42474</v>
      </c>
      <c r="O211" s="113" t="s">
        <v>448</v>
      </c>
    </row>
    <row r="212" spans="1:16">
      <c r="A212" s="37">
        <v>42430</v>
      </c>
      <c r="B212" s="113"/>
      <c r="C212" s="113">
        <v>689</v>
      </c>
      <c r="D212" s="36">
        <f t="shared" ref="D212" si="48">SUM(C201:C212)</f>
        <v>7176</v>
      </c>
      <c r="E212" s="113">
        <v>3988</v>
      </c>
      <c r="F212" s="113">
        <v>3299</v>
      </c>
      <c r="G212" s="51">
        <f t="shared" ref="G212" si="49">SUM(F201:F212)</f>
        <v>30053</v>
      </c>
      <c r="H212" s="37">
        <f t="shared" si="47"/>
        <v>42430</v>
      </c>
      <c r="I212" s="179">
        <f t="shared" si="30"/>
        <v>7.1760000000000002</v>
      </c>
      <c r="J212" s="179">
        <f t="shared" si="31"/>
        <v>30.053000000000001</v>
      </c>
      <c r="K212" s="179">
        <f>+'GN2'!E210/1000/1000</f>
        <v>4.077</v>
      </c>
      <c r="L212" s="179">
        <f>+'GN2'!F210/1000/1000</f>
        <v>3.0990000000000002</v>
      </c>
      <c r="M212" s="125">
        <v>42529</v>
      </c>
      <c r="O212" s="113" t="s">
        <v>448</v>
      </c>
    </row>
    <row r="213" spans="1:16">
      <c r="A213" s="37">
        <v>42461</v>
      </c>
      <c r="C213" s="21">
        <v>634</v>
      </c>
      <c r="D213" s="25">
        <v>7211</v>
      </c>
      <c r="E213" s="25">
        <v>3240</v>
      </c>
      <c r="F213" s="25">
        <v>2606</v>
      </c>
      <c r="G213" s="25">
        <v>30134</v>
      </c>
      <c r="H213" s="37">
        <f t="shared" si="47"/>
        <v>42461</v>
      </c>
      <c r="I213" s="179">
        <f t="shared" si="30"/>
        <v>7.2110000000000003</v>
      </c>
      <c r="J213" s="179">
        <f t="shared" si="31"/>
        <v>30.134</v>
      </c>
      <c r="K213" s="179">
        <f>+'GN2'!E211/1000/1000</f>
        <v>4.0709999999999997</v>
      </c>
      <c r="L213" s="179">
        <f>+'GN2'!F211/1000/1000</f>
        <v>3.14</v>
      </c>
      <c r="M213" s="125">
        <v>42543</v>
      </c>
      <c r="O213" s="113" t="s">
        <v>448</v>
      </c>
    </row>
    <row r="214" spans="1:16">
      <c r="A214" s="37">
        <v>42491</v>
      </c>
      <c r="C214" s="113">
        <v>560</v>
      </c>
      <c r="D214" s="25">
        <v>7235</v>
      </c>
      <c r="E214" s="25">
        <v>2330</v>
      </c>
      <c r="F214" s="25">
        <v>1770</v>
      </c>
      <c r="G214" s="25">
        <v>30102</v>
      </c>
      <c r="H214" s="37">
        <f t="shared" si="47"/>
        <v>42491</v>
      </c>
      <c r="I214" s="179">
        <f t="shared" si="30"/>
        <v>7.2350000000000003</v>
      </c>
      <c r="J214" s="179">
        <f t="shared" si="31"/>
        <v>30.102</v>
      </c>
      <c r="K214" s="179">
        <f>+'GN2'!E212/1000/1000</f>
        <v>4.077</v>
      </c>
      <c r="L214" s="179">
        <f>+'GN2'!F212/1000/1000</f>
        <v>3.1579999999999999</v>
      </c>
      <c r="M214" s="125">
        <v>42572</v>
      </c>
      <c r="O214" s="113" t="s">
        <v>448</v>
      </c>
    </row>
    <row r="215" spans="1:16">
      <c r="A215" s="37">
        <v>42522</v>
      </c>
      <c r="C215" s="25">
        <v>509</v>
      </c>
      <c r="D215" s="25">
        <v>7274</v>
      </c>
      <c r="E215" s="113">
        <v>2163</v>
      </c>
      <c r="F215" s="25">
        <v>1654</v>
      </c>
      <c r="G215" s="25">
        <v>30293</v>
      </c>
      <c r="H215" s="37">
        <f t="shared" ref="H215:H219" si="50">+A215</f>
        <v>42522</v>
      </c>
      <c r="I215" s="179">
        <f t="shared" si="30"/>
        <v>7.274</v>
      </c>
      <c r="J215" s="179">
        <f t="shared" si="31"/>
        <v>30.292999999999999</v>
      </c>
      <c r="K215" s="179">
        <f>+'GN2'!E213/1000/1000</f>
        <v>4.1050000000000004</v>
      </c>
      <c r="L215" s="179">
        <f>+'GN2'!F213/1000/1000</f>
        <v>3.169</v>
      </c>
      <c r="M215" s="125">
        <v>42604</v>
      </c>
      <c r="O215" s="113" t="s">
        <v>448</v>
      </c>
    </row>
    <row r="216" spans="1:16">
      <c r="A216" s="37">
        <v>42552</v>
      </c>
      <c r="B216" s="27"/>
      <c r="C216" s="113">
        <v>561</v>
      </c>
      <c r="D216" s="113">
        <v>7317</v>
      </c>
      <c r="E216" s="113">
        <v>2636</v>
      </c>
      <c r="F216" s="113">
        <v>2075</v>
      </c>
      <c r="G216" s="113">
        <v>30419</v>
      </c>
      <c r="H216" s="37">
        <f t="shared" si="50"/>
        <v>42552</v>
      </c>
      <c r="I216" s="179">
        <f t="shared" si="30"/>
        <v>7.3170000000000002</v>
      </c>
      <c r="J216" s="179">
        <f t="shared" si="31"/>
        <v>30.419</v>
      </c>
      <c r="K216" s="179">
        <f>+'GN2'!E214/1000/1000</f>
        <v>4.117</v>
      </c>
      <c r="L216" s="179">
        <f>+'GN2'!F214/1000/1000</f>
        <v>3.2</v>
      </c>
      <c r="M216" s="125">
        <v>42625</v>
      </c>
      <c r="O216" s="113" t="s">
        <v>448</v>
      </c>
      <c r="P216" s="113"/>
    </row>
    <row r="217" spans="1:16">
      <c r="A217" s="37">
        <v>42583</v>
      </c>
      <c r="B217" s="27"/>
      <c r="C217" s="113">
        <v>567</v>
      </c>
      <c r="D217" s="113">
        <v>7347</v>
      </c>
      <c r="E217" s="113">
        <v>2449</v>
      </c>
      <c r="F217" s="113">
        <v>1882</v>
      </c>
      <c r="G217" s="113">
        <v>30537</v>
      </c>
      <c r="H217" s="37">
        <f t="shared" si="50"/>
        <v>42583</v>
      </c>
      <c r="I217" s="179">
        <f t="shared" si="30"/>
        <v>7.3470000000000004</v>
      </c>
      <c r="J217" s="179">
        <f t="shared" si="31"/>
        <v>30.536999999999999</v>
      </c>
      <c r="K217" s="179">
        <f>+'GN2'!E215/1000/1000</f>
        <v>4.1289999999999996</v>
      </c>
      <c r="L217" s="179">
        <f>+'GN2'!F215/1000/1000</f>
        <v>3.2189999999999999</v>
      </c>
      <c r="M217" s="125">
        <v>42675</v>
      </c>
      <c r="O217" s="113" t="s">
        <v>448</v>
      </c>
      <c r="P217" s="113"/>
    </row>
    <row r="218" spans="1:16">
      <c r="A218" s="37">
        <v>42614</v>
      </c>
      <c r="B218" s="27"/>
      <c r="C218" s="113">
        <v>575</v>
      </c>
      <c r="D218" s="113">
        <v>7360</v>
      </c>
      <c r="E218" s="113">
        <v>2634</v>
      </c>
      <c r="F218" s="113">
        <v>2059</v>
      </c>
      <c r="G218" s="113">
        <v>30682</v>
      </c>
      <c r="H218" s="37">
        <f t="shared" si="50"/>
        <v>42614</v>
      </c>
      <c r="I218" s="179">
        <f t="shared" si="30"/>
        <v>7.36</v>
      </c>
      <c r="J218" s="179">
        <f t="shared" si="31"/>
        <v>30.681999999999999</v>
      </c>
      <c r="K218" s="179">
        <f>+'GN2'!E216/1000/1000</f>
        <v>4.13</v>
      </c>
      <c r="L218" s="179">
        <f>+'GN2'!F216/1000/1000</f>
        <v>3.23</v>
      </c>
      <c r="M218" s="125">
        <v>42703</v>
      </c>
      <c r="O218" s="113" t="s">
        <v>448</v>
      </c>
    </row>
    <row r="219" spans="1:16">
      <c r="A219" s="37">
        <v>42644</v>
      </c>
      <c r="B219" s="27"/>
      <c r="C219" s="113">
        <v>641</v>
      </c>
      <c r="D219" s="113">
        <v>7413</v>
      </c>
      <c r="E219" s="113">
        <v>3004</v>
      </c>
      <c r="F219" s="113">
        <v>2363</v>
      </c>
      <c r="G219" s="113">
        <v>30800</v>
      </c>
      <c r="H219" s="37">
        <f t="shared" si="50"/>
        <v>42644</v>
      </c>
      <c r="I219" s="179">
        <f t="shared" si="30"/>
        <v>7.4130000000000003</v>
      </c>
      <c r="J219" s="179">
        <f t="shared" si="31"/>
        <v>30.8</v>
      </c>
      <c r="K219" s="179">
        <f>+'GN2'!E217/1000/1000</f>
        <v>4.149</v>
      </c>
      <c r="L219" s="179">
        <f>+'GN2'!F217/1000/1000</f>
        <v>3.2639999999999998</v>
      </c>
      <c r="M219" s="125">
        <v>42767</v>
      </c>
      <c r="N219" s="115" t="s">
        <v>477</v>
      </c>
      <c r="O219" s="113" t="s">
        <v>448</v>
      </c>
    </row>
    <row r="220" spans="1:16">
      <c r="A220" s="37">
        <v>42675</v>
      </c>
      <c r="B220" s="27"/>
      <c r="C220" s="113">
        <v>642</v>
      </c>
      <c r="D220" s="113">
        <v>7422</v>
      </c>
      <c r="E220" s="113">
        <v>3265</v>
      </c>
      <c r="F220" s="113">
        <v>2623</v>
      </c>
      <c r="G220" s="113">
        <v>30949</v>
      </c>
      <c r="H220" s="37">
        <f t="shared" ref="H220:H222" si="51">+A220</f>
        <v>42675</v>
      </c>
      <c r="I220" s="179">
        <f t="shared" si="30"/>
        <v>7.4219999999999997</v>
      </c>
      <c r="J220" s="179">
        <f t="shared" si="31"/>
        <v>30.949000000000002</v>
      </c>
      <c r="K220" s="179">
        <f>+'GN2'!E218/1000/1000</f>
        <v>4.141</v>
      </c>
      <c r="L220" s="179">
        <f>+'GN2'!F218/1000/1000</f>
        <v>3.2810000000000001</v>
      </c>
      <c r="M220" s="125">
        <v>42786</v>
      </c>
      <c r="N220" s="115" t="s">
        <v>477</v>
      </c>
      <c r="O220" s="113" t="s">
        <v>448</v>
      </c>
    </row>
    <row r="221" spans="1:16">
      <c r="A221" s="37">
        <v>42705</v>
      </c>
      <c r="B221" s="27"/>
      <c r="C221" s="113">
        <v>662</v>
      </c>
      <c r="D221" s="113">
        <v>7434</v>
      </c>
      <c r="E221" s="113">
        <v>3983</v>
      </c>
      <c r="F221" s="113">
        <v>3321</v>
      </c>
      <c r="G221" s="113">
        <v>31068</v>
      </c>
      <c r="H221" s="37">
        <f t="shared" si="51"/>
        <v>42705</v>
      </c>
      <c r="I221" s="179">
        <f t="shared" si="30"/>
        <v>7.4340000000000002</v>
      </c>
      <c r="J221" s="179">
        <f t="shared" si="31"/>
        <v>31.068000000000001</v>
      </c>
      <c r="K221" s="179">
        <f>+'GN2'!E219/1000/1000</f>
        <v>4.1280000000000001</v>
      </c>
      <c r="L221" s="179">
        <f>+'GN2'!F219/1000/1000</f>
        <v>3.3050000000000002</v>
      </c>
      <c r="M221" s="125">
        <v>42800</v>
      </c>
      <c r="N221" s="115" t="s">
        <v>477</v>
      </c>
      <c r="O221" s="113" t="s">
        <v>448</v>
      </c>
    </row>
    <row r="222" spans="1:16">
      <c r="A222" s="37">
        <v>42736</v>
      </c>
      <c r="B222" s="27"/>
      <c r="C222" s="113">
        <v>695</v>
      </c>
      <c r="D222" s="113">
        <v>7414</v>
      </c>
      <c r="E222" s="113">
        <v>4899</v>
      </c>
      <c r="F222" s="113">
        <v>4204</v>
      </c>
      <c r="G222" s="161">
        <v>31143</v>
      </c>
      <c r="H222" s="37">
        <f t="shared" si="51"/>
        <v>42736</v>
      </c>
      <c r="I222" s="179">
        <f t="shared" si="30"/>
        <v>7.4139999999999997</v>
      </c>
      <c r="J222" s="179">
        <f t="shared" si="31"/>
        <v>31.143000000000001</v>
      </c>
      <c r="K222" s="179">
        <f>+'GN2'!E220/1000/1000</f>
        <v>4.0890000000000004</v>
      </c>
      <c r="L222" s="179">
        <f>+'GN2'!F220/1000/1000</f>
        <v>3.3239999999999998</v>
      </c>
      <c r="M222" s="125">
        <v>42814</v>
      </c>
      <c r="O222" s="25" t="s">
        <v>448</v>
      </c>
    </row>
    <row r="223" spans="1:16">
      <c r="A223" s="37">
        <v>42767</v>
      </c>
      <c r="C223" s="113">
        <v>663</v>
      </c>
      <c r="D223" s="113">
        <v>7398</v>
      </c>
      <c r="E223" s="113">
        <v>3949</v>
      </c>
      <c r="F223" s="25">
        <v>3286</v>
      </c>
      <c r="G223" s="161">
        <v>31142</v>
      </c>
      <c r="H223" s="37">
        <f t="shared" ref="H223" si="52">+A223</f>
        <v>42767</v>
      </c>
      <c r="I223" s="179">
        <f t="shared" si="30"/>
        <v>7.3979999999999997</v>
      </c>
      <c r="J223" s="179">
        <f t="shared" si="31"/>
        <v>31.141999999999999</v>
      </c>
      <c r="K223" s="179">
        <f>+'GN2'!E221/1000/1000</f>
        <v>4.0739999999999998</v>
      </c>
      <c r="L223" s="179">
        <f>+'GN2'!F221/1000/1000</f>
        <v>3.3220000000000001</v>
      </c>
      <c r="M223" s="125">
        <v>42852</v>
      </c>
      <c r="O223" s="113" t="s">
        <v>448</v>
      </c>
    </row>
    <row r="224" spans="1:16">
      <c r="A224" s="37">
        <v>42795</v>
      </c>
      <c r="B224" s="113"/>
      <c r="C224" s="21">
        <v>694</v>
      </c>
      <c r="D224" s="21">
        <v>7403</v>
      </c>
      <c r="E224" s="21">
        <v>3866</v>
      </c>
      <c r="F224" s="21">
        <v>3172</v>
      </c>
      <c r="G224" s="161">
        <v>31015</v>
      </c>
      <c r="H224" s="37">
        <f t="shared" ref="H224" si="53">+A224</f>
        <v>42795</v>
      </c>
      <c r="I224" s="179">
        <f t="shared" si="30"/>
        <v>7.4029999999999996</v>
      </c>
      <c r="J224" s="179">
        <f t="shared" si="31"/>
        <v>31.015000000000001</v>
      </c>
      <c r="K224" s="179">
        <f>+'GN2'!E222/1000/1000</f>
        <v>4.0709999999999997</v>
      </c>
      <c r="L224" s="179">
        <f>+'GN2'!F222/1000/1000</f>
        <v>3.33</v>
      </c>
      <c r="M224" s="125">
        <v>42865</v>
      </c>
      <c r="O224" s="113" t="s">
        <v>448</v>
      </c>
    </row>
    <row r="225" spans="1:15">
      <c r="A225" s="37">
        <v>42826</v>
      </c>
      <c r="B225" s="113"/>
      <c r="C225" s="21">
        <v>645</v>
      </c>
      <c r="D225" s="21">
        <v>7414</v>
      </c>
      <c r="E225" s="21">
        <v>3462</v>
      </c>
      <c r="F225" s="21">
        <v>2817</v>
      </c>
      <c r="G225" s="161">
        <v>31226</v>
      </c>
      <c r="H225" s="37">
        <f t="shared" ref="H225:H228" si="54">+A225</f>
        <v>42826</v>
      </c>
      <c r="I225" s="179">
        <f t="shared" si="30"/>
        <v>7.4139999999999997</v>
      </c>
      <c r="J225" s="179">
        <f t="shared" si="31"/>
        <v>31.225999999999999</v>
      </c>
      <c r="K225" s="179">
        <f>+'GN2'!E223/1000/1000</f>
        <v>4.0529999999999999</v>
      </c>
      <c r="L225" s="179">
        <f>+'GN2'!F223/1000/1000</f>
        <v>3.36</v>
      </c>
      <c r="M225" s="125">
        <v>42919</v>
      </c>
      <c r="O225" s="113" t="s">
        <v>448</v>
      </c>
    </row>
    <row r="226" spans="1:15">
      <c r="A226" s="37">
        <v>42856</v>
      </c>
      <c r="B226" s="113"/>
      <c r="C226" s="6">
        <v>578</v>
      </c>
      <c r="D226" s="21">
        <v>7432</v>
      </c>
      <c r="E226" s="21">
        <v>2501</v>
      </c>
      <c r="F226" s="21">
        <v>1923</v>
      </c>
      <c r="G226" s="161">
        <v>31379</v>
      </c>
      <c r="H226" s="37">
        <f t="shared" si="54"/>
        <v>42856</v>
      </c>
      <c r="I226" s="179">
        <f t="shared" si="30"/>
        <v>7.4320000000000004</v>
      </c>
      <c r="J226" s="179">
        <f t="shared" si="31"/>
        <v>31.379000000000001</v>
      </c>
      <c r="K226" s="179">
        <f>+'GN2'!E224/1000/1000</f>
        <v>4.0540000000000003</v>
      </c>
      <c r="L226" s="179">
        <f>+'GN2'!F224/1000/1000</f>
        <v>3.3759999999999999</v>
      </c>
      <c r="M226" s="125">
        <v>42928</v>
      </c>
      <c r="O226" s="113" t="s">
        <v>448</v>
      </c>
    </row>
    <row r="227" spans="1:15">
      <c r="A227" s="37">
        <v>42887</v>
      </c>
      <c r="B227" s="113"/>
      <c r="C227" s="6">
        <v>519</v>
      </c>
      <c r="D227" s="21">
        <v>7442</v>
      </c>
      <c r="E227" s="21">
        <v>2309</v>
      </c>
      <c r="F227" s="21">
        <v>1790</v>
      </c>
      <c r="G227" s="161">
        <v>31515</v>
      </c>
      <c r="H227" s="37">
        <f t="shared" si="54"/>
        <v>42887</v>
      </c>
      <c r="I227" s="179">
        <f t="shared" si="30"/>
        <v>7.4420000000000002</v>
      </c>
      <c r="J227" s="179">
        <f t="shared" si="31"/>
        <v>31.515000000000001</v>
      </c>
      <c r="K227" s="179">
        <f>+'GN2'!E225/1000/1000</f>
        <v>4.0369999999999999</v>
      </c>
      <c r="L227" s="179">
        <f>+'GN2'!F225/1000/1000</f>
        <v>3.403</v>
      </c>
      <c r="M227" s="125">
        <v>42957</v>
      </c>
      <c r="O227" s="113" t="s">
        <v>448</v>
      </c>
    </row>
    <row r="228" spans="1:15">
      <c r="A228" s="37">
        <v>42917</v>
      </c>
      <c r="B228" s="113"/>
      <c r="C228" s="6">
        <v>561</v>
      </c>
      <c r="D228" s="21">
        <v>7442</v>
      </c>
      <c r="E228" s="21">
        <v>2673</v>
      </c>
      <c r="F228" s="21">
        <v>2112</v>
      </c>
      <c r="G228" s="161">
        <v>31552</v>
      </c>
      <c r="H228" s="37">
        <f t="shared" si="54"/>
        <v>42917</v>
      </c>
      <c r="I228" s="179">
        <f t="shared" si="30"/>
        <v>7.4420000000000002</v>
      </c>
      <c r="J228" s="179">
        <f t="shared" si="31"/>
        <v>31.552</v>
      </c>
      <c r="K228" s="179">
        <f>+'GN2'!E226/1000/1000</f>
        <v>4.0309999999999997</v>
      </c>
      <c r="L228" s="179">
        <f>+'GN2'!F226/1000/1000</f>
        <v>3.41</v>
      </c>
      <c r="M228" s="125">
        <v>42990</v>
      </c>
      <c r="O228" s="113" t="s">
        <v>448</v>
      </c>
    </row>
    <row r="229" spans="1:15">
      <c r="A229" s="37">
        <v>42948</v>
      </c>
      <c r="B229" s="113"/>
      <c r="C229" s="113">
        <v>537</v>
      </c>
      <c r="D229" s="21">
        <v>7412</v>
      </c>
      <c r="E229" s="21">
        <v>2441</v>
      </c>
      <c r="F229" s="21">
        <v>1904</v>
      </c>
      <c r="G229" s="161">
        <v>31574</v>
      </c>
      <c r="H229" s="37">
        <f t="shared" ref="H229:H230" si="55">+A229</f>
        <v>42948</v>
      </c>
      <c r="I229" s="179">
        <f t="shared" si="30"/>
        <v>7.4119999999999999</v>
      </c>
      <c r="J229" s="179">
        <f t="shared" si="31"/>
        <v>31.574000000000002</v>
      </c>
      <c r="K229" s="179">
        <f>+'GN2'!E227/1000/1000</f>
        <v>4.0010000000000003</v>
      </c>
      <c r="L229" s="179">
        <f>+'GN2'!F227/1000/1000</f>
        <v>3.41</v>
      </c>
      <c r="M229" s="125">
        <v>43021</v>
      </c>
      <c r="O229" s="113" t="s">
        <v>448</v>
      </c>
    </row>
    <row r="230" spans="1:15">
      <c r="A230" s="37">
        <v>42979</v>
      </c>
      <c r="B230" s="113"/>
      <c r="C230" s="6">
        <v>552</v>
      </c>
      <c r="D230" s="21">
        <v>7389</v>
      </c>
      <c r="E230" s="21">
        <v>2670</v>
      </c>
      <c r="F230" s="21">
        <v>2118</v>
      </c>
      <c r="G230" s="161">
        <v>31633</v>
      </c>
      <c r="H230" s="37">
        <f t="shared" si="55"/>
        <v>42979</v>
      </c>
      <c r="I230" s="179">
        <f t="shared" si="30"/>
        <v>7.3890000000000002</v>
      </c>
      <c r="J230" s="179">
        <f t="shared" si="31"/>
        <v>31.632999999999999</v>
      </c>
      <c r="K230" s="179">
        <f>+'GN2'!E228/1000/1000</f>
        <v>3.9769999999999999</v>
      </c>
      <c r="L230" s="179">
        <f>+'GN2'!F228/1000/1000</f>
        <v>3.4119999999999999</v>
      </c>
      <c r="M230" s="125">
        <v>43049</v>
      </c>
      <c r="O230" s="113" t="s">
        <v>448</v>
      </c>
    </row>
    <row r="231" spans="1:15">
      <c r="A231" s="37">
        <v>43009</v>
      </c>
      <c r="B231" s="113"/>
      <c r="C231" s="6">
        <v>601</v>
      </c>
      <c r="D231" s="21">
        <v>7349</v>
      </c>
      <c r="E231" s="21">
        <v>3147</v>
      </c>
      <c r="F231" s="21">
        <v>2546</v>
      </c>
      <c r="G231" s="161">
        <v>31816</v>
      </c>
      <c r="H231" s="37">
        <f t="shared" ref="H231" si="56">+A231</f>
        <v>43009</v>
      </c>
      <c r="I231" s="179">
        <f t="shared" si="30"/>
        <v>7.3490000000000002</v>
      </c>
      <c r="J231" s="179">
        <f t="shared" si="31"/>
        <v>31.815999999999999</v>
      </c>
      <c r="K231" s="179">
        <f>+'GN2'!E229/1000/1000</f>
        <v>3.9390000000000001</v>
      </c>
      <c r="L231" s="179">
        <f>+'GN2'!F229/1000/1000</f>
        <v>3.41</v>
      </c>
      <c r="M231" s="125">
        <v>43082</v>
      </c>
      <c r="O231" s="113" t="s">
        <v>448</v>
      </c>
    </row>
    <row r="232" spans="1:15">
      <c r="A232" s="37">
        <v>43040</v>
      </c>
      <c r="B232" s="113"/>
      <c r="C232" s="6">
        <v>658</v>
      </c>
      <c r="D232" s="21">
        <v>7365</v>
      </c>
      <c r="E232" s="21">
        <v>3406</v>
      </c>
      <c r="F232" s="21">
        <v>2748</v>
      </c>
      <c r="G232" s="161">
        <v>31941</v>
      </c>
      <c r="H232" s="37">
        <f t="shared" ref="H232:H244" si="57">+A232</f>
        <v>43040</v>
      </c>
      <c r="I232" s="179">
        <f t="shared" si="30"/>
        <v>7.3650000000000002</v>
      </c>
      <c r="J232" s="179">
        <f t="shared" si="31"/>
        <v>31.940999999999999</v>
      </c>
      <c r="K232" s="179">
        <f>+'GN2'!E230/1000/1000</f>
        <v>3.9220000000000002</v>
      </c>
      <c r="L232" s="179">
        <f>+'GN2'!F230/1000/1000</f>
        <v>3.4430000000000001</v>
      </c>
      <c r="M232" s="125">
        <v>43131</v>
      </c>
      <c r="O232" s="113" t="s">
        <v>448</v>
      </c>
    </row>
    <row r="233" spans="1:15">
      <c r="A233" s="37">
        <v>43070</v>
      </c>
      <c r="B233" s="113"/>
      <c r="C233" s="6">
        <v>661</v>
      </c>
      <c r="D233" s="21">
        <v>7364</v>
      </c>
      <c r="E233" s="21">
        <v>4142</v>
      </c>
      <c r="F233" s="21">
        <v>3481</v>
      </c>
      <c r="G233" s="161">
        <v>32101</v>
      </c>
      <c r="H233" s="37">
        <f t="shared" si="57"/>
        <v>43070</v>
      </c>
      <c r="I233" s="179">
        <f t="shared" si="30"/>
        <v>7.3639999999999999</v>
      </c>
      <c r="J233" s="179">
        <f t="shared" si="31"/>
        <v>32.100999999999999</v>
      </c>
      <c r="K233" s="179">
        <f>+'GN2'!E231/1000/1000</f>
        <v>3.9089999999999998</v>
      </c>
      <c r="L233" s="179">
        <f>+'GN2'!F231/1000/1000</f>
        <v>3.4569999999999999</v>
      </c>
      <c r="M233" s="125">
        <v>43150</v>
      </c>
      <c r="O233" s="113" t="s">
        <v>448</v>
      </c>
    </row>
    <row r="234" spans="1:15">
      <c r="A234" s="37">
        <v>43101</v>
      </c>
      <c r="B234" s="113"/>
      <c r="C234" s="113">
        <v>706</v>
      </c>
      <c r="D234" s="21">
        <v>7375</v>
      </c>
      <c r="E234" s="21">
        <v>4969</v>
      </c>
      <c r="F234" s="21">
        <v>4263</v>
      </c>
      <c r="G234" s="161">
        <v>32160</v>
      </c>
      <c r="H234" s="37">
        <f t="shared" si="57"/>
        <v>43101</v>
      </c>
      <c r="I234" s="179">
        <f t="shared" si="30"/>
        <v>7.375</v>
      </c>
      <c r="J234" s="179">
        <f t="shared" si="31"/>
        <v>32.159999999999997</v>
      </c>
      <c r="K234" s="179">
        <f>+'GN2'!E232/1000/1000</f>
        <v>3.911</v>
      </c>
      <c r="L234" s="179">
        <f>+'GN2'!F232/1000/1000</f>
        <v>3.4649999999999999</v>
      </c>
      <c r="M234" s="125">
        <v>43173</v>
      </c>
      <c r="O234" s="113" t="s">
        <v>448</v>
      </c>
    </row>
    <row r="235" spans="1:15">
      <c r="A235" s="37">
        <v>43132</v>
      </c>
      <c r="B235" s="113"/>
      <c r="C235" s="113">
        <v>663</v>
      </c>
      <c r="D235" s="21">
        <v>7375</v>
      </c>
      <c r="E235" s="21">
        <v>4031</v>
      </c>
      <c r="F235" s="21">
        <v>3368</v>
      </c>
      <c r="G235" s="161">
        <v>32242</v>
      </c>
      <c r="H235" s="37">
        <f t="shared" si="57"/>
        <v>43132</v>
      </c>
      <c r="I235" s="179">
        <f t="shared" si="30"/>
        <v>7.375</v>
      </c>
      <c r="J235" s="179">
        <f t="shared" si="31"/>
        <v>32.241999999999997</v>
      </c>
      <c r="K235" s="179">
        <f>+'GN2'!E233/1000/1000</f>
        <v>3.899</v>
      </c>
      <c r="L235" s="179">
        <f>+'GN2'!F233/1000/1000</f>
        <v>3.4769999999999999</v>
      </c>
      <c r="M235" s="125">
        <v>43220</v>
      </c>
      <c r="O235" s="113" t="s">
        <v>448</v>
      </c>
    </row>
    <row r="236" spans="1:15">
      <c r="A236" s="37">
        <v>43160</v>
      </c>
      <c r="B236" s="113"/>
      <c r="C236" s="6">
        <v>705</v>
      </c>
      <c r="D236" s="21">
        <v>7386</v>
      </c>
      <c r="E236" s="21">
        <v>4176</v>
      </c>
      <c r="F236" s="113">
        <v>3471</v>
      </c>
      <c r="G236" s="161">
        <v>32541</v>
      </c>
      <c r="H236" s="37">
        <f t="shared" si="57"/>
        <v>43160</v>
      </c>
      <c r="I236" s="179">
        <f t="shared" si="30"/>
        <v>7.3860000000000001</v>
      </c>
      <c r="J236" s="179">
        <f t="shared" si="31"/>
        <v>32.540999999999997</v>
      </c>
      <c r="K236" s="179">
        <f>+'GN2'!E234/1000/1000</f>
        <v>3.8839999999999999</v>
      </c>
      <c r="L236" s="179">
        <f>+'GN2'!F234/1000/1000</f>
        <v>3.5030000000000001</v>
      </c>
      <c r="M236" s="125">
        <v>43231</v>
      </c>
      <c r="O236" s="113" t="s">
        <v>448</v>
      </c>
    </row>
    <row r="237" spans="1:15">
      <c r="A237" s="37">
        <v>43191</v>
      </c>
      <c r="B237" s="113"/>
      <c r="C237" s="6">
        <v>598</v>
      </c>
      <c r="D237" s="21">
        <v>7339</v>
      </c>
      <c r="E237" s="21">
        <v>3430</v>
      </c>
      <c r="F237" s="113">
        <v>2832</v>
      </c>
      <c r="G237" s="161">
        <v>32556</v>
      </c>
      <c r="H237" s="37">
        <f t="shared" si="57"/>
        <v>43191</v>
      </c>
      <c r="I237" s="179">
        <f t="shared" si="30"/>
        <v>7.3390000000000004</v>
      </c>
      <c r="J237" s="179">
        <f t="shared" si="31"/>
        <v>32.555999999999997</v>
      </c>
      <c r="K237" s="179">
        <f>+'GN2'!E235/1000/1000</f>
        <v>3.8570000000000002</v>
      </c>
      <c r="L237" s="179">
        <f>+'GN2'!F235/1000/1000</f>
        <v>3.4820000000000002</v>
      </c>
      <c r="M237" s="125">
        <v>43271</v>
      </c>
      <c r="O237" s="113" t="s">
        <v>448</v>
      </c>
    </row>
    <row r="238" spans="1:15">
      <c r="A238" s="37">
        <v>43221</v>
      </c>
      <c r="B238" s="113"/>
      <c r="C238" s="6">
        <v>558</v>
      </c>
      <c r="D238" s="21">
        <v>7319</v>
      </c>
      <c r="E238" s="21">
        <v>2541</v>
      </c>
      <c r="F238" s="113">
        <v>1983</v>
      </c>
      <c r="G238" s="161">
        <v>32616</v>
      </c>
      <c r="H238" s="37">
        <f t="shared" si="57"/>
        <v>43221</v>
      </c>
      <c r="I238" s="179">
        <f t="shared" si="30"/>
        <v>7.319</v>
      </c>
      <c r="J238" s="179">
        <f t="shared" si="31"/>
        <v>32.616</v>
      </c>
      <c r="K238" s="179">
        <f>+'GN2'!E236/1000/1000</f>
        <v>3.8359999999999999</v>
      </c>
      <c r="L238" s="179">
        <f>+'GN2'!F236/1000/1000</f>
        <v>3.4830000000000001</v>
      </c>
      <c r="M238" s="125">
        <v>43292</v>
      </c>
      <c r="O238" s="113" t="s">
        <v>448</v>
      </c>
    </row>
    <row r="239" spans="1:15">
      <c r="A239" s="37">
        <v>43252</v>
      </c>
      <c r="B239" s="113"/>
      <c r="C239" s="6">
        <v>489</v>
      </c>
      <c r="D239" s="21">
        <v>7289</v>
      </c>
      <c r="E239" s="21">
        <v>2268</v>
      </c>
      <c r="F239" s="113">
        <v>1779</v>
      </c>
      <c r="G239" s="161">
        <v>32605</v>
      </c>
      <c r="H239" s="37">
        <f t="shared" si="57"/>
        <v>43252</v>
      </c>
      <c r="I239" s="179">
        <f t="shared" si="30"/>
        <v>7.2889999999999997</v>
      </c>
      <c r="J239" s="179">
        <f t="shared" si="31"/>
        <v>32.604999999999997</v>
      </c>
      <c r="K239" s="179">
        <f>+'GN2'!E237/1000/1000</f>
        <v>3.82</v>
      </c>
      <c r="L239" s="179">
        <f>+'GN2'!F237/1000/1000</f>
        <v>3.4689999999999999</v>
      </c>
      <c r="M239" s="125">
        <v>43325</v>
      </c>
      <c r="O239" s="113" t="s">
        <v>448</v>
      </c>
    </row>
    <row r="240" spans="1:15">
      <c r="A240" s="37">
        <v>43282</v>
      </c>
      <c r="B240" s="113"/>
      <c r="C240" s="6">
        <v>548</v>
      </c>
      <c r="D240" s="21">
        <v>7276</v>
      </c>
      <c r="E240" s="21">
        <v>2677</v>
      </c>
      <c r="F240" s="113">
        <v>2129</v>
      </c>
      <c r="G240" s="161">
        <v>32622</v>
      </c>
      <c r="H240" s="37">
        <f t="shared" si="57"/>
        <v>43282</v>
      </c>
      <c r="I240" s="179">
        <f t="shared" si="30"/>
        <v>7.2759999999999998</v>
      </c>
      <c r="J240" s="179">
        <f t="shared" si="31"/>
        <v>32.622</v>
      </c>
      <c r="K240" s="179">
        <f>+'GN2'!E238/1000/1000</f>
        <v>3.8090000000000002</v>
      </c>
      <c r="L240" s="179">
        <f>+'GN2'!F238/1000/1000</f>
        <v>3.4660000000000002</v>
      </c>
      <c r="M240" s="125">
        <v>43356</v>
      </c>
      <c r="O240" s="113" t="s">
        <v>448</v>
      </c>
    </row>
    <row r="241" spans="1:15">
      <c r="A241" s="37">
        <v>43313</v>
      </c>
      <c r="B241" s="113"/>
      <c r="C241" s="6">
        <v>569</v>
      </c>
      <c r="D241" s="21">
        <v>7308</v>
      </c>
      <c r="E241" s="21">
        <v>2524</v>
      </c>
      <c r="F241" s="113">
        <v>1955</v>
      </c>
      <c r="G241" s="161">
        <v>32673</v>
      </c>
      <c r="H241" s="37">
        <f t="shared" si="57"/>
        <v>43313</v>
      </c>
      <c r="I241" s="179">
        <f t="shared" si="30"/>
        <v>7.3079999999999998</v>
      </c>
      <c r="J241" s="179">
        <f t="shared" si="31"/>
        <v>32.673000000000002</v>
      </c>
      <c r="K241" s="179">
        <f>+'GN2'!E239/1000/1000</f>
        <v>3.8290000000000002</v>
      </c>
      <c r="L241" s="179">
        <f>+'GN2'!F239/1000/1000</f>
        <v>3.4780000000000002</v>
      </c>
      <c r="M241" s="125">
        <v>43396</v>
      </c>
      <c r="O241" s="113" t="s">
        <v>448</v>
      </c>
    </row>
    <row r="242" spans="1:15">
      <c r="A242" s="37">
        <v>43344</v>
      </c>
      <c r="B242" s="113"/>
      <c r="C242" s="6">
        <v>585</v>
      </c>
      <c r="D242" s="21">
        <v>7341</v>
      </c>
      <c r="E242" s="21">
        <v>2748</v>
      </c>
      <c r="F242" s="113">
        <v>2163</v>
      </c>
      <c r="G242" s="161">
        <v>32718</v>
      </c>
      <c r="H242" s="37">
        <f t="shared" si="57"/>
        <v>43344</v>
      </c>
      <c r="I242" s="179">
        <f t="shared" si="30"/>
        <v>7.3410000000000002</v>
      </c>
      <c r="J242" s="179">
        <f t="shared" si="31"/>
        <v>32.718000000000004</v>
      </c>
      <c r="K242" s="179">
        <f>+'GN2'!E240/1000/1000</f>
        <v>3.8380000000000001</v>
      </c>
      <c r="L242" s="179">
        <f>+'GN2'!F240/1000/1000</f>
        <v>3.5019999999999998</v>
      </c>
      <c r="M242" s="125">
        <v>43417</v>
      </c>
      <c r="O242" s="132" t="s">
        <v>653</v>
      </c>
    </row>
    <row r="243" spans="1:15">
      <c r="A243" s="37">
        <v>43374</v>
      </c>
      <c r="B243" s="113"/>
      <c r="C243" s="6">
        <v>644</v>
      </c>
      <c r="D243" s="21">
        <v>7384</v>
      </c>
      <c r="E243" s="21">
        <v>3268</v>
      </c>
      <c r="F243" s="113">
        <v>2624</v>
      </c>
      <c r="G243" s="161">
        <v>32796</v>
      </c>
      <c r="H243" s="37">
        <f t="shared" si="57"/>
        <v>43374</v>
      </c>
      <c r="I243" s="179">
        <f t="shared" si="30"/>
        <v>7.3840000000000003</v>
      </c>
      <c r="J243" s="179">
        <f t="shared" si="31"/>
        <v>32.795999999999999</v>
      </c>
      <c r="K243" s="179">
        <f>+'GN2'!E241/1000/1000</f>
        <v>3.8559999999999999</v>
      </c>
      <c r="L243" s="179">
        <f>+'GN2'!F241/1000/1000</f>
        <v>3.5270000000000001</v>
      </c>
      <c r="M243" s="125">
        <v>43451</v>
      </c>
      <c r="O243" s="113" t="s">
        <v>448</v>
      </c>
    </row>
    <row r="244" spans="1:15">
      <c r="A244" s="37">
        <v>43405</v>
      </c>
      <c r="B244" s="113"/>
      <c r="C244" s="6">
        <v>693</v>
      </c>
      <c r="D244" s="21">
        <v>7419</v>
      </c>
      <c r="E244" s="21">
        <v>3535</v>
      </c>
      <c r="F244" s="113">
        <v>2842</v>
      </c>
      <c r="G244" s="161">
        <v>32890</v>
      </c>
      <c r="H244" s="37">
        <f t="shared" si="57"/>
        <v>43405</v>
      </c>
      <c r="I244" s="179">
        <f t="shared" si="30"/>
        <v>7.4189999999999996</v>
      </c>
      <c r="J244" s="179">
        <f t="shared" si="31"/>
        <v>32.89</v>
      </c>
      <c r="K244" s="179">
        <f>+'GN2'!E242/1000/1000</f>
        <v>3.8860000000000001</v>
      </c>
      <c r="L244" s="179">
        <f>+'GN2'!F242/1000/1000</f>
        <v>3.532</v>
      </c>
      <c r="M244" s="125">
        <v>43500</v>
      </c>
      <c r="O244" s="132" t="s">
        <v>653</v>
      </c>
    </row>
    <row r="245" spans="1:15">
      <c r="A245" s="37">
        <v>43435</v>
      </c>
      <c r="B245" s="113"/>
      <c r="C245" s="6">
        <v>669</v>
      </c>
      <c r="D245" s="21">
        <v>7427</v>
      </c>
      <c r="E245" s="21">
        <v>4199</v>
      </c>
      <c r="F245" s="113">
        <v>3530</v>
      </c>
      <c r="G245" s="161">
        <v>32939</v>
      </c>
      <c r="H245" s="37">
        <f t="shared" ref="H245:H247" si="58">+A245</f>
        <v>43435</v>
      </c>
      <c r="I245" s="179">
        <f t="shared" si="30"/>
        <v>7.4269999999999996</v>
      </c>
      <c r="J245" s="179">
        <f t="shared" si="31"/>
        <v>32.939</v>
      </c>
      <c r="K245" s="179">
        <f>+'GN2'!E243/1000/1000</f>
        <v>3.8809999999999998</v>
      </c>
      <c r="L245" s="179">
        <f>+'GN2'!F243/1000/1000</f>
        <v>3.544</v>
      </c>
      <c r="M245" s="125">
        <v>43515</v>
      </c>
      <c r="O245" s="113" t="s">
        <v>448</v>
      </c>
    </row>
    <row r="246" spans="1:15">
      <c r="A246" s="37">
        <v>43466</v>
      </c>
      <c r="B246" s="113"/>
      <c r="C246" s="6">
        <v>726</v>
      </c>
      <c r="D246" s="21">
        <v>7447</v>
      </c>
      <c r="E246" s="21">
        <v>4968</v>
      </c>
      <c r="F246" s="113">
        <v>4242</v>
      </c>
      <c r="G246" s="161">
        <v>32918</v>
      </c>
      <c r="H246" s="37">
        <f t="shared" si="58"/>
        <v>43466</v>
      </c>
      <c r="I246" s="179">
        <f t="shared" si="30"/>
        <v>7.4470000000000001</v>
      </c>
      <c r="J246" s="179">
        <f t="shared" si="31"/>
        <v>32.917999999999999</v>
      </c>
      <c r="K246" s="179">
        <f>+'GN2'!E244/1000/1000</f>
        <v>3.8809999999999998</v>
      </c>
      <c r="L246" s="179">
        <f>+'GN2'!F244/1000/1000</f>
        <v>3.5640000000000001</v>
      </c>
      <c r="M246" s="125">
        <v>43539</v>
      </c>
      <c r="O246" s="132" t="s">
        <v>653</v>
      </c>
    </row>
    <row r="247" spans="1:15">
      <c r="A247" s="37">
        <v>43497</v>
      </c>
      <c r="B247" s="113"/>
      <c r="C247" s="6">
        <v>664</v>
      </c>
      <c r="D247" s="21">
        <v>7448</v>
      </c>
      <c r="E247" s="21">
        <v>4015</v>
      </c>
      <c r="F247" s="21">
        <v>3351</v>
      </c>
      <c r="G247" s="161">
        <v>32901</v>
      </c>
      <c r="H247" s="37">
        <f t="shared" si="58"/>
        <v>43497</v>
      </c>
      <c r="I247" s="179">
        <f t="shared" si="30"/>
        <v>7.4480000000000004</v>
      </c>
      <c r="J247" s="179">
        <f t="shared" si="31"/>
        <v>32.901000000000003</v>
      </c>
      <c r="K247" s="179">
        <f>+'GN2'!E245/1000/1000</f>
        <v>3.8690000000000002</v>
      </c>
      <c r="L247" s="179">
        <f>+'GN2'!F245/1000/1000</f>
        <v>3.577</v>
      </c>
      <c r="M247" s="125">
        <v>43584</v>
      </c>
      <c r="O247" s="113" t="s">
        <v>448</v>
      </c>
    </row>
    <row r="248" spans="1:15">
      <c r="A248" s="37">
        <v>43525</v>
      </c>
      <c r="B248" s="113"/>
      <c r="C248" s="6">
        <v>699</v>
      </c>
      <c r="D248" s="21">
        <v>7442</v>
      </c>
      <c r="E248" s="21">
        <v>4008</v>
      </c>
      <c r="F248" s="21">
        <v>3309</v>
      </c>
      <c r="G248" s="161">
        <v>32739</v>
      </c>
      <c r="H248" s="37">
        <f t="shared" ref="H248:H250" si="59">+A248</f>
        <v>43525</v>
      </c>
      <c r="I248" s="179">
        <f t="shared" si="30"/>
        <v>7.4420000000000002</v>
      </c>
      <c r="J248" s="179">
        <f t="shared" si="31"/>
        <v>32.738999999999997</v>
      </c>
      <c r="K248" s="179">
        <f>+'GN2'!E246/1000/1000</f>
        <v>3.8740000000000001</v>
      </c>
      <c r="L248" s="179">
        <f>+'GN2'!F246/1000/1000</f>
        <v>3.5670000000000002</v>
      </c>
      <c r="M248" s="125">
        <v>43620</v>
      </c>
      <c r="O248" s="132" t="s">
        <v>653</v>
      </c>
    </row>
    <row r="249" spans="1:15">
      <c r="A249" s="37">
        <v>43556</v>
      </c>
      <c r="C249" s="6">
        <v>616</v>
      </c>
      <c r="D249" s="21">
        <v>7460</v>
      </c>
      <c r="E249" s="21">
        <v>3605</v>
      </c>
      <c r="F249" s="21">
        <v>2989</v>
      </c>
      <c r="G249" s="161">
        <v>32896</v>
      </c>
      <c r="H249" s="37">
        <f t="shared" si="59"/>
        <v>43556</v>
      </c>
      <c r="I249" s="179">
        <f t="shared" si="30"/>
        <v>7.46</v>
      </c>
      <c r="J249" s="179">
        <f t="shared" si="31"/>
        <v>32.896000000000001</v>
      </c>
      <c r="K249" s="179">
        <f>+'GN2'!E247/1000/1000</f>
        <v>3.8969999999999998</v>
      </c>
      <c r="L249" s="179">
        <f>+'GN2'!F247/1000/1000</f>
        <v>3.5619999999999998</v>
      </c>
      <c r="M249" s="125">
        <v>43637</v>
      </c>
      <c r="O249" s="113" t="s">
        <v>448</v>
      </c>
    </row>
    <row r="250" spans="1:15">
      <c r="A250" s="37">
        <v>43586</v>
      </c>
      <c r="B250" s="113"/>
      <c r="C250" s="6">
        <v>570</v>
      </c>
      <c r="D250" s="21">
        <v>7472</v>
      </c>
      <c r="E250" s="21">
        <v>2563</v>
      </c>
      <c r="F250" s="21">
        <v>1993</v>
      </c>
      <c r="G250" s="161">
        <v>32906</v>
      </c>
      <c r="H250" s="37">
        <f t="shared" si="59"/>
        <v>43586</v>
      </c>
      <c r="I250" s="179">
        <f t="shared" si="30"/>
        <v>7.4720000000000004</v>
      </c>
      <c r="J250" s="179">
        <f t="shared" si="31"/>
        <v>32.905999999999999</v>
      </c>
      <c r="K250" s="179">
        <f>+'GN2'!E248/1000/1000</f>
        <v>3.9289999999999998</v>
      </c>
      <c r="L250" s="179">
        <f>+'GN2'!F248/1000/1000</f>
        <v>3.5430000000000001</v>
      </c>
      <c r="M250" s="125">
        <v>43658</v>
      </c>
      <c r="O250" s="132" t="s">
        <v>653</v>
      </c>
    </row>
    <row r="251" spans="1:15">
      <c r="A251" s="37">
        <v>43617</v>
      </c>
      <c r="B251" s="113"/>
      <c r="C251" s="113">
        <v>508</v>
      </c>
      <c r="D251" s="21">
        <v>7491</v>
      </c>
      <c r="E251" s="113">
        <v>2298</v>
      </c>
      <c r="F251" s="21">
        <v>1790</v>
      </c>
      <c r="G251" s="161">
        <v>32917</v>
      </c>
      <c r="H251" s="37">
        <f t="shared" ref="H251" si="60">+A251</f>
        <v>43617</v>
      </c>
      <c r="I251" s="179">
        <f t="shared" si="30"/>
        <v>7.4909999999999997</v>
      </c>
      <c r="J251" s="179">
        <f t="shared" si="31"/>
        <v>32.917000000000002</v>
      </c>
      <c r="K251" s="179">
        <f>+'GN2'!E249/1000/1000</f>
        <v>3.956</v>
      </c>
      <c r="L251" s="179">
        <f>+'GN2'!F249/1000/1000</f>
        <v>3.5350000000000001</v>
      </c>
      <c r="M251" s="125">
        <v>43691</v>
      </c>
      <c r="O251" s="113" t="s">
        <v>448</v>
      </c>
    </row>
    <row r="252" spans="1:15">
      <c r="A252" s="37">
        <v>43647</v>
      </c>
      <c r="C252" s="113">
        <v>559</v>
      </c>
      <c r="D252" s="21">
        <v>7502</v>
      </c>
      <c r="E252" s="113">
        <v>2699</v>
      </c>
      <c r="F252" s="21">
        <v>2140</v>
      </c>
      <c r="G252" s="161">
        <v>32928</v>
      </c>
      <c r="H252" s="37">
        <f t="shared" ref="H252:H254" si="61">+A252</f>
        <v>43647</v>
      </c>
      <c r="I252" s="179">
        <f t="shared" ref="I252:I254" si="62">+D252/1000</f>
        <v>7.5019999999999998</v>
      </c>
      <c r="J252" s="179">
        <f t="shared" ref="J252:J254" si="63">+G252/1000</f>
        <v>32.927999999999997</v>
      </c>
      <c r="K252" s="179">
        <f>+'GN2'!E250/1000/1000</f>
        <v>3.9660000000000002</v>
      </c>
      <c r="L252" s="179">
        <f>+'GN2'!F250/1000/1000</f>
        <v>3.536</v>
      </c>
      <c r="M252" s="125">
        <v>43724</v>
      </c>
      <c r="O252" s="132" t="s">
        <v>653</v>
      </c>
    </row>
    <row r="253" spans="1:15">
      <c r="A253" s="37">
        <v>43678</v>
      </c>
      <c r="B253" s="113"/>
      <c r="C253" s="113">
        <v>589</v>
      </c>
      <c r="D253" s="21">
        <v>7522</v>
      </c>
      <c r="E253" s="113">
        <v>2617</v>
      </c>
      <c r="F253" s="21">
        <v>2028</v>
      </c>
      <c r="G253" s="161">
        <v>33001</v>
      </c>
      <c r="H253" s="37">
        <f t="shared" si="61"/>
        <v>43678</v>
      </c>
      <c r="I253" s="179">
        <f t="shared" si="62"/>
        <v>7.5220000000000002</v>
      </c>
      <c r="J253" s="179">
        <f t="shared" si="63"/>
        <v>33.000999999999998</v>
      </c>
      <c r="K253" s="179">
        <f>+'GN2'!E251/1000/1000</f>
        <v>3.9809999999999999</v>
      </c>
      <c r="L253" s="179">
        <f>+'GN2'!F251/1000/1000</f>
        <v>3.5409999999999999</v>
      </c>
      <c r="M253" s="125">
        <v>43752</v>
      </c>
      <c r="O253" s="113"/>
    </row>
    <row r="254" spans="1:15">
      <c r="A254" s="37">
        <v>43709</v>
      </c>
      <c r="B254" s="113"/>
      <c r="C254" s="113">
        <v>619</v>
      </c>
      <c r="D254" s="21">
        <v>7556</v>
      </c>
      <c r="E254" s="113">
        <v>2771</v>
      </c>
      <c r="F254" s="21">
        <v>2152</v>
      </c>
      <c r="G254" s="161">
        <v>32990</v>
      </c>
      <c r="H254" s="37">
        <f t="shared" si="61"/>
        <v>43709</v>
      </c>
      <c r="I254" s="179">
        <f t="shared" si="62"/>
        <v>7.556</v>
      </c>
      <c r="J254" s="179">
        <f t="shared" si="63"/>
        <v>32.99</v>
      </c>
      <c r="K254" s="183">
        <f>+'GN2'!E252/1000/1000</f>
        <v>4.0250000000000004</v>
      </c>
      <c r="L254" s="183">
        <f>+'GN2'!F252/1000/1000</f>
        <v>3.5310000000000001</v>
      </c>
      <c r="M254" s="125">
        <v>43784</v>
      </c>
      <c r="O254" s="132" t="s">
        <v>697</v>
      </c>
    </row>
    <row r="255" spans="1:15">
      <c r="I255" s="180"/>
      <c r="J255" s="180"/>
      <c r="K255" s="180"/>
      <c r="L255" s="180"/>
      <c r="M255" s="181" t="s">
        <v>705</v>
      </c>
      <c r="N255" s="182"/>
      <c r="O255" s="132" t="s">
        <v>697</v>
      </c>
    </row>
    <row r="256" spans="1:15">
      <c r="M256" s="181" t="s">
        <v>707</v>
      </c>
      <c r="O256" s="132"/>
    </row>
    <row r="257" spans="13:15">
      <c r="M257" s="125"/>
      <c r="O257" s="113"/>
    </row>
    <row r="258" spans="13:15">
      <c r="M258" s="125"/>
    </row>
  </sheetData>
  <mergeCells count="1">
    <mergeCell ref="B4:B5"/>
  </mergeCells>
  <pageMargins left="0.75" right="0.75" top="1" bottom="1" header="0.5" footer="0.5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64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B1" sqref="B1:D1"/>
    </sheetView>
  </sheetViews>
  <sheetFormatPr defaultColWidth="9.1796875" defaultRowHeight="14.5"/>
  <cols>
    <col min="1" max="1" width="9.1796875" style="25"/>
    <col min="2" max="2" width="9" style="74" customWidth="1"/>
    <col min="3" max="3" width="21.54296875" style="74" customWidth="1"/>
    <col min="4" max="4" width="25.26953125" style="74" customWidth="1"/>
    <col min="5" max="5" width="11" style="25" customWidth="1"/>
    <col min="6" max="6" width="13.26953125" style="25" bestFit="1" customWidth="1"/>
    <col min="7" max="7" width="10.7265625" style="25" bestFit="1" customWidth="1"/>
    <col min="8" max="16384" width="9.1796875" style="25"/>
  </cols>
  <sheetData>
    <row r="1" spans="1:6" ht="15" customHeight="1">
      <c r="B1" s="202" t="s">
        <v>382</v>
      </c>
      <c r="C1" s="202"/>
      <c r="D1" s="202"/>
      <c r="E1" s="26" t="s">
        <v>383</v>
      </c>
    </row>
    <row r="2" spans="1:6" ht="15" customHeight="1">
      <c r="B2" s="201"/>
      <c r="C2" s="203" t="s">
        <v>1</v>
      </c>
      <c r="D2" s="203"/>
      <c r="E2" s="26" t="s">
        <v>1</v>
      </c>
      <c r="F2" s="26" t="s">
        <v>1</v>
      </c>
    </row>
    <row r="3" spans="1:6">
      <c r="B3" s="201"/>
      <c r="C3" s="59" t="s">
        <v>359</v>
      </c>
      <c r="D3" s="59" t="s">
        <v>358</v>
      </c>
      <c r="E3" s="113" t="s">
        <v>375</v>
      </c>
      <c r="F3" s="113" t="s">
        <v>376</v>
      </c>
    </row>
    <row r="4" spans="1:6">
      <c r="A4" s="27"/>
      <c r="B4" s="35" t="s">
        <v>205</v>
      </c>
      <c r="C4" s="6"/>
      <c r="D4" s="6"/>
      <c r="E4" s="6"/>
      <c r="F4" s="6"/>
    </row>
    <row r="5" spans="1:6">
      <c r="A5" s="27"/>
      <c r="B5" s="35" t="s">
        <v>204</v>
      </c>
      <c r="C5" s="6"/>
      <c r="D5" s="6"/>
      <c r="E5" s="6"/>
      <c r="F5" s="6"/>
    </row>
    <row r="6" spans="1:6">
      <c r="A6" s="27"/>
      <c r="B6" s="35" t="s">
        <v>203</v>
      </c>
      <c r="C6" s="6"/>
      <c r="D6" s="6"/>
      <c r="E6" s="6"/>
      <c r="F6" s="6"/>
    </row>
    <row r="7" spans="1:6">
      <c r="A7" s="27"/>
      <c r="B7" s="35" t="s">
        <v>202</v>
      </c>
      <c r="C7" s="6"/>
      <c r="D7" s="6"/>
      <c r="E7" s="6"/>
      <c r="F7" s="6"/>
    </row>
    <row r="8" spans="1:6">
      <c r="A8" s="27"/>
      <c r="B8" s="35" t="s">
        <v>201</v>
      </c>
      <c r="C8" s="6"/>
      <c r="D8" s="6"/>
      <c r="E8" s="6"/>
      <c r="F8" s="6"/>
    </row>
    <row r="9" spans="1:6">
      <c r="A9" s="27"/>
      <c r="B9" s="35" t="s">
        <v>200</v>
      </c>
      <c r="C9" s="6"/>
      <c r="D9" s="6"/>
      <c r="E9" s="6"/>
      <c r="F9" s="6"/>
    </row>
    <row r="10" spans="1:6">
      <c r="A10" s="27"/>
      <c r="B10" s="35" t="s">
        <v>199</v>
      </c>
      <c r="C10" s="6"/>
      <c r="D10" s="6"/>
      <c r="E10" s="6"/>
      <c r="F10" s="6"/>
    </row>
    <row r="11" spans="1:6">
      <c r="A11" s="27"/>
      <c r="B11" s="35" t="s">
        <v>198</v>
      </c>
      <c r="C11" s="6"/>
      <c r="D11" s="6"/>
      <c r="E11" s="6"/>
      <c r="F11" s="6"/>
    </row>
    <row r="12" spans="1:6">
      <c r="A12" s="27"/>
      <c r="B12" s="35" t="s">
        <v>197</v>
      </c>
      <c r="C12" s="6"/>
      <c r="D12" s="6"/>
      <c r="E12" s="6"/>
      <c r="F12" s="6"/>
    </row>
    <row r="13" spans="1:6">
      <c r="A13" s="27"/>
      <c r="B13" s="35" t="s">
        <v>196</v>
      </c>
      <c r="C13" s="6"/>
      <c r="D13" s="6"/>
      <c r="E13" s="6"/>
      <c r="F13" s="6"/>
    </row>
    <row r="14" spans="1:6">
      <c r="A14" s="27"/>
      <c r="B14" s="35" t="s">
        <v>195</v>
      </c>
      <c r="C14" s="6"/>
      <c r="D14" s="6"/>
      <c r="E14" s="6"/>
      <c r="F14" s="6"/>
    </row>
    <row r="15" spans="1:6">
      <c r="A15" s="27">
        <v>36495</v>
      </c>
      <c r="B15" s="35" t="s">
        <v>194</v>
      </c>
      <c r="C15" s="6"/>
      <c r="D15" s="6"/>
      <c r="E15" s="6"/>
      <c r="F15" s="6"/>
    </row>
    <row r="16" spans="1:6">
      <c r="A16" s="27">
        <v>36526</v>
      </c>
      <c r="B16" s="35" t="s">
        <v>193</v>
      </c>
      <c r="C16" s="6"/>
      <c r="D16" s="6"/>
      <c r="E16" s="6"/>
      <c r="F16" s="6"/>
    </row>
    <row r="17" spans="1:8">
      <c r="A17" s="27">
        <v>36557</v>
      </c>
      <c r="B17" s="35" t="s">
        <v>192</v>
      </c>
      <c r="C17" s="6"/>
      <c r="D17" s="6"/>
      <c r="E17" s="6"/>
      <c r="F17" s="6"/>
    </row>
    <row r="18" spans="1:8">
      <c r="A18" s="27">
        <v>36586</v>
      </c>
      <c r="B18" s="35" t="s">
        <v>191</v>
      </c>
      <c r="C18" s="6"/>
      <c r="D18" s="6"/>
      <c r="E18" s="6"/>
      <c r="F18" s="6"/>
    </row>
    <row r="19" spans="1:8">
      <c r="A19" s="27">
        <v>36617</v>
      </c>
      <c r="B19" s="35" t="s">
        <v>190</v>
      </c>
      <c r="C19" s="6"/>
      <c r="D19" s="6"/>
      <c r="E19" s="6"/>
      <c r="F19" s="6"/>
    </row>
    <row r="20" spans="1:8">
      <c r="A20" s="27">
        <v>36647</v>
      </c>
      <c r="B20" s="35" t="s">
        <v>189</v>
      </c>
      <c r="C20" s="6"/>
      <c r="D20" s="6"/>
      <c r="E20" s="6"/>
      <c r="F20" s="6"/>
    </row>
    <row r="21" spans="1:8">
      <c r="A21" s="27">
        <v>36678</v>
      </c>
      <c r="B21" s="35" t="s">
        <v>188</v>
      </c>
      <c r="C21" s="6"/>
      <c r="D21" s="6"/>
      <c r="E21" s="6"/>
      <c r="F21" s="6"/>
    </row>
    <row r="22" spans="1:8">
      <c r="A22" s="27">
        <v>36708</v>
      </c>
      <c r="B22" s="35" t="s">
        <v>187</v>
      </c>
      <c r="C22" s="6"/>
      <c r="D22" s="6"/>
      <c r="E22" s="6"/>
      <c r="F22" s="6"/>
    </row>
    <row r="23" spans="1:8">
      <c r="A23" s="27">
        <v>36739</v>
      </c>
      <c r="B23" s="35" t="s">
        <v>186</v>
      </c>
      <c r="C23" s="6"/>
      <c r="D23" s="6"/>
      <c r="E23" s="6"/>
      <c r="F23" s="6"/>
    </row>
    <row r="24" spans="1:8">
      <c r="A24" s="27">
        <v>36770</v>
      </c>
      <c r="B24" s="35" t="s">
        <v>185</v>
      </c>
      <c r="C24" s="6"/>
      <c r="D24" s="6"/>
      <c r="E24" s="6"/>
      <c r="F24" s="6"/>
    </row>
    <row r="25" spans="1:8">
      <c r="A25" s="27">
        <v>36800</v>
      </c>
      <c r="B25" s="35" t="s">
        <v>184</v>
      </c>
      <c r="C25" s="6"/>
      <c r="D25" s="6"/>
      <c r="E25" s="6"/>
      <c r="F25" s="6"/>
    </row>
    <row r="26" spans="1:8">
      <c r="A26" s="27">
        <v>36831</v>
      </c>
      <c r="B26" s="35" t="s">
        <v>183</v>
      </c>
      <c r="C26" s="6"/>
      <c r="D26" s="6"/>
      <c r="E26" s="6"/>
      <c r="F26" s="6"/>
    </row>
    <row r="27" spans="1:8">
      <c r="A27" s="27">
        <v>36861</v>
      </c>
      <c r="B27" s="35" t="s">
        <v>182</v>
      </c>
      <c r="C27" s="6"/>
      <c r="D27" s="6"/>
      <c r="E27" s="6"/>
      <c r="F27" s="6"/>
    </row>
    <row r="28" spans="1:8">
      <c r="A28" s="27">
        <v>36892</v>
      </c>
      <c r="B28" s="35" t="s">
        <v>181</v>
      </c>
      <c r="C28" s="6"/>
      <c r="D28" s="6"/>
      <c r="E28" s="6"/>
      <c r="F28" s="6"/>
    </row>
    <row r="29" spans="1:8">
      <c r="A29" s="27">
        <v>36923</v>
      </c>
      <c r="B29" s="35" t="s">
        <v>180</v>
      </c>
      <c r="C29" s="6"/>
      <c r="D29" s="6"/>
      <c r="E29" s="6"/>
      <c r="F29" s="6"/>
    </row>
    <row r="30" spans="1:8">
      <c r="A30" s="27">
        <v>36951</v>
      </c>
      <c r="B30" s="35" t="s">
        <v>179</v>
      </c>
      <c r="C30" s="6"/>
      <c r="D30" s="6"/>
      <c r="E30" s="6"/>
      <c r="F30" s="6"/>
    </row>
    <row r="31" spans="1:8">
      <c r="A31" s="27">
        <v>36982</v>
      </c>
      <c r="B31" s="35" t="s">
        <v>178</v>
      </c>
      <c r="C31" s="6"/>
      <c r="D31" s="6"/>
      <c r="E31" s="6"/>
      <c r="F31" s="6"/>
      <c r="H31" s="113" t="s">
        <v>441</v>
      </c>
    </row>
    <row r="32" spans="1:8">
      <c r="A32" s="27">
        <v>37012</v>
      </c>
      <c r="B32" s="35" t="s">
        <v>177</v>
      </c>
      <c r="C32" s="6"/>
      <c r="D32" s="6"/>
      <c r="E32" s="6"/>
      <c r="F32" s="6"/>
      <c r="H32" s="113" t="s">
        <v>441</v>
      </c>
    </row>
    <row r="33" spans="1:8">
      <c r="A33" s="27">
        <v>37043</v>
      </c>
      <c r="B33" s="35" t="s">
        <v>176</v>
      </c>
      <c r="C33" s="6"/>
      <c r="D33" s="6"/>
      <c r="E33" s="6"/>
      <c r="F33" s="6"/>
      <c r="H33" s="113" t="s">
        <v>441</v>
      </c>
    </row>
    <row r="34" spans="1:8">
      <c r="A34" s="27">
        <v>37073</v>
      </c>
      <c r="B34" s="35" t="s">
        <v>175</v>
      </c>
      <c r="C34" s="6"/>
      <c r="D34" s="6"/>
      <c r="E34" s="6"/>
      <c r="F34" s="6"/>
      <c r="H34" s="113" t="s">
        <v>441</v>
      </c>
    </row>
    <row r="35" spans="1:8">
      <c r="A35" s="27">
        <v>37104</v>
      </c>
      <c r="B35" s="35" t="s">
        <v>174</v>
      </c>
      <c r="C35" s="6"/>
      <c r="D35" s="6"/>
      <c r="E35" s="6"/>
      <c r="F35" s="6"/>
      <c r="H35" s="113" t="s">
        <v>441</v>
      </c>
    </row>
    <row r="36" spans="1:8">
      <c r="A36" s="27">
        <v>37135</v>
      </c>
      <c r="B36" s="35" t="s">
        <v>173</v>
      </c>
      <c r="C36" s="6"/>
      <c r="D36" s="6"/>
      <c r="E36" s="6"/>
      <c r="F36" s="6"/>
      <c r="H36" s="113" t="s">
        <v>441</v>
      </c>
    </row>
    <row r="37" spans="1:8">
      <c r="A37" s="27">
        <v>37165</v>
      </c>
      <c r="B37" s="35" t="s">
        <v>172</v>
      </c>
      <c r="C37" s="6"/>
      <c r="D37" s="6"/>
      <c r="E37" s="6"/>
      <c r="F37" s="6"/>
      <c r="H37" s="113" t="s">
        <v>441</v>
      </c>
    </row>
    <row r="38" spans="1:8">
      <c r="A38" s="27">
        <v>37196</v>
      </c>
      <c r="B38" s="35" t="s">
        <v>171</v>
      </c>
      <c r="C38" s="6"/>
      <c r="D38" s="6"/>
      <c r="E38" s="6"/>
      <c r="F38" s="6"/>
      <c r="H38" s="113" t="s">
        <v>441</v>
      </c>
    </row>
    <row r="39" spans="1:8">
      <c r="A39" s="27">
        <v>37226</v>
      </c>
      <c r="B39" s="35" t="s">
        <v>170</v>
      </c>
      <c r="C39" s="6"/>
      <c r="D39" s="6"/>
      <c r="E39" s="6"/>
      <c r="F39" s="6"/>
      <c r="H39" s="113" t="s">
        <v>441</v>
      </c>
    </row>
    <row r="40" spans="1:8">
      <c r="A40" s="27">
        <v>37257</v>
      </c>
      <c r="B40" s="35" t="s">
        <v>169</v>
      </c>
      <c r="C40" s="6"/>
      <c r="D40" s="6"/>
      <c r="E40" s="6"/>
      <c r="F40" s="6"/>
      <c r="H40" s="113" t="s">
        <v>441</v>
      </c>
    </row>
    <row r="41" spans="1:8">
      <c r="A41" s="27">
        <v>37288</v>
      </c>
      <c r="B41" s="35" t="s">
        <v>168</v>
      </c>
      <c r="C41" s="6"/>
      <c r="D41" s="6"/>
      <c r="E41" s="6"/>
      <c r="F41" s="6"/>
      <c r="H41" s="113" t="s">
        <v>441</v>
      </c>
    </row>
    <row r="42" spans="1:8">
      <c r="A42" s="27">
        <v>37316</v>
      </c>
      <c r="B42" s="35" t="s">
        <v>167</v>
      </c>
      <c r="C42" s="6"/>
      <c r="D42" s="6"/>
      <c r="E42" s="6"/>
      <c r="F42" s="6"/>
      <c r="H42" s="113" t="s">
        <v>441</v>
      </c>
    </row>
    <row r="43" spans="1:8">
      <c r="A43" s="27">
        <v>37347</v>
      </c>
      <c r="B43" s="35" t="s">
        <v>166</v>
      </c>
      <c r="C43" s="6"/>
      <c r="D43" s="6"/>
      <c r="E43" s="6"/>
      <c r="F43" s="6"/>
      <c r="H43" s="113" t="s">
        <v>441</v>
      </c>
    </row>
    <row r="44" spans="1:8">
      <c r="A44" s="27">
        <v>37377</v>
      </c>
      <c r="B44" s="35" t="s">
        <v>165</v>
      </c>
      <c r="C44" s="6"/>
      <c r="D44" s="6"/>
      <c r="E44" s="6"/>
      <c r="F44" s="6"/>
      <c r="H44" s="113" t="s">
        <v>441</v>
      </c>
    </row>
    <row r="45" spans="1:8">
      <c r="A45" s="27">
        <v>37408</v>
      </c>
      <c r="B45" s="35" t="s">
        <v>164</v>
      </c>
      <c r="C45" s="6"/>
      <c r="D45" s="6"/>
      <c r="E45" s="6"/>
      <c r="F45" s="6"/>
      <c r="H45" s="113" t="s">
        <v>441</v>
      </c>
    </row>
    <row r="46" spans="1:8">
      <c r="A46" s="27">
        <v>37438</v>
      </c>
      <c r="B46" s="35" t="s">
        <v>163</v>
      </c>
      <c r="C46" s="6"/>
      <c r="D46" s="6"/>
      <c r="E46" s="6"/>
      <c r="F46" s="6"/>
      <c r="H46" s="113" t="s">
        <v>441</v>
      </c>
    </row>
    <row r="47" spans="1:8">
      <c r="A47" s="27">
        <v>37469</v>
      </c>
      <c r="B47" s="35" t="s">
        <v>162</v>
      </c>
      <c r="C47" s="6"/>
      <c r="D47" s="6"/>
      <c r="E47" s="6"/>
      <c r="F47" s="6"/>
      <c r="H47" s="113" t="s">
        <v>441</v>
      </c>
    </row>
    <row r="48" spans="1:8">
      <c r="A48" s="27">
        <v>37500</v>
      </c>
      <c r="B48" s="35" t="s">
        <v>161</v>
      </c>
      <c r="C48" s="6"/>
      <c r="D48" s="6"/>
      <c r="E48" s="6"/>
      <c r="F48" s="6"/>
      <c r="H48" s="113" t="s">
        <v>441</v>
      </c>
    </row>
    <row r="49" spans="1:8">
      <c r="A49" s="27">
        <v>37530</v>
      </c>
      <c r="B49" s="35" t="s">
        <v>160</v>
      </c>
      <c r="C49" s="6"/>
      <c r="D49" s="6"/>
      <c r="E49" s="6"/>
      <c r="F49" s="6"/>
      <c r="H49" s="113" t="s">
        <v>441</v>
      </c>
    </row>
    <row r="50" spans="1:8">
      <c r="A50" s="27">
        <v>37561</v>
      </c>
      <c r="B50" s="35" t="s">
        <v>159</v>
      </c>
      <c r="C50" s="6"/>
      <c r="D50" s="6"/>
      <c r="E50" s="6"/>
      <c r="F50" s="6"/>
      <c r="H50" s="113" t="s">
        <v>441</v>
      </c>
    </row>
    <row r="51" spans="1:8">
      <c r="A51" s="27">
        <v>37591</v>
      </c>
      <c r="B51" s="35" t="s">
        <v>158</v>
      </c>
      <c r="C51" s="6"/>
      <c r="D51" s="6"/>
      <c r="E51" s="6"/>
      <c r="F51" s="6"/>
      <c r="H51" s="113" t="s">
        <v>441</v>
      </c>
    </row>
    <row r="52" spans="1:8">
      <c r="A52" s="27">
        <v>37622</v>
      </c>
      <c r="B52" s="35" t="s">
        <v>157</v>
      </c>
      <c r="C52" s="6"/>
      <c r="D52" s="6"/>
      <c r="E52" s="6"/>
      <c r="F52" s="6"/>
      <c r="H52" s="113" t="s">
        <v>441</v>
      </c>
    </row>
    <row r="53" spans="1:8">
      <c r="A53" s="27">
        <v>37653</v>
      </c>
      <c r="B53" s="35" t="s">
        <v>156</v>
      </c>
      <c r="C53" s="6"/>
      <c r="D53" s="6"/>
      <c r="E53" s="6"/>
      <c r="F53" s="6"/>
      <c r="H53" s="113" t="s">
        <v>441</v>
      </c>
    </row>
    <row r="54" spans="1:8">
      <c r="A54" s="27">
        <v>37681</v>
      </c>
      <c r="B54" s="35" t="s">
        <v>155</v>
      </c>
      <c r="C54" s="6"/>
      <c r="D54" s="6"/>
      <c r="E54" s="6"/>
      <c r="F54" s="6"/>
      <c r="H54" s="113" t="s">
        <v>441</v>
      </c>
    </row>
    <row r="55" spans="1:8">
      <c r="A55" s="27">
        <v>37712</v>
      </c>
      <c r="B55" s="35" t="s">
        <v>154</v>
      </c>
      <c r="C55" s="6"/>
      <c r="D55" s="6"/>
      <c r="E55" s="6"/>
      <c r="F55" s="6"/>
      <c r="H55" s="113" t="s">
        <v>441</v>
      </c>
    </row>
    <row r="56" spans="1:8">
      <c r="A56" s="27">
        <v>37742</v>
      </c>
      <c r="B56" s="35" t="s">
        <v>153</v>
      </c>
      <c r="C56" s="6"/>
      <c r="D56" s="6"/>
      <c r="E56" s="6"/>
      <c r="F56" s="6"/>
      <c r="H56" s="113" t="s">
        <v>441</v>
      </c>
    </row>
    <row r="57" spans="1:8">
      <c r="A57" s="27">
        <v>37773</v>
      </c>
      <c r="B57" s="35" t="s">
        <v>152</v>
      </c>
      <c r="C57" s="6"/>
      <c r="D57" s="6"/>
      <c r="E57" s="6"/>
      <c r="F57" s="6"/>
      <c r="H57" s="113" t="s">
        <v>441</v>
      </c>
    </row>
    <row r="58" spans="1:8">
      <c r="A58" s="27">
        <v>37803</v>
      </c>
      <c r="B58" s="35" t="s">
        <v>151</v>
      </c>
      <c r="C58" s="6"/>
      <c r="D58" s="6"/>
      <c r="E58" s="6"/>
      <c r="F58" s="6"/>
      <c r="H58" s="113" t="s">
        <v>441</v>
      </c>
    </row>
    <row r="59" spans="1:8">
      <c r="A59" s="27">
        <v>37834</v>
      </c>
      <c r="B59" s="35" t="s">
        <v>150</v>
      </c>
      <c r="C59" s="6"/>
      <c r="D59" s="6"/>
      <c r="E59" s="6"/>
      <c r="F59" s="6"/>
      <c r="H59" s="113" t="s">
        <v>441</v>
      </c>
    </row>
    <row r="60" spans="1:8">
      <c r="A60" s="27">
        <v>37865</v>
      </c>
      <c r="B60" s="35" t="s">
        <v>149</v>
      </c>
      <c r="C60" s="6"/>
      <c r="D60" s="6"/>
      <c r="E60" s="6"/>
      <c r="F60" s="6"/>
      <c r="H60" s="113" t="s">
        <v>441</v>
      </c>
    </row>
    <row r="61" spans="1:8">
      <c r="A61" s="27">
        <v>37895</v>
      </c>
      <c r="B61" s="35" t="s">
        <v>148</v>
      </c>
      <c r="C61" s="6"/>
      <c r="D61" s="6"/>
      <c r="E61" s="6"/>
      <c r="F61" s="6"/>
      <c r="H61" s="113" t="s">
        <v>441</v>
      </c>
    </row>
    <row r="62" spans="1:8">
      <c r="A62" s="27">
        <v>37926</v>
      </c>
      <c r="B62" s="35" t="s">
        <v>147</v>
      </c>
      <c r="C62" s="6"/>
      <c r="D62" s="6"/>
      <c r="E62" s="6"/>
      <c r="F62" s="6"/>
      <c r="H62" s="113" t="s">
        <v>441</v>
      </c>
    </row>
    <row r="63" spans="1:8">
      <c r="A63" s="27">
        <v>37956</v>
      </c>
      <c r="B63" s="35" t="s">
        <v>146</v>
      </c>
      <c r="C63" s="6"/>
      <c r="D63" s="6"/>
      <c r="E63" s="6"/>
      <c r="F63" s="6"/>
      <c r="H63" s="113" t="s">
        <v>441</v>
      </c>
    </row>
    <row r="64" spans="1:8">
      <c r="A64" s="27">
        <v>37987</v>
      </c>
      <c r="B64" s="35" t="s">
        <v>145</v>
      </c>
      <c r="C64" s="6"/>
      <c r="D64" s="6"/>
      <c r="E64" s="6"/>
      <c r="F64" s="6"/>
      <c r="H64" s="113" t="s">
        <v>441</v>
      </c>
    </row>
    <row r="65" spans="1:8">
      <c r="A65" s="27">
        <v>38018</v>
      </c>
      <c r="B65" s="35" t="s">
        <v>144</v>
      </c>
      <c r="C65" s="6"/>
      <c r="D65" s="6"/>
      <c r="E65" s="6"/>
      <c r="F65" s="6"/>
      <c r="H65" s="113" t="s">
        <v>441</v>
      </c>
    </row>
    <row r="66" spans="1:8">
      <c r="A66" s="27">
        <v>38047</v>
      </c>
      <c r="B66" s="35" t="s">
        <v>143</v>
      </c>
      <c r="C66" s="6"/>
      <c r="D66" s="6"/>
      <c r="E66" s="6"/>
      <c r="F66" s="6"/>
      <c r="H66" s="113" t="s">
        <v>441</v>
      </c>
    </row>
    <row r="67" spans="1:8">
      <c r="A67" s="27">
        <v>38078</v>
      </c>
      <c r="B67" s="35" t="s">
        <v>142</v>
      </c>
      <c r="C67" s="6"/>
      <c r="D67" s="6"/>
      <c r="E67" s="6"/>
      <c r="F67" s="6"/>
      <c r="H67" s="113" t="s">
        <v>441</v>
      </c>
    </row>
    <row r="68" spans="1:8">
      <c r="A68" s="27">
        <v>38108</v>
      </c>
      <c r="B68" s="35" t="s">
        <v>141</v>
      </c>
      <c r="C68" s="6"/>
      <c r="D68" s="6"/>
      <c r="E68" s="6"/>
      <c r="F68" s="6"/>
      <c r="H68" s="113" t="s">
        <v>441</v>
      </c>
    </row>
    <row r="69" spans="1:8">
      <c r="A69" s="27">
        <v>38139</v>
      </c>
      <c r="B69" s="35" t="s">
        <v>140</v>
      </c>
      <c r="C69" s="6"/>
      <c r="D69" s="6"/>
      <c r="E69" s="6"/>
      <c r="F69" s="6"/>
      <c r="H69" s="113" t="s">
        <v>441</v>
      </c>
    </row>
    <row r="70" spans="1:8">
      <c r="A70" s="27">
        <v>38169</v>
      </c>
      <c r="B70" s="35" t="s">
        <v>139</v>
      </c>
      <c r="C70" s="6"/>
      <c r="D70" s="6"/>
      <c r="E70" s="6"/>
      <c r="F70" s="6"/>
      <c r="H70" s="113" t="s">
        <v>441</v>
      </c>
    </row>
    <row r="71" spans="1:8">
      <c r="A71" s="27">
        <v>38200</v>
      </c>
      <c r="B71" s="35" t="s">
        <v>138</v>
      </c>
      <c r="C71" s="6"/>
      <c r="D71" s="6"/>
      <c r="E71" s="6"/>
      <c r="F71" s="6"/>
      <c r="H71" s="113" t="s">
        <v>441</v>
      </c>
    </row>
    <row r="72" spans="1:8">
      <c r="A72" s="27">
        <v>38231</v>
      </c>
      <c r="B72" s="35" t="s">
        <v>137</v>
      </c>
      <c r="C72" s="6"/>
      <c r="D72" s="6"/>
      <c r="E72" s="6"/>
      <c r="F72" s="6"/>
      <c r="H72" s="113" t="s">
        <v>441</v>
      </c>
    </row>
    <row r="73" spans="1:8">
      <c r="A73" s="27">
        <v>38261</v>
      </c>
      <c r="B73" s="35" t="s">
        <v>136</v>
      </c>
      <c r="C73" s="6"/>
      <c r="D73" s="6"/>
      <c r="E73" s="6"/>
      <c r="F73" s="6"/>
      <c r="H73" s="113" t="s">
        <v>441</v>
      </c>
    </row>
    <row r="74" spans="1:8">
      <c r="A74" s="27">
        <v>38292</v>
      </c>
      <c r="B74" s="35" t="s">
        <v>135</v>
      </c>
      <c r="C74" s="6"/>
      <c r="D74" s="6"/>
      <c r="E74" s="6"/>
      <c r="F74" s="6"/>
      <c r="H74" s="113" t="s">
        <v>441</v>
      </c>
    </row>
    <row r="75" spans="1:8">
      <c r="A75" s="27">
        <v>38322</v>
      </c>
      <c r="B75" s="35" t="s">
        <v>134</v>
      </c>
      <c r="C75" s="6"/>
      <c r="D75" s="6"/>
      <c r="E75" s="6"/>
      <c r="F75" s="6"/>
      <c r="H75" s="113" t="s">
        <v>441</v>
      </c>
    </row>
    <row r="76" spans="1:8">
      <c r="A76" s="27">
        <v>38353</v>
      </c>
      <c r="B76" s="35" t="s">
        <v>133</v>
      </c>
      <c r="C76" s="6"/>
      <c r="D76" s="6"/>
      <c r="E76" s="6"/>
      <c r="F76" s="6"/>
      <c r="H76" s="113" t="s">
        <v>441</v>
      </c>
    </row>
    <row r="77" spans="1:8">
      <c r="A77" s="27">
        <v>38384</v>
      </c>
      <c r="B77" s="35" t="s">
        <v>132</v>
      </c>
      <c r="C77" s="6"/>
      <c r="D77" s="6"/>
      <c r="E77" s="6"/>
      <c r="F77" s="6"/>
      <c r="H77" s="113" t="s">
        <v>441</v>
      </c>
    </row>
    <row r="78" spans="1:8">
      <c r="A78" s="27">
        <v>38412</v>
      </c>
      <c r="B78" s="35" t="s">
        <v>131</v>
      </c>
      <c r="C78" s="6"/>
      <c r="D78" s="6"/>
      <c r="E78" s="6"/>
      <c r="F78" s="6"/>
      <c r="H78" s="113" t="s">
        <v>441</v>
      </c>
    </row>
    <row r="79" spans="1:8">
      <c r="A79" s="27">
        <v>38443</v>
      </c>
      <c r="B79" s="35" t="s">
        <v>130</v>
      </c>
      <c r="C79" s="6"/>
      <c r="D79" s="6"/>
      <c r="E79" s="6"/>
      <c r="F79" s="6"/>
      <c r="H79" s="113" t="s">
        <v>441</v>
      </c>
    </row>
    <row r="80" spans="1:8">
      <c r="A80" s="27">
        <v>38473</v>
      </c>
      <c r="B80" s="35" t="s">
        <v>129</v>
      </c>
      <c r="C80" s="6"/>
      <c r="D80" s="6"/>
      <c r="E80" s="6"/>
      <c r="F80" s="6"/>
      <c r="H80" s="113" t="s">
        <v>441</v>
      </c>
    </row>
    <row r="81" spans="1:8">
      <c r="A81" s="27">
        <v>38504</v>
      </c>
      <c r="B81" s="35" t="s">
        <v>128</v>
      </c>
      <c r="C81" s="6"/>
      <c r="D81" s="6"/>
      <c r="E81" s="6"/>
      <c r="F81" s="6"/>
      <c r="H81" s="113" t="s">
        <v>441</v>
      </c>
    </row>
    <row r="82" spans="1:8">
      <c r="A82" s="27">
        <v>38534</v>
      </c>
      <c r="B82" s="35" t="s">
        <v>127</v>
      </c>
      <c r="C82" s="6"/>
      <c r="D82" s="6"/>
      <c r="E82" s="6"/>
      <c r="F82" s="6"/>
      <c r="H82" s="113" t="s">
        <v>441</v>
      </c>
    </row>
    <row r="83" spans="1:8">
      <c r="A83" s="27">
        <v>38565</v>
      </c>
      <c r="B83" s="35" t="s">
        <v>126</v>
      </c>
      <c r="C83" s="6"/>
      <c r="D83" s="6"/>
      <c r="E83" s="6"/>
      <c r="F83" s="6"/>
      <c r="H83" s="113" t="s">
        <v>441</v>
      </c>
    </row>
    <row r="84" spans="1:8">
      <c r="A84" s="27">
        <v>38596</v>
      </c>
      <c r="B84" s="35" t="s">
        <v>125</v>
      </c>
      <c r="C84" s="6"/>
      <c r="D84" s="6"/>
      <c r="E84" s="6"/>
      <c r="F84" s="6"/>
      <c r="H84" s="113" t="s">
        <v>441</v>
      </c>
    </row>
    <row r="85" spans="1:8">
      <c r="A85" s="27">
        <v>38626</v>
      </c>
      <c r="B85" s="35" t="s">
        <v>124</v>
      </c>
      <c r="C85" s="6"/>
      <c r="D85" s="6"/>
      <c r="E85" s="6"/>
      <c r="F85" s="6"/>
      <c r="H85" s="113" t="s">
        <v>441</v>
      </c>
    </row>
    <row r="86" spans="1:8">
      <c r="A86" s="27">
        <v>38657</v>
      </c>
      <c r="B86" s="35" t="s">
        <v>123</v>
      </c>
      <c r="C86" s="6"/>
      <c r="D86" s="6"/>
      <c r="E86" s="6"/>
      <c r="F86" s="6"/>
      <c r="H86" s="113" t="s">
        <v>441</v>
      </c>
    </row>
    <row r="87" spans="1:8">
      <c r="A87" s="27">
        <v>38687</v>
      </c>
      <c r="B87" s="35" t="s">
        <v>122</v>
      </c>
      <c r="C87" s="6"/>
      <c r="D87" s="6"/>
      <c r="E87" s="6"/>
      <c r="F87" s="6"/>
      <c r="H87" s="113" t="s">
        <v>441</v>
      </c>
    </row>
    <row r="88" spans="1:8">
      <c r="A88" s="27">
        <v>38718</v>
      </c>
      <c r="B88" s="35" t="s">
        <v>121</v>
      </c>
      <c r="C88" s="6"/>
      <c r="D88" s="6"/>
      <c r="E88" s="6"/>
      <c r="F88" s="6"/>
      <c r="H88" s="113" t="s">
        <v>441</v>
      </c>
    </row>
    <row r="89" spans="1:8">
      <c r="A89" s="27">
        <v>38749</v>
      </c>
      <c r="B89" s="35" t="s">
        <v>120</v>
      </c>
      <c r="C89" s="6"/>
      <c r="D89" s="6"/>
      <c r="E89" s="6"/>
      <c r="F89" s="6"/>
      <c r="H89" s="113" t="s">
        <v>441</v>
      </c>
    </row>
    <row r="90" spans="1:8">
      <c r="A90" s="27">
        <v>38777</v>
      </c>
      <c r="B90" s="35" t="s">
        <v>119</v>
      </c>
      <c r="C90" s="6"/>
      <c r="D90" s="6"/>
      <c r="E90" s="6"/>
      <c r="F90" s="6"/>
      <c r="H90" s="113" t="s">
        <v>441</v>
      </c>
    </row>
    <row r="91" spans="1:8">
      <c r="A91" s="27">
        <v>38808</v>
      </c>
      <c r="B91" s="35" t="s">
        <v>118</v>
      </c>
      <c r="C91" s="6"/>
      <c r="D91" s="6"/>
      <c r="E91" s="6"/>
      <c r="F91" s="6"/>
      <c r="H91" s="113" t="s">
        <v>441</v>
      </c>
    </row>
    <row r="92" spans="1:8">
      <c r="A92" s="27">
        <v>38838</v>
      </c>
      <c r="B92" s="35" t="s">
        <v>117</v>
      </c>
      <c r="C92" s="6"/>
      <c r="D92" s="6"/>
      <c r="E92" s="6"/>
      <c r="F92" s="6"/>
      <c r="H92" s="113" t="s">
        <v>441</v>
      </c>
    </row>
    <row r="93" spans="1:8">
      <c r="A93" s="27">
        <v>38869</v>
      </c>
      <c r="B93" s="35" t="s">
        <v>116</v>
      </c>
      <c r="C93" s="6"/>
      <c r="D93" s="6"/>
      <c r="E93" s="6"/>
      <c r="F93" s="6"/>
      <c r="H93" s="113" t="s">
        <v>441</v>
      </c>
    </row>
    <row r="94" spans="1:8">
      <c r="A94" s="27">
        <v>38899</v>
      </c>
      <c r="B94" s="35" t="s">
        <v>115</v>
      </c>
      <c r="C94" s="6"/>
      <c r="D94" s="6"/>
      <c r="E94" s="6"/>
      <c r="F94" s="6"/>
      <c r="H94" s="113" t="s">
        <v>441</v>
      </c>
    </row>
    <row r="95" spans="1:8">
      <c r="A95" s="27">
        <v>38930</v>
      </c>
      <c r="B95" s="35" t="s">
        <v>114</v>
      </c>
      <c r="C95" s="6"/>
      <c r="D95" s="6"/>
      <c r="E95" s="6"/>
      <c r="F95" s="6"/>
      <c r="H95" s="113" t="s">
        <v>441</v>
      </c>
    </row>
    <row r="96" spans="1:8">
      <c r="A96" s="27">
        <v>38961</v>
      </c>
      <c r="B96" s="35" t="s">
        <v>113</v>
      </c>
      <c r="C96" s="6"/>
      <c r="D96" s="6"/>
      <c r="E96" s="6"/>
      <c r="F96" s="6"/>
      <c r="H96" s="113" t="s">
        <v>441</v>
      </c>
    </row>
    <row r="97" spans="1:10">
      <c r="A97" s="27">
        <v>38991</v>
      </c>
      <c r="B97" s="35" t="s">
        <v>112</v>
      </c>
      <c r="C97" s="6"/>
      <c r="D97" s="6"/>
      <c r="E97" s="6"/>
      <c r="F97" s="6"/>
      <c r="H97" s="113" t="s">
        <v>441</v>
      </c>
    </row>
    <row r="98" spans="1:10">
      <c r="A98" s="27">
        <v>39022</v>
      </c>
      <c r="B98" s="35" t="s">
        <v>111</v>
      </c>
      <c r="C98" s="6"/>
      <c r="D98" s="6"/>
      <c r="E98" s="6"/>
      <c r="F98" s="6"/>
      <c r="H98" s="113" t="s">
        <v>441</v>
      </c>
    </row>
    <row r="99" spans="1:10">
      <c r="A99" s="27">
        <v>39052</v>
      </c>
      <c r="B99" s="35" t="s">
        <v>110</v>
      </c>
      <c r="C99" s="6"/>
      <c r="D99" s="6"/>
      <c r="E99" s="6"/>
      <c r="F99" s="6"/>
      <c r="H99" s="113" t="s">
        <v>441</v>
      </c>
    </row>
    <row r="100" spans="1:10">
      <c r="A100" s="27">
        <v>39083</v>
      </c>
      <c r="B100" s="35" t="s">
        <v>109</v>
      </c>
      <c r="C100" s="6"/>
      <c r="D100" s="6"/>
      <c r="E100" s="6"/>
      <c r="F100" s="6"/>
      <c r="H100" s="113" t="s">
        <v>441</v>
      </c>
    </row>
    <row r="101" spans="1:10">
      <c r="A101" s="27">
        <v>39114</v>
      </c>
      <c r="B101" s="35" t="s">
        <v>108</v>
      </c>
      <c r="C101" s="6"/>
      <c r="D101" s="6"/>
      <c r="E101" s="6"/>
      <c r="F101" s="6"/>
      <c r="H101" s="113" t="s">
        <v>441</v>
      </c>
      <c r="J101" s="113"/>
    </row>
    <row r="102" spans="1:10">
      <c r="A102" s="27">
        <v>39142</v>
      </c>
      <c r="B102" s="35" t="s">
        <v>107</v>
      </c>
      <c r="C102" s="6"/>
      <c r="D102" s="6"/>
      <c r="E102" s="6"/>
      <c r="F102" s="6"/>
      <c r="H102" s="113" t="s">
        <v>441</v>
      </c>
      <c r="J102" s="113"/>
    </row>
    <row r="103" spans="1:10">
      <c r="A103" s="27">
        <v>39173</v>
      </c>
      <c r="B103" s="35" t="s">
        <v>106</v>
      </c>
      <c r="C103" s="6"/>
      <c r="D103" s="6"/>
      <c r="E103" s="6"/>
      <c r="F103" s="6"/>
      <c r="H103" s="113" t="s">
        <v>441</v>
      </c>
    </row>
    <row r="104" spans="1:10">
      <c r="A104" s="27">
        <v>39203</v>
      </c>
      <c r="B104" s="35" t="s">
        <v>105</v>
      </c>
      <c r="C104" s="6"/>
      <c r="D104" s="6"/>
      <c r="E104" s="6"/>
      <c r="F104" s="6"/>
      <c r="H104" s="113" t="s">
        <v>441</v>
      </c>
    </row>
    <row r="105" spans="1:10">
      <c r="A105" s="27">
        <v>39234</v>
      </c>
      <c r="B105" s="35" t="s">
        <v>104</v>
      </c>
      <c r="C105" s="6"/>
      <c r="D105" s="6"/>
      <c r="E105" s="6"/>
      <c r="F105" s="6"/>
      <c r="H105" s="113" t="s">
        <v>441</v>
      </c>
    </row>
    <row r="106" spans="1:10">
      <c r="A106" s="27">
        <v>39264</v>
      </c>
      <c r="B106" s="35" t="s">
        <v>103</v>
      </c>
      <c r="C106" s="6"/>
      <c r="D106" s="6"/>
      <c r="E106" s="6"/>
      <c r="F106" s="6"/>
      <c r="H106" s="113" t="s">
        <v>441</v>
      </c>
    </row>
    <row r="107" spans="1:10">
      <c r="A107" s="27">
        <v>39295</v>
      </c>
      <c r="B107" s="35" t="s">
        <v>102</v>
      </c>
      <c r="C107" s="6"/>
      <c r="D107" s="6"/>
      <c r="E107" s="6"/>
      <c r="F107" s="6"/>
      <c r="H107" s="113" t="s">
        <v>441</v>
      </c>
    </row>
    <row r="108" spans="1:10">
      <c r="A108" s="27">
        <v>39326</v>
      </c>
      <c r="B108" s="35" t="s">
        <v>101</v>
      </c>
      <c r="C108" s="6"/>
      <c r="D108" s="6"/>
      <c r="E108" s="6" t="s">
        <v>375</v>
      </c>
      <c r="F108" s="6" t="s">
        <v>376</v>
      </c>
      <c r="H108" s="113" t="s">
        <v>441</v>
      </c>
      <c r="J108" s="113"/>
    </row>
    <row r="109" spans="1:10">
      <c r="A109" s="27">
        <v>39356</v>
      </c>
      <c r="B109" s="35" t="s">
        <v>100</v>
      </c>
      <c r="C109" s="6">
        <v>225</v>
      </c>
      <c r="D109" s="6">
        <v>226</v>
      </c>
      <c r="E109" s="6"/>
      <c r="F109" s="6"/>
      <c r="H109" s="113" t="s">
        <v>441</v>
      </c>
      <c r="J109" s="113"/>
    </row>
    <row r="110" spans="1:10">
      <c r="A110" s="27">
        <v>39387</v>
      </c>
      <c r="B110" s="35" t="s">
        <v>99</v>
      </c>
      <c r="C110" s="6">
        <v>263</v>
      </c>
      <c r="D110" s="6">
        <v>274</v>
      </c>
      <c r="E110" s="6"/>
      <c r="F110" s="6"/>
      <c r="H110" s="113" t="s">
        <v>441</v>
      </c>
      <c r="J110" s="113"/>
    </row>
    <row r="111" spans="1:10">
      <c r="A111" s="27">
        <v>39417</v>
      </c>
      <c r="B111" s="35" t="s">
        <v>98</v>
      </c>
      <c r="C111" s="6">
        <v>238</v>
      </c>
      <c r="D111" s="6">
        <v>242</v>
      </c>
      <c r="E111" s="6"/>
      <c r="F111" s="6"/>
      <c r="H111" s="113" t="s">
        <v>441</v>
      </c>
      <c r="J111" s="113"/>
    </row>
    <row r="112" spans="1:10">
      <c r="A112" s="27">
        <v>39448</v>
      </c>
      <c r="B112" s="35" t="s">
        <v>97</v>
      </c>
      <c r="C112" s="6">
        <v>277</v>
      </c>
      <c r="D112" s="6">
        <v>312</v>
      </c>
      <c r="E112" s="6"/>
      <c r="F112" s="6"/>
      <c r="H112" s="113" t="s">
        <v>441</v>
      </c>
      <c r="J112" s="113"/>
    </row>
    <row r="113" spans="1:10">
      <c r="A113" s="27">
        <v>39479</v>
      </c>
      <c r="B113" s="35" t="s">
        <v>96</v>
      </c>
      <c r="C113" s="6">
        <v>252</v>
      </c>
      <c r="D113" s="6">
        <v>304</v>
      </c>
      <c r="E113" s="6"/>
      <c r="F113" s="6"/>
      <c r="H113" s="113" t="s">
        <v>441</v>
      </c>
      <c r="J113" s="113"/>
    </row>
    <row r="114" spans="1:10">
      <c r="A114" s="27">
        <v>39508</v>
      </c>
      <c r="B114" s="35" t="s">
        <v>95</v>
      </c>
      <c r="C114" s="6">
        <v>259</v>
      </c>
      <c r="D114" s="6">
        <v>305</v>
      </c>
      <c r="E114" s="6"/>
      <c r="F114" s="6"/>
      <c r="H114" s="113" t="s">
        <v>441</v>
      </c>
      <c r="J114" s="113"/>
    </row>
    <row r="115" spans="1:10">
      <c r="A115" s="27">
        <v>39539</v>
      </c>
      <c r="B115" s="35" t="s">
        <v>94</v>
      </c>
      <c r="C115" s="6">
        <v>240</v>
      </c>
      <c r="D115" s="6">
        <v>232</v>
      </c>
      <c r="E115" s="6"/>
      <c r="F115" s="6"/>
      <c r="H115" s="113" t="s">
        <v>441</v>
      </c>
    </row>
    <row r="116" spans="1:10">
      <c r="A116" s="27">
        <v>39569</v>
      </c>
      <c r="B116" s="35" t="s">
        <v>93</v>
      </c>
      <c r="C116" s="6">
        <v>233</v>
      </c>
      <c r="D116" s="6">
        <v>184</v>
      </c>
      <c r="E116" s="6"/>
      <c r="F116" s="6"/>
      <c r="H116" s="113" t="s">
        <v>441</v>
      </c>
    </row>
    <row r="117" spans="1:10">
      <c r="A117" s="27">
        <v>39600</v>
      </c>
      <c r="B117" s="35" t="s">
        <v>92</v>
      </c>
      <c r="C117" s="6">
        <v>213</v>
      </c>
      <c r="D117" s="6">
        <v>159</v>
      </c>
      <c r="E117" s="6"/>
      <c r="F117" s="6"/>
      <c r="H117" s="113" t="s">
        <v>441</v>
      </c>
    </row>
    <row r="118" spans="1:10">
      <c r="A118" s="27">
        <v>39630</v>
      </c>
      <c r="B118" s="35" t="s">
        <v>91</v>
      </c>
      <c r="C118" s="6">
        <v>228</v>
      </c>
      <c r="D118" s="6">
        <v>168</v>
      </c>
      <c r="E118" s="6"/>
      <c r="F118" s="6"/>
      <c r="H118" s="113" t="s">
        <v>441</v>
      </c>
    </row>
    <row r="119" spans="1:10">
      <c r="A119" s="27">
        <v>39661</v>
      </c>
      <c r="B119" s="35" t="s">
        <v>90</v>
      </c>
      <c r="C119" s="6">
        <v>246</v>
      </c>
      <c r="D119" s="6">
        <v>170</v>
      </c>
      <c r="E119" s="6"/>
      <c r="F119" s="6"/>
      <c r="H119" s="113" t="s">
        <v>441</v>
      </c>
    </row>
    <row r="120" spans="1:10">
      <c r="A120" s="27">
        <v>39692</v>
      </c>
      <c r="B120" s="35" t="s">
        <v>89</v>
      </c>
      <c r="C120" s="6">
        <v>254</v>
      </c>
      <c r="D120" s="6">
        <v>159</v>
      </c>
      <c r="E120" s="6">
        <f t="shared" ref="E120" si="0">SUM(C109:C120)*1000</f>
        <v>2928000</v>
      </c>
      <c r="F120" s="6">
        <f t="shared" ref="F120" si="1">SUM(D109:D120)*1000</f>
        <v>2735000</v>
      </c>
      <c r="H120" s="113" t="s">
        <v>441</v>
      </c>
    </row>
    <row r="121" spans="1:10">
      <c r="A121" s="27">
        <v>39722</v>
      </c>
      <c r="B121" s="35" t="s">
        <v>88</v>
      </c>
      <c r="C121" s="6">
        <v>282</v>
      </c>
      <c r="D121" s="6">
        <v>195</v>
      </c>
      <c r="E121" s="6">
        <f t="shared" ref="E121" si="2">SUM(C110:C121)*1000</f>
        <v>2985000</v>
      </c>
      <c r="F121" s="6">
        <f t="shared" ref="F121" si="3">SUM(D110:D121)*1000</f>
        <v>2704000</v>
      </c>
      <c r="H121" s="113" t="s">
        <v>441</v>
      </c>
    </row>
    <row r="122" spans="1:10">
      <c r="A122" s="27">
        <v>39753</v>
      </c>
      <c r="B122" s="35" t="s">
        <v>87</v>
      </c>
      <c r="C122" s="6">
        <v>261</v>
      </c>
      <c r="D122" s="6">
        <v>244</v>
      </c>
      <c r="E122" s="6">
        <f t="shared" ref="E122:E153" si="4">SUM(C111:C122)*1000</f>
        <v>2983000</v>
      </c>
      <c r="F122" s="6">
        <f t="shared" ref="F122:F153" si="5">SUM(D111:D122)*1000</f>
        <v>2674000</v>
      </c>
      <c r="H122" s="113" t="s">
        <v>441</v>
      </c>
    </row>
    <row r="123" spans="1:10">
      <c r="A123" s="27">
        <v>39783</v>
      </c>
      <c r="B123" s="35" t="s">
        <v>86</v>
      </c>
      <c r="C123" s="6">
        <v>266</v>
      </c>
      <c r="D123" s="6">
        <v>220</v>
      </c>
      <c r="E123" s="6">
        <f t="shared" si="4"/>
        <v>3011000</v>
      </c>
      <c r="F123" s="6">
        <f t="shared" si="5"/>
        <v>2652000</v>
      </c>
      <c r="H123" s="113" t="s">
        <v>441</v>
      </c>
    </row>
    <row r="124" spans="1:10">
      <c r="A124" s="27">
        <v>39814</v>
      </c>
      <c r="B124" s="35" t="s">
        <v>85</v>
      </c>
      <c r="C124" s="6">
        <v>298</v>
      </c>
      <c r="D124" s="6">
        <v>256</v>
      </c>
      <c r="E124" s="6">
        <f t="shared" si="4"/>
        <v>3032000</v>
      </c>
      <c r="F124" s="6">
        <f t="shared" si="5"/>
        <v>2596000</v>
      </c>
      <c r="H124" s="113" t="s">
        <v>441</v>
      </c>
    </row>
    <row r="125" spans="1:10">
      <c r="A125" s="27">
        <v>39845</v>
      </c>
      <c r="B125" s="35" t="s">
        <v>84</v>
      </c>
      <c r="C125" s="6">
        <v>261</v>
      </c>
      <c r="D125" s="6">
        <v>254</v>
      </c>
      <c r="E125" s="6">
        <f t="shared" si="4"/>
        <v>3041000</v>
      </c>
      <c r="F125" s="6">
        <f t="shared" si="5"/>
        <v>2546000</v>
      </c>
      <c r="H125" s="113" t="s">
        <v>441</v>
      </c>
    </row>
    <row r="126" spans="1:10">
      <c r="A126" s="27">
        <v>39873</v>
      </c>
      <c r="B126" s="35" t="s">
        <v>83</v>
      </c>
      <c r="C126" s="6">
        <v>276</v>
      </c>
      <c r="D126" s="6">
        <v>259</v>
      </c>
      <c r="E126" s="6">
        <f t="shared" si="4"/>
        <v>3058000</v>
      </c>
      <c r="F126" s="6">
        <f t="shared" si="5"/>
        <v>2500000</v>
      </c>
      <c r="H126" s="113" t="s">
        <v>441</v>
      </c>
    </row>
    <row r="127" spans="1:10">
      <c r="A127" s="27">
        <v>39904</v>
      </c>
      <c r="B127" s="35" t="s">
        <v>82</v>
      </c>
      <c r="C127" s="6">
        <v>233</v>
      </c>
      <c r="D127" s="6">
        <v>210</v>
      </c>
      <c r="E127" s="6">
        <f t="shared" si="4"/>
        <v>3051000</v>
      </c>
      <c r="F127" s="6">
        <f t="shared" si="5"/>
        <v>2478000</v>
      </c>
      <c r="H127" s="113" t="s">
        <v>441</v>
      </c>
    </row>
    <row r="128" spans="1:10">
      <c r="A128" s="27">
        <v>39934</v>
      </c>
      <c r="B128" s="35" t="s">
        <v>81</v>
      </c>
      <c r="C128" s="6">
        <v>225</v>
      </c>
      <c r="D128" s="6">
        <v>157</v>
      </c>
      <c r="E128" s="6">
        <f t="shared" si="4"/>
        <v>3043000</v>
      </c>
      <c r="F128" s="6">
        <f t="shared" si="5"/>
        <v>2451000</v>
      </c>
      <c r="H128" s="113" t="s">
        <v>441</v>
      </c>
    </row>
    <row r="129" spans="1:9">
      <c r="A129" s="27">
        <v>39965</v>
      </c>
      <c r="B129" s="35" t="s">
        <v>80</v>
      </c>
      <c r="C129" s="6">
        <v>196</v>
      </c>
      <c r="D129" s="6">
        <v>137</v>
      </c>
      <c r="E129" s="6">
        <f t="shared" si="4"/>
        <v>3026000</v>
      </c>
      <c r="F129" s="6">
        <f t="shared" si="5"/>
        <v>2429000</v>
      </c>
      <c r="H129" s="113" t="s">
        <v>441</v>
      </c>
    </row>
    <row r="130" spans="1:9">
      <c r="A130" s="27">
        <v>39995</v>
      </c>
      <c r="B130" s="35" t="s">
        <v>79</v>
      </c>
      <c r="C130" s="6">
        <v>255</v>
      </c>
      <c r="D130" s="6">
        <v>166</v>
      </c>
      <c r="E130" s="6">
        <f t="shared" si="4"/>
        <v>3053000</v>
      </c>
      <c r="F130" s="6">
        <f t="shared" si="5"/>
        <v>2427000</v>
      </c>
      <c r="H130" s="113" t="s">
        <v>441</v>
      </c>
    </row>
    <row r="131" spans="1:9">
      <c r="A131" s="27">
        <v>40026</v>
      </c>
      <c r="B131" s="35" t="s">
        <v>78</v>
      </c>
      <c r="C131" s="6">
        <v>231</v>
      </c>
      <c r="D131" s="6">
        <v>152</v>
      </c>
      <c r="E131" s="6">
        <f t="shared" si="4"/>
        <v>3038000</v>
      </c>
      <c r="F131" s="6">
        <f t="shared" si="5"/>
        <v>2409000</v>
      </c>
      <c r="H131" s="113" t="s">
        <v>441</v>
      </c>
    </row>
    <row r="132" spans="1:9">
      <c r="A132" s="27">
        <v>40057</v>
      </c>
      <c r="B132" s="35" t="s">
        <v>77</v>
      </c>
      <c r="C132" s="6">
        <v>241</v>
      </c>
      <c r="D132" s="6">
        <v>172</v>
      </c>
      <c r="E132" s="6">
        <f t="shared" si="4"/>
        <v>3025000</v>
      </c>
      <c r="F132" s="6">
        <f t="shared" si="5"/>
        <v>2422000</v>
      </c>
      <c r="H132" s="113" t="s">
        <v>441</v>
      </c>
    </row>
    <row r="133" spans="1:9">
      <c r="A133" s="27">
        <v>40087</v>
      </c>
      <c r="B133" s="35" t="s">
        <v>76</v>
      </c>
      <c r="C133" s="6">
        <v>287</v>
      </c>
      <c r="D133" s="6">
        <v>195</v>
      </c>
      <c r="E133" s="6">
        <f t="shared" si="4"/>
        <v>3030000</v>
      </c>
      <c r="F133" s="6">
        <f t="shared" si="5"/>
        <v>2422000</v>
      </c>
      <c r="H133" s="113" t="s">
        <v>441</v>
      </c>
    </row>
    <row r="134" spans="1:9">
      <c r="A134" s="27">
        <v>40118</v>
      </c>
      <c r="B134" s="35" t="s">
        <v>75</v>
      </c>
      <c r="C134" s="6">
        <v>249</v>
      </c>
      <c r="D134" s="6">
        <v>239</v>
      </c>
      <c r="E134" s="6">
        <f t="shared" si="4"/>
        <v>3018000</v>
      </c>
      <c r="F134" s="6">
        <f t="shared" si="5"/>
        <v>2417000</v>
      </c>
      <c r="H134" s="113" t="s">
        <v>441</v>
      </c>
    </row>
    <row r="135" spans="1:9">
      <c r="A135" s="27">
        <v>40148</v>
      </c>
      <c r="B135" s="35" t="s">
        <v>74</v>
      </c>
      <c r="C135" s="6">
        <v>253</v>
      </c>
      <c r="D135" s="6">
        <v>238</v>
      </c>
      <c r="E135" s="6">
        <f t="shared" si="4"/>
        <v>3005000</v>
      </c>
      <c r="F135" s="6">
        <f t="shared" si="5"/>
        <v>2435000</v>
      </c>
      <c r="H135" s="113" t="s">
        <v>441</v>
      </c>
      <c r="I135" s="115" t="s">
        <v>576</v>
      </c>
    </row>
    <row r="136" spans="1:9">
      <c r="A136" s="27">
        <v>40179</v>
      </c>
      <c r="B136" s="35" t="s">
        <v>73</v>
      </c>
      <c r="C136" s="6">
        <v>297</v>
      </c>
      <c r="D136" s="6">
        <v>271</v>
      </c>
      <c r="E136" s="6">
        <f t="shared" si="4"/>
        <v>3004000</v>
      </c>
      <c r="F136" s="6">
        <f t="shared" si="5"/>
        <v>2450000</v>
      </c>
      <c r="H136" s="113" t="s">
        <v>441</v>
      </c>
    </row>
    <row r="137" spans="1:9">
      <c r="A137" s="27">
        <v>40210</v>
      </c>
      <c r="B137" s="35" t="s">
        <v>72</v>
      </c>
      <c r="C137" s="6">
        <v>260</v>
      </c>
      <c r="D137" s="6">
        <v>264</v>
      </c>
      <c r="E137" s="6">
        <f t="shared" si="4"/>
        <v>3003000</v>
      </c>
      <c r="F137" s="6">
        <f t="shared" si="5"/>
        <v>2460000</v>
      </c>
      <c r="H137" s="113" t="s">
        <v>441</v>
      </c>
    </row>
    <row r="138" spans="1:9">
      <c r="A138" s="27">
        <v>40238</v>
      </c>
      <c r="B138" s="35" t="s">
        <v>71</v>
      </c>
      <c r="C138" s="6">
        <v>276</v>
      </c>
      <c r="D138" s="6">
        <v>263</v>
      </c>
      <c r="E138" s="6">
        <f t="shared" si="4"/>
        <v>3003000</v>
      </c>
      <c r="F138" s="6">
        <f t="shared" si="5"/>
        <v>2464000</v>
      </c>
      <c r="H138" s="113" t="s">
        <v>441</v>
      </c>
    </row>
    <row r="139" spans="1:9">
      <c r="A139" s="27">
        <v>40269</v>
      </c>
      <c r="B139" s="35" t="s">
        <v>70</v>
      </c>
      <c r="C139" s="6">
        <v>259</v>
      </c>
      <c r="D139" s="6">
        <v>209</v>
      </c>
      <c r="E139" s="6">
        <f t="shared" si="4"/>
        <v>3029000</v>
      </c>
      <c r="F139" s="6">
        <f t="shared" si="5"/>
        <v>2463000</v>
      </c>
      <c r="H139" s="113" t="s">
        <v>441</v>
      </c>
    </row>
    <row r="140" spans="1:9">
      <c r="A140" s="27">
        <v>40299</v>
      </c>
      <c r="B140" s="35" t="s">
        <v>69</v>
      </c>
      <c r="C140" s="6">
        <v>226</v>
      </c>
      <c r="D140" s="6">
        <v>179</v>
      </c>
      <c r="E140" s="6">
        <f t="shared" si="4"/>
        <v>3030000</v>
      </c>
      <c r="F140" s="6">
        <f t="shared" si="5"/>
        <v>2485000</v>
      </c>
      <c r="H140" s="113" t="s">
        <v>441</v>
      </c>
    </row>
    <row r="141" spans="1:9">
      <c r="A141" s="27">
        <v>40330</v>
      </c>
      <c r="B141" s="35" t="s">
        <v>68</v>
      </c>
      <c r="C141" s="6">
        <v>215</v>
      </c>
      <c r="D141" s="6">
        <v>141</v>
      </c>
      <c r="E141" s="6">
        <f t="shared" si="4"/>
        <v>3049000</v>
      </c>
      <c r="F141" s="6">
        <f t="shared" si="5"/>
        <v>2489000</v>
      </c>
      <c r="H141" s="113" t="s">
        <v>441</v>
      </c>
    </row>
    <row r="142" spans="1:9">
      <c r="A142" s="27">
        <v>40360</v>
      </c>
      <c r="B142" s="35" t="s">
        <v>67</v>
      </c>
      <c r="C142" s="6">
        <v>254</v>
      </c>
      <c r="D142" s="6">
        <v>162</v>
      </c>
      <c r="E142" s="6">
        <f t="shared" si="4"/>
        <v>3048000</v>
      </c>
      <c r="F142" s="6">
        <f t="shared" si="5"/>
        <v>2485000</v>
      </c>
      <c r="H142" s="113" t="s">
        <v>441</v>
      </c>
    </row>
    <row r="143" spans="1:9">
      <c r="A143" s="27">
        <v>40391</v>
      </c>
      <c r="B143" s="35" t="s">
        <v>66</v>
      </c>
      <c r="C143" s="6">
        <v>256</v>
      </c>
      <c r="D143" s="6">
        <v>171</v>
      </c>
      <c r="E143" s="6">
        <f t="shared" si="4"/>
        <v>3073000</v>
      </c>
      <c r="F143" s="6">
        <f t="shared" si="5"/>
        <v>2504000</v>
      </c>
      <c r="H143" s="113" t="s">
        <v>441</v>
      </c>
    </row>
    <row r="144" spans="1:9">
      <c r="A144" s="27">
        <v>40422</v>
      </c>
      <c r="B144" s="35" t="s">
        <v>65</v>
      </c>
      <c r="C144" s="6">
        <v>265</v>
      </c>
      <c r="D144" s="6">
        <v>173</v>
      </c>
      <c r="E144" s="6">
        <f t="shared" si="4"/>
        <v>3097000</v>
      </c>
      <c r="F144" s="6">
        <f t="shared" si="5"/>
        <v>2505000</v>
      </c>
      <c r="H144" s="113" t="s">
        <v>441</v>
      </c>
    </row>
    <row r="145" spans="1:8">
      <c r="A145" s="27">
        <v>40452</v>
      </c>
      <c r="B145" s="35" t="s">
        <v>64</v>
      </c>
      <c r="C145" s="6">
        <v>288</v>
      </c>
      <c r="D145" s="6">
        <v>203</v>
      </c>
      <c r="E145" s="6">
        <f t="shared" si="4"/>
        <v>3098000</v>
      </c>
      <c r="F145" s="6">
        <f t="shared" si="5"/>
        <v>2513000</v>
      </c>
      <c r="H145" s="113" t="s">
        <v>441</v>
      </c>
    </row>
    <row r="146" spans="1:8">
      <c r="A146" s="27">
        <v>40483</v>
      </c>
      <c r="B146" s="35" t="s">
        <v>63</v>
      </c>
      <c r="C146" s="6">
        <v>300</v>
      </c>
      <c r="D146" s="6">
        <v>245</v>
      </c>
      <c r="E146" s="6">
        <f t="shared" si="4"/>
        <v>3149000</v>
      </c>
      <c r="F146" s="6">
        <f t="shared" si="5"/>
        <v>2519000</v>
      </c>
      <c r="H146" s="113" t="s">
        <v>441</v>
      </c>
    </row>
    <row r="147" spans="1:8">
      <c r="A147" s="27">
        <v>40513</v>
      </c>
      <c r="B147" s="35" t="s">
        <v>62</v>
      </c>
      <c r="C147" s="6">
        <v>280</v>
      </c>
      <c r="D147" s="6">
        <v>235</v>
      </c>
      <c r="E147" s="6">
        <f t="shared" si="4"/>
        <v>3176000</v>
      </c>
      <c r="F147" s="6">
        <f t="shared" si="5"/>
        <v>2516000</v>
      </c>
      <c r="H147" s="113" t="s">
        <v>441</v>
      </c>
    </row>
    <row r="148" spans="1:8">
      <c r="A148" s="27">
        <v>40544</v>
      </c>
      <c r="B148" s="35" t="s">
        <v>61</v>
      </c>
      <c r="C148" s="6">
        <v>329</v>
      </c>
      <c r="D148" s="6">
        <v>282</v>
      </c>
      <c r="E148" s="6">
        <f t="shared" si="4"/>
        <v>3208000</v>
      </c>
      <c r="F148" s="6">
        <f t="shared" si="5"/>
        <v>2527000</v>
      </c>
      <c r="H148" s="113" t="s">
        <v>441</v>
      </c>
    </row>
    <row r="149" spans="1:8">
      <c r="A149" s="27">
        <v>40575</v>
      </c>
      <c r="B149" s="35" t="s">
        <v>60</v>
      </c>
      <c r="C149" s="6">
        <v>284</v>
      </c>
      <c r="D149" s="6">
        <v>272</v>
      </c>
      <c r="E149" s="6">
        <f t="shared" si="4"/>
        <v>3232000</v>
      </c>
      <c r="F149" s="6">
        <f t="shared" si="5"/>
        <v>2535000</v>
      </c>
      <c r="H149" s="113" t="s">
        <v>441</v>
      </c>
    </row>
    <row r="150" spans="1:8">
      <c r="A150" s="27">
        <v>40603</v>
      </c>
      <c r="B150" s="35" t="s">
        <v>59</v>
      </c>
      <c r="C150" s="6">
        <v>314</v>
      </c>
      <c r="D150" s="6">
        <v>268</v>
      </c>
      <c r="E150" s="6">
        <f t="shared" si="4"/>
        <v>3270000</v>
      </c>
      <c r="F150" s="6">
        <f t="shared" si="5"/>
        <v>2540000</v>
      </c>
      <c r="H150" s="113" t="s">
        <v>441</v>
      </c>
    </row>
    <row r="151" spans="1:8">
      <c r="A151" s="27">
        <v>40634</v>
      </c>
      <c r="B151" s="35" t="s">
        <v>58</v>
      </c>
      <c r="C151" s="6">
        <v>293</v>
      </c>
      <c r="D151" s="6">
        <v>215</v>
      </c>
      <c r="E151" s="6">
        <f t="shared" si="4"/>
        <v>3304000</v>
      </c>
      <c r="F151" s="6">
        <f t="shared" si="5"/>
        <v>2546000</v>
      </c>
      <c r="H151" s="113" t="s">
        <v>441</v>
      </c>
    </row>
    <row r="152" spans="1:8">
      <c r="A152" s="27">
        <v>40664</v>
      </c>
      <c r="B152" s="35" t="s">
        <v>57</v>
      </c>
      <c r="C152" s="6">
        <v>273</v>
      </c>
      <c r="D152" s="6">
        <v>186</v>
      </c>
      <c r="E152" s="6">
        <f t="shared" si="4"/>
        <v>3351000</v>
      </c>
      <c r="F152" s="6">
        <f t="shared" si="5"/>
        <v>2553000</v>
      </c>
      <c r="H152" s="113" t="s">
        <v>441</v>
      </c>
    </row>
    <row r="153" spans="1:8">
      <c r="A153" s="27">
        <v>40695</v>
      </c>
      <c r="B153" s="35" t="s">
        <v>56</v>
      </c>
      <c r="C153" s="6">
        <v>247</v>
      </c>
      <c r="D153" s="6">
        <v>155</v>
      </c>
      <c r="E153" s="6">
        <f t="shared" si="4"/>
        <v>3383000</v>
      </c>
      <c r="F153" s="6">
        <f t="shared" si="5"/>
        <v>2567000</v>
      </c>
      <c r="H153" s="113" t="s">
        <v>441</v>
      </c>
    </row>
    <row r="154" spans="1:8">
      <c r="A154" s="27">
        <v>40725</v>
      </c>
      <c r="B154" s="35" t="s">
        <v>55</v>
      </c>
      <c r="C154" s="6">
        <v>309</v>
      </c>
      <c r="D154" s="6">
        <v>176</v>
      </c>
      <c r="E154" s="6">
        <f t="shared" ref="E154:E182" si="6">SUM(C143:C154)*1000</f>
        <v>3438000</v>
      </c>
      <c r="F154" s="6">
        <f t="shared" ref="F154:F182" si="7">SUM(D143:D154)*1000</f>
        <v>2581000</v>
      </c>
      <c r="H154" s="113" t="s">
        <v>441</v>
      </c>
    </row>
    <row r="155" spans="1:8">
      <c r="A155" s="27">
        <v>40756</v>
      </c>
      <c r="B155" s="35" t="s">
        <v>54</v>
      </c>
      <c r="C155" s="6">
        <v>295</v>
      </c>
      <c r="D155" s="6">
        <v>197</v>
      </c>
      <c r="E155" s="6">
        <f t="shared" si="6"/>
        <v>3477000</v>
      </c>
      <c r="F155" s="6">
        <f t="shared" si="7"/>
        <v>2607000</v>
      </c>
      <c r="H155" s="113" t="s">
        <v>441</v>
      </c>
    </row>
    <row r="156" spans="1:8">
      <c r="A156" s="27">
        <v>40787</v>
      </c>
      <c r="B156" s="35" t="s">
        <v>53</v>
      </c>
      <c r="C156" s="6">
        <v>250</v>
      </c>
      <c r="D156" s="6">
        <v>238</v>
      </c>
      <c r="E156" s="6">
        <f t="shared" si="6"/>
        <v>3462000</v>
      </c>
      <c r="F156" s="6">
        <f t="shared" si="7"/>
        <v>2672000</v>
      </c>
      <c r="H156" s="113" t="s">
        <v>441</v>
      </c>
    </row>
    <row r="157" spans="1:8">
      <c r="A157" s="27">
        <v>40817</v>
      </c>
      <c r="B157" s="35" t="s">
        <v>52</v>
      </c>
      <c r="C157" s="6">
        <v>287</v>
      </c>
      <c r="D157" s="6">
        <v>270</v>
      </c>
      <c r="E157" s="6">
        <f t="shared" si="6"/>
        <v>3461000</v>
      </c>
      <c r="F157" s="6">
        <f t="shared" si="7"/>
        <v>2739000</v>
      </c>
      <c r="H157" s="113" t="s">
        <v>441</v>
      </c>
    </row>
    <row r="158" spans="1:8">
      <c r="A158" s="27">
        <v>40848</v>
      </c>
      <c r="B158" s="35" t="s">
        <v>51</v>
      </c>
      <c r="C158" s="6">
        <v>264</v>
      </c>
      <c r="D158" s="6">
        <v>271</v>
      </c>
      <c r="E158" s="6">
        <f t="shared" si="6"/>
        <v>3425000</v>
      </c>
      <c r="F158" s="6">
        <f t="shared" si="7"/>
        <v>2765000</v>
      </c>
      <c r="H158" s="113" t="s">
        <v>441</v>
      </c>
    </row>
    <row r="159" spans="1:8">
      <c r="A159" s="27">
        <v>40878</v>
      </c>
      <c r="B159" s="35" t="s">
        <v>50</v>
      </c>
      <c r="C159" s="6">
        <v>313</v>
      </c>
      <c r="D159" s="6">
        <v>266</v>
      </c>
      <c r="E159" s="6">
        <f t="shared" si="6"/>
        <v>3458000</v>
      </c>
      <c r="F159" s="6">
        <f t="shared" si="7"/>
        <v>2796000</v>
      </c>
      <c r="H159" s="113" t="s">
        <v>441</v>
      </c>
    </row>
    <row r="160" spans="1:8">
      <c r="A160" s="27">
        <v>40909</v>
      </c>
      <c r="B160" s="35" t="s">
        <v>49</v>
      </c>
      <c r="C160" s="6">
        <v>321</v>
      </c>
      <c r="D160" s="6">
        <v>291</v>
      </c>
      <c r="E160" s="6">
        <f t="shared" si="6"/>
        <v>3450000</v>
      </c>
      <c r="F160" s="6">
        <f t="shared" si="7"/>
        <v>2805000</v>
      </c>
      <c r="H160" s="113" t="s">
        <v>441</v>
      </c>
    </row>
    <row r="161" spans="1:8">
      <c r="A161" s="27">
        <v>40940</v>
      </c>
      <c r="B161" s="35" t="s">
        <v>48</v>
      </c>
      <c r="C161" s="6">
        <v>315</v>
      </c>
      <c r="D161" s="6">
        <v>267</v>
      </c>
      <c r="E161" s="6">
        <f t="shared" si="6"/>
        <v>3481000</v>
      </c>
      <c r="F161" s="6">
        <f t="shared" si="7"/>
        <v>2800000</v>
      </c>
      <c r="H161" s="113" t="s">
        <v>441</v>
      </c>
    </row>
    <row r="162" spans="1:8">
      <c r="A162" s="27">
        <v>40969</v>
      </c>
      <c r="B162" s="35" t="s">
        <v>47</v>
      </c>
      <c r="C162" s="6">
        <v>336</v>
      </c>
      <c r="D162" s="6">
        <v>284</v>
      </c>
      <c r="E162" s="6">
        <f t="shared" si="6"/>
        <v>3503000</v>
      </c>
      <c r="F162" s="6">
        <f t="shared" si="7"/>
        <v>2816000</v>
      </c>
      <c r="H162" s="113" t="s">
        <v>441</v>
      </c>
    </row>
    <row r="163" spans="1:8">
      <c r="A163" s="27">
        <v>41000</v>
      </c>
      <c r="B163" s="35" t="s">
        <v>46</v>
      </c>
      <c r="C163" s="6">
        <v>304</v>
      </c>
      <c r="D163" s="6">
        <v>232</v>
      </c>
      <c r="E163" s="6">
        <f t="shared" si="6"/>
        <v>3514000</v>
      </c>
      <c r="F163" s="6">
        <f t="shared" si="7"/>
        <v>2833000</v>
      </c>
      <c r="H163" s="113" t="s">
        <v>441</v>
      </c>
    </row>
    <row r="164" spans="1:8">
      <c r="A164" s="27">
        <v>41030</v>
      </c>
      <c r="B164" s="35" t="s">
        <v>45</v>
      </c>
      <c r="C164" s="6">
        <v>267</v>
      </c>
      <c r="D164" s="6">
        <v>191</v>
      </c>
      <c r="E164" s="6">
        <f t="shared" si="6"/>
        <v>3508000</v>
      </c>
      <c r="F164" s="6">
        <f t="shared" si="7"/>
        <v>2838000</v>
      </c>
      <c r="H164" s="113" t="s">
        <v>441</v>
      </c>
    </row>
    <row r="165" spans="1:8">
      <c r="A165" s="27">
        <v>41061</v>
      </c>
      <c r="B165" s="35" t="s">
        <v>44</v>
      </c>
      <c r="C165" s="6">
        <v>273</v>
      </c>
      <c r="D165" s="6">
        <v>180</v>
      </c>
      <c r="E165" s="6">
        <f t="shared" si="6"/>
        <v>3534000</v>
      </c>
      <c r="F165" s="6">
        <f t="shared" si="7"/>
        <v>2863000</v>
      </c>
      <c r="H165" s="113" t="s">
        <v>441</v>
      </c>
    </row>
    <row r="166" spans="1:8">
      <c r="A166" s="27">
        <v>41091</v>
      </c>
      <c r="B166" s="35" t="s">
        <v>43</v>
      </c>
      <c r="C166" s="6">
        <v>261</v>
      </c>
      <c r="D166" s="6">
        <v>186</v>
      </c>
      <c r="E166" s="6">
        <f t="shared" si="6"/>
        <v>3486000</v>
      </c>
      <c r="F166" s="6">
        <f t="shared" si="7"/>
        <v>2873000</v>
      </c>
      <c r="H166" s="113" t="s">
        <v>441</v>
      </c>
    </row>
    <row r="167" spans="1:8">
      <c r="A167" s="27">
        <v>41122</v>
      </c>
      <c r="B167" s="35" t="s">
        <v>42</v>
      </c>
      <c r="C167" s="6">
        <v>298</v>
      </c>
      <c r="D167" s="6">
        <v>177</v>
      </c>
      <c r="E167" s="6">
        <f t="shared" si="6"/>
        <v>3489000</v>
      </c>
      <c r="F167" s="6">
        <f t="shared" si="7"/>
        <v>2853000</v>
      </c>
      <c r="H167" s="113" t="s">
        <v>441</v>
      </c>
    </row>
    <row r="168" spans="1:8">
      <c r="A168" s="27">
        <v>41153</v>
      </c>
      <c r="B168" s="35" t="s">
        <v>41</v>
      </c>
      <c r="C168" s="6">
        <v>279</v>
      </c>
      <c r="D168" s="6">
        <v>190</v>
      </c>
      <c r="E168" s="6">
        <f t="shared" si="6"/>
        <v>3518000</v>
      </c>
      <c r="F168" s="6">
        <f t="shared" si="7"/>
        <v>2805000</v>
      </c>
      <c r="H168" s="113" t="s">
        <v>441</v>
      </c>
    </row>
    <row r="169" spans="1:8">
      <c r="A169" s="27">
        <v>41183</v>
      </c>
      <c r="B169" s="35" t="s">
        <v>40</v>
      </c>
      <c r="C169" s="6">
        <v>315</v>
      </c>
      <c r="D169" s="6">
        <v>258</v>
      </c>
      <c r="E169" s="6">
        <f t="shared" si="6"/>
        <v>3546000</v>
      </c>
      <c r="F169" s="6">
        <f t="shared" si="7"/>
        <v>2793000</v>
      </c>
      <c r="H169" s="113" t="s">
        <v>441</v>
      </c>
    </row>
    <row r="170" spans="1:8">
      <c r="A170" s="27">
        <v>41214</v>
      </c>
      <c r="B170" s="35" t="s">
        <v>39</v>
      </c>
      <c r="C170" s="6">
        <v>332</v>
      </c>
      <c r="D170" s="6">
        <v>263</v>
      </c>
      <c r="E170" s="6">
        <f t="shared" si="6"/>
        <v>3614000</v>
      </c>
      <c r="F170" s="6">
        <f t="shared" si="7"/>
        <v>2785000</v>
      </c>
      <c r="H170" s="113" t="s">
        <v>441</v>
      </c>
    </row>
    <row r="171" spans="1:8">
      <c r="A171" s="27">
        <v>41244</v>
      </c>
      <c r="B171" s="35" t="s">
        <v>38</v>
      </c>
      <c r="C171" s="6">
        <v>317</v>
      </c>
      <c r="D171" s="6">
        <v>284</v>
      </c>
      <c r="E171" s="6">
        <f t="shared" si="6"/>
        <v>3618000</v>
      </c>
      <c r="F171" s="6">
        <f t="shared" si="7"/>
        <v>2803000</v>
      </c>
      <c r="H171" s="113" t="s">
        <v>441</v>
      </c>
    </row>
    <row r="172" spans="1:8">
      <c r="A172" s="27">
        <v>41275</v>
      </c>
      <c r="B172" s="35" t="s">
        <v>37</v>
      </c>
      <c r="C172" s="6">
        <v>337</v>
      </c>
      <c r="D172" s="6">
        <v>299</v>
      </c>
      <c r="E172" s="6">
        <f t="shared" si="6"/>
        <v>3634000</v>
      </c>
      <c r="F172" s="6">
        <f t="shared" si="7"/>
        <v>2811000</v>
      </c>
      <c r="H172" s="113" t="s">
        <v>441</v>
      </c>
    </row>
    <row r="173" spans="1:8">
      <c r="A173" s="27">
        <v>41306</v>
      </c>
      <c r="B173" s="35" t="s">
        <v>36</v>
      </c>
      <c r="C173" s="6">
        <v>311</v>
      </c>
      <c r="D173" s="6">
        <v>293</v>
      </c>
      <c r="E173" s="6">
        <f t="shared" si="6"/>
        <v>3630000</v>
      </c>
      <c r="F173" s="6">
        <f t="shared" si="7"/>
        <v>2837000</v>
      </c>
      <c r="H173" s="113" t="s">
        <v>441</v>
      </c>
    </row>
    <row r="174" spans="1:8">
      <c r="A174" s="27">
        <v>41334</v>
      </c>
      <c r="B174" s="35" t="s">
        <v>35</v>
      </c>
      <c r="C174" s="6">
        <v>347</v>
      </c>
      <c r="D174" s="6">
        <v>308</v>
      </c>
      <c r="E174" s="6">
        <f t="shared" si="6"/>
        <v>3641000</v>
      </c>
      <c r="F174" s="6">
        <f t="shared" si="7"/>
        <v>2861000</v>
      </c>
      <c r="H174" s="113" t="s">
        <v>441</v>
      </c>
    </row>
    <row r="175" spans="1:8">
      <c r="A175" s="27">
        <v>41365</v>
      </c>
      <c r="B175" s="35" t="s">
        <v>34</v>
      </c>
      <c r="C175" s="6">
        <v>292</v>
      </c>
      <c r="D175" s="6">
        <v>254</v>
      </c>
      <c r="E175" s="6">
        <f t="shared" si="6"/>
        <v>3629000</v>
      </c>
      <c r="F175" s="6">
        <f t="shared" si="7"/>
        <v>2883000</v>
      </c>
      <c r="H175" s="113" t="s">
        <v>441</v>
      </c>
    </row>
    <row r="176" spans="1:8">
      <c r="A176" s="27">
        <v>41395</v>
      </c>
      <c r="B176" s="35" t="s">
        <v>33</v>
      </c>
      <c r="C176" s="6">
        <v>273</v>
      </c>
      <c r="D176" s="6">
        <v>224</v>
      </c>
      <c r="E176" s="6">
        <f t="shared" si="6"/>
        <v>3635000</v>
      </c>
      <c r="F176" s="6">
        <f t="shared" si="7"/>
        <v>2916000</v>
      </c>
      <c r="H176" s="113" t="s">
        <v>441</v>
      </c>
    </row>
    <row r="177" spans="1:8">
      <c r="A177" s="27">
        <v>41426</v>
      </c>
      <c r="B177" s="35" t="s">
        <v>32</v>
      </c>
      <c r="C177" s="6">
        <v>264</v>
      </c>
      <c r="D177" s="6">
        <v>179</v>
      </c>
      <c r="E177" s="6">
        <f t="shared" si="6"/>
        <v>3626000</v>
      </c>
      <c r="F177" s="6">
        <f t="shared" si="7"/>
        <v>2915000</v>
      </c>
      <c r="H177" s="113" t="s">
        <v>441</v>
      </c>
    </row>
    <row r="178" spans="1:8">
      <c r="A178" s="27">
        <v>41456</v>
      </c>
      <c r="B178" s="35" t="s">
        <v>357</v>
      </c>
      <c r="C178" s="6">
        <v>286</v>
      </c>
      <c r="D178" s="6">
        <v>203</v>
      </c>
      <c r="E178" s="6">
        <f t="shared" si="6"/>
        <v>3651000</v>
      </c>
      <c r="F178" s="6">
        <f t="shared" si="7"/>
        <v>2932000</v>
      </c>
      <c r="H178" s="113" t="s">
        <v>441</v>
      </c>
    </row>
    <row r="179" spans="1:8">
      <c r="A179" s="27">
        <v>41487</v>
      </c>
      <c r="B179" s="35" t="s">
        <v>356</v>
      </c>
      <c r="C179" s="6">
        <v>290</v>
      </c>
      <c r="D179" s="6">
        <v>200</v>
      </c>
      <c r="E179" s="6">
        <f t="shared" si="6"/>
        <v>3643000</v>
      </c>
      <c r="F179" s="6">
        <f t="shared" si="7"/>
        <v>2955000</v>
      </c>
      <c r="H179" s="113" t="s">
        <v>441</v>
      </c>
    </row>
    <row r="180" spans="1:8">
      <c r="A180" s="27">
        <v>41518</v>
      </c>
      <c r="B180" s="35" t="s">
        <v>355</v>
      </c>
      <c r="C180" s="6">
        <v>312</v>
      </c>
      <c r="D180" s="6">
        <v>210</v>
      </c>
      <c r="E180" s="6">
        <f t="shared" si="6"/>
        <v>3676000</v>
      </c>
      <c r="F180" s="6">
        <f t="shared" si="7"/>
        <v>2975000</v>
      </c>
      <c r="H180" s="113" t="s">
        <v>441</v>
      </c>
    </row>
    <row r="181" spans="1:8">
      <c r="A181" s="27">
        <v>41548</v>
      </c>
      <c r="B181" s="35" t="s">
        <v>354</v>
      </c>
      <c r="C181" s="6">
        <v>344</v>
      </c>
      <c r="D181" s="6">
        <v>228</v>
      </c>
      <c r="E181" s="6">
        <f t="shared" si="6"/>
        <v>3705000</v>
      </c>
      <c r="F181" s="6">
        <f t="shared" si="7"/>
        <v>2945000</v>
      </c>
      <c r="H181" s="113" t="s">
        <v>441</v>
      </c>
    </row>
    <row r="182" spans="1:8">
      <c r="A182" s="27">
        <v>41579</v>
      </c>
      <c r="B182" s="35" t="s">
        <v>353</v>
      </c>
      <c r="C182" s="6">
        <v>332</v>
      </c>
      <c r="D182" s="6">
        <v>284</v>
      </c>
      <c r="E182" s="6">
        <f t="shared" si="6"/>
        <v>3705000</v>
      </c>
      <c r="F182" s="6">
        <f t="shared" si="7"/>
        <v>2966000</v>
      </c>
      <c r="H182" s="113" t="s">
        <v>441</v>
      </c>
    </row>
    <row r="183" spans="1:8">
      <c r="A183" s="27">
        <v>41609</v>
      </c>
      <c r="B183" s="71"/>
      <c r="C183" s="6">
        <v>330</v>
      </c>
      <c r="D183" s="6">
        <v>271</v>
      </c>
      <c r="E183" s="6">
        <v>3718000</v>
      </c>
      <c r="F183" s="6">
        <v>2953000</v>
      </c>
      <c r="H183" s="113" t="s">
        <v>441</v>
      </c>
    </row>
    <row r="184" spans="1:8">
      <c r="A184" s="27">
        <v>41640</v>
      </c>
      <c r="B184" s="70"/>
      <c r="C184" s="6">
        <v>350</v>
      </c>
      <c r="D184" s="6">
        <v>318</v>
      </c>
      <c r="E184" s="6">
        <f t="shared" ref="E184" si="8">SUM(C173:C184)*1000</f>
        <v>3731000</v>
      </c>
      <c r="F184" s="6">
        <f t="shared" ref="F184" si="9">SUM(D173:D184)*1000</f>
        <v>2972000</v>
      </c>
      <c r="H184" s="113" t="s">
        <v>441</v>
      </c>
    </row>
    <row r="185" spans="1:8">
      <c r="A185" s="27">
        <v>41671</v>
      </c>
      <c r="B185" s="70"/>
      <c r="C185" s="6">
        <v>340</v>
      </c>
      <c r="D185" s="6">
        <v>312</v>
      </c>
      <c r="E185" s="6">
        <f t="shared" ref="E185" si="10">SUM(C174:C185)*1000</f>
        <v>3760000</v>
      </c>
      <c r="F185" s="6">
        <f t="shared" ref="F185" si="11">SUM(D174:D185)*1000</f>
        <v>2991000</v>
      </c>
      <c r="H185" s="113" t="s">
        <v>441</v>
      </c>
    </row>
    <row r="186" spans="1:8">
      <c r="A186" s="27">
        <v>41699</v>
      </c>
      <c r="B186" s="70"/>
      <c r="C186" s="6">
        <v>349</v>
      </c>
      <c r="D186" s="6">
        <v>290</v>
      </c>
      <c r="E186" s="6">
        <f t="shared" ref="E186:E187" si="12">SUM(C175:C186)*1000</f>
        <v>3762000</v>
      </c>
      <c r="F186" s="6">
        <f>SUM(D175:D186)*1000</f>
        <v>2973000</v>
      </c>
      <c r="H186" s="113" t="s">
        <v>441</v>
      </c>
    </row>
    <row r="187" spans="1:8">
      <c r="A187" s="27">
        <v>41730</v>
      </c>
      <c r="B187" s="71"/>
      <c r="C187" s="6">
        <v>320</v>
      </c>
      <c r="D187" s="6">
        <v>247</v>
      </c>
      <c r="E187" s="6">
        <f t="shared" si="12"/>
        <v>3790000</v>
      </c>
      <c r="F187" s="6">
        <f>SUM(D176:D187)*1000</f>
        <v>2966000</v>
      </c>
      <c r="H187" s="113" t="s">
        <v>441</v>
      </c>
    </row>
    <row r="188" spans="1:8">
      <c r="A188" s="27">
        <v>41760</v>
      </c>
      <c r="B188" s="70"/>
      <c r="C188" s="6">
        <v>323</v>
      </c>
      <c r="D188" s="6">
        <v>215</v>
      </c>
      <c r="E188" s="6">
        <f t="shared" ref="E188:E189" si="13">SUM(C177:C188)*1000</f>
        <v>3840000</v>
      </c>
      <c r="F188" s="6">
        <f>SUM(D177:D188)*1000</f>
        <v>2957000</v>
      </c>
      <c r="H188" s="113" t="s">
        <v>441</v>
      </c>
    </row>
    <row r="189" spans="1:8">
      <c r="A189" s="27">
        <v>41791</v>
      </c>
      <c r="B189" s="70"/>
      <c r="C189" s="6">
        <v>285</v>
      </c>
      <c r="D189" s="6">
        <v>188</v>
      </c>
      <c r="E189" s="6">
        <f t="shared" si="13"/>
        <v>3861000</v>
      </c>
      <c r="F189" s="6">
        <f t="shared" ref="F189" si="14">SUM(D178:D189)*1000</f>
        <v>2966000</v>
      </c>
      <c r="H189" s="113" t="s">
        <v>441</v>
      </c>
    </row>
    <row r="190" spans="1:8">
      <c r="A190" s="27">
        <v>41821</v>
      </c>
      <c r="B190" s="95"/>
      <c r="C190" s="6">
        <v>313</v>
      </c>
      <c r="D190" s="6">
        <v>192</v>
      </c>
      <c r="E190" s="6">
        <f t="shared" ref="E190:E192" si="15">SUM(C179:C190)*1000</f>
        <v>3888000</v>
      </c>
      <c r="F190" s="6">
        <f t="shared" ref="F190:F192" si="16">SUM(D179:D190)*1000</f>
        <v>2955000</v>
      </c>
      <c r="H190" s="113" t="s">
        <v>441</v>
      </c>
    </row>
    <row r="191" spans="1:8">
      <c r="A191" s="27">
        <v>41852</v>
      </c>
      <c r="B191" s="95"/>
      <c r="C191" s="6">
        <v>313</v>
      </c>
      <c r="D191" s="6">
        <v>212</v>
      </c>
      <c r="E191" s="6">
        <f t="shared" si="15"/>
        <v>3911000</v>
      </c>
      <c r="F191" s="6">
        <f t="shared" si="16"/>
        <v>2967000</v>
      </c>
      <c r="H191" s="113" t="s">
        <v>441</v>
      </c>
    </row>
    <row r="192" spans="1:8">
      <c r="A192" s="27">
        <v>41883</v>
      </c>
      <c r="B192" s="70"/>
      <c r="C192" s="6">
        <v>344</v>
      </c>
      <c r="D192" s="6">
        <v>213</v>
      </c>
      <c r="E192" s="6">
        <f t="shared" si="15"/>
        <v>3943000</v>
      </c>
      <c r="F192" s="6">
        <f t="shared" si="16"/>
        <v>2970000</v>
      </c>
      <c r="H192" s="113" t="s">
        <v>441</v>
      </c>
    </row>
    <row r="193" spans="1:9">
      <c r="A193" s="27">
        <v>41913</v>
      </c>
      <c r="B193" s="70"/>
      <c r="C193" s="6">
        <v>350</v>
      </c>
      <c r="D193" s="6">
        <f>245000/1000</f>
        <v>245</v>
      </c>
      <c r="E193" s="6">
        <f t="shared" ref="E193" si="17">SUM(C182:C193)*1000</f>
        <v>3949000</v>
      </c>
      <c r="F193" s="6">
        <f t="shared" ref="F193" si="18">SUM(D182:D193)*1000</f>
        <v>2987000</v>
      </c>
      <c r="H193" s="113" t="s">
        <v>441</v>
      </c>
    </row>
    <row r="194" spans="1:9">
      <c r="A194" s="27">
        <v>41944</v>
      </c>
      <c r="B194" s="70"/>
      <c r="C194" s="6">
        <v>342</v>
      </c>
      <c r="D194" s="6">
        <f>299000/1000</f>
        <v>299</v>
      </c>
      <c r="E194" s="6">
        <f t="shared" ref="E194" si="19">SUM(C183:C194)*1000</f>
        <v>3959000</v>
      </c>
      <c r="F194" s="6">
        <f t="shared" ref="F194" si="20">SUM(D183:D194)*1000</f>
        <v>3002000</v>
      </c>
      <c r="H194" s="113" t="s">
        <v>441</v>
      </c>
    </row>
    <row r="195" spans="1:9">
      <c r="A195" s="27">
        <v>41974</v>
      </c>
      <c r="B195" s="70"/>
      <c r="C195" s="6">
        <v>342</v>
      </c>
      <c r="D195" s="6">
        <f>290000/1000</f>
        <v>290</v>
      </c>
      <c r="E195" s="6">
        <f t="shared" ref="E195" si="21">SUM(C184:C195)*1000</f>
        <v>3971000</v>
      </c>
      <c r="F195" s="6">
        <f t="shared" ref="F195" si="22">SUM(D184:D195)*1000</f>
        <v>3021000</v>
      </c>
      <c r="H195" s="113" t="s">
        <v>441</v>
      </c>
    </row>
    <row r="196" spans="1:9">
      <c r="A196" s="27">
        <v>42005</v>
      </c>
      <c r="B196" s="70"/>
      <c r="C196" s="6">
        <v>378</v>
      </c>
      <c r="D196" s="6">
        <v>311</v>
      </c>
      <c r="E196" s="6">
        <f t="shared" ref="E196" si="23">SUM(C185:C196)*1000</f>
        <v>3999000</v>
      </c>
      <c r="F196" s="6">
        <f t="shared" ref="F196" si="24">SUM(D185:D196)*1000</f>
        <v>3014000</v>
      </c>
      <c r="H196" s="113" t="s">
        <v>441</v>
      </c>
    </row>
    <row r="197" spans="1:9">
      <c r="A197" s="27">
        <v>42036</v>
      </c>
      <c r="B197" s="70"/>
      <c r="C197" s="6">
        <v>348</v>
      </c>
      <c r="D197" s="6">
        <v>313</v>
      </c>
      <c r="E197" s="6">
        <f t="shared" ref="E197" si="25">SUM(C186:C197)*1000</f>
        <v>4007000</v>
      </c>
      <c r="F197" s="6">
        <f t="shared" ref="F197" si="26">SUM(D186:D197)*1000</f>
        <v>3015000</v>
      </c>
      <c r="H197" s="113" t="s">
        <v>441</v>
      </c>
    </row>
    <row r="198" spans="1:9">
      <c r="A198" s="27">
        <v>42064</v>
      </c>
      <c r="B198" s="70"/>
      <c r="C198" s="6">
        <v>374</v>
      </c>
      <c r="D198" s="6">
        <v>302</v>
      </c>
      <c r="E198" s="6">
        <f t="shared" ref="E198" si="27">SUM(C187:C198)*1000</f>
        <v>4032000</v>
      </c>
      <c r="F198" s="6">
        <f t="shared" ref="F198" si="28">SUM(D187:D198)*1000</f>
        <v>3027000</v>
      </c>
      <c r="H198" s="113" t="s">
        <v>441</v>
      </c>
    </row>
    <row r="199" spans="1:9">
      <c r="A199" s="27">
        <v>42095</v>
      </c>
      <c r="B199" s="70"/>
      <c r="C199" s="6">
        <v>348</v>
      </c>
      <c r="D199" s="6">
        <v>251</v>
      </c>
      <c r="E199" s="6">
        <f t="shared" ref="E199" si="29">SUM(C188:C199)*1000</f>
        <v>4060000</v>
      </c>
      <c r="F199" s="6">
        <f t="shared" ref="F199" si="30">SUM(D188:D199)*1000</f>
        <v>3031000</v>
      </c>
      <c r="G199" s="125">
        <v>42167</v>
      </c>
      <c r="H199" s="113" t="s">
        <v>441</v>
      </c>
    </row>
    <row r="200" spans="1:9">
      <c r="A200" s="27">
        <v>42125</v>
      </c>
      <c r="B200" s="70"/>
      <c r="C200" s="6">
        <v>314</v>
      </c>
      <c r="D200" s="6">
        <v>222</v>
      </c>
      <c r="E200" s="6">
        <f t="shared" ref="E200" si="31">SUM(C189:C200)*1000</f>
        <v>4051000</v>
      </c>
      <c r="F200" s="6">
        <f t="shared" ref="F200" si="32">SUM(D189:D200)*1000</f>
        <v>3038000</v>
      </c>
      <c r="G200" s="125">
        <v>42202</v>
      </c>
      <c r="H200" s="113" t="s">
        <v>441</v>
      </c>
    </row>
    <row r="201" spans="1:9">
      <c r="A201" s="27">
        <v>42156</v>
      </c>
      <c r="B201" s="70"/>
      <c r="C201" s="6">
        <v>277</v>
      </c>
      <c r="D201" s="6">
        <v>193</v>
      </c>
      <c r="E201" s="6">
        <f t="shared" ref="E201" si="33">SUM(C190:C201)*1000</f>
        <v>4043000</v>
      </c>
      <c r="F201" s="6">
        <f t="shared" ref="F201" si="34">SUM(D190:D201)*1000</f>
        <v>3043000</v>
      </c>
      <c r="G201" s="125">
        <v>42249</v>
      </c>
      <c r="H201" s="113" t="s">
        <v>441</v>
      </c>
    </row>
    <row r="202" spans="1:9">
      <c r="A202" s="27">
        <v>42186</v>
      </c>
      <c r="B202" s="130"/>
      <c r="C202" s="6">
        <v>320</v>
      </c>
      <c r="D202" s="6">
        <v>198</v>
      </c>
      <c r="E202" s="6">
        <f t="shared" ref="E202" si="35">SUM(C191:C202)*1000</f>
        <v>4050000</v>
      </c>
      <c r="F202" s="6">
        <f t="shared" ref="F202" si="36">SUM(D191:D202)*1000</f>
        <v>3049000</v>
      </c>
      <c r="G202" s="125">
        <v>42261</v>
      </c>
      <c r="H202" s="113" t="s">
        <v>441</v>
      </c>
    </row>
    <row r="203" spans="1:9">
      <c r="A203" s="27">
        <v>42217</v>
      </c>
      <c r="B203" s="70"/>
      <c r="C203" s="6">
        <v>325</v>
      </c>
      <c r="D203" s="6">
        <v>211</v>
      </c>
      <c r="E203" s="6">
        <f t="shared" ref="E203:E204" si="37">SUM(C192:C203)*1000</f>
        <v>4062000</v>
      </c>
      <c r="F203" s="6">
        <f t="shared" ref="F203:F204" si="38">SUM(D192:D203)*1000</f>
        <v>3048000</v>
      </c>
      <c r="G203" s="125">
        <v>42297</v>
      </c>
      <c r="H203" s="113" t="s">
        <v>441</v>
      </c>
    </row>
    <row r="204" spans="1:9">
      <c r="A204" s="27">
        <v>42248</v>
      </c>
      <c r="B204" s="70"/>
      <c r="C204" s="6">
        <v>337</v>
      </c>
      <c r="D204" s="6">
        <v>225</v>
      </c>
      <c r="E204" s="6">
        <f t="shared" si="37"/>
        <v>4055000</v>
      </c>
      <c r="F204" s="6">
        <f t="shared" si="38"/>
        <v>3060000</v>
      </c>
      <c r="G204" s="125">
        <v>42326</v>
      </c>
      <c r="H204" s="113" t="s">
        <v>441</v>
      </c>
    </row>
    <row r="205" spans="1:9">
      <c r="A205" s="27">
        <v>42278</v>
      </c>
      <c r="B205" s="70"/>
      <c r="C205" s="6">
        <v>340</v>
      </c>
      <c r="D205" s="6">
        <v>248</v>
      </c>
      <c r="E205" s="6">
        <f t="shared" ref="E205" si="39">SUM(C194:C205)*1000</f>
        <v>4045000</v>
      </c>
      <c r="F205" s="6">
        <f t="shared" ref="F205" si="40">SUM(D194:D205)*1000</f>
        <v>3063000</v>
      </c>
      <c r="G205" s="125">
        <v>42359</v>
      </c>
      <c r="H205" s="113" t="s">
        <v>441</v>
      </c>
    </row>
    <row r="206" spans="1:9">
      <c r="A206" s="27">
        <v>42309</v>
      </c>
      <c r="B206" s="70"/>
      <c r="C206" s="6">
        <v>351</v>
      </c>
      <c r="D206" s="6">
        <v>282</v>
      </c>
      <c r="E206" s="6">
        <f t="shared" ref="E206" si="41">SUM(C195:C206)*1000</f>
        <v>4054000</v>
      </c>
      <c r="F206" s="6">
        <f t="shared" ref="F206" si="42">SUM(D195:D206)*1000</f>
        <v>3046000</v>
      </c>
      <c r="G206" s="125">
        <v>42394</v>
      </c>
      <c r="H206" s="113" t="s">
        <v>441</v>
      </c>
      <c r="I206" s="113"/>
    </row>
    <row r="207" spans="1:9">
      <c r="A207" s="27">
        <v>42339</v>
      </c>
      <c r="B207" s="70"/>
      <c r="C207" s="6">
        <v>360</v>
      </c>
      <c r="D207" s="6">
        <v>290</v>
      </c>
      <c r="E207" s="6">
        <f t="shared" ref="E207" si="43">SUM(C196:C207)*1000</f>
        <v>4072000</v>
      </c>
      <c r="F207" s="6">
        <f t="shared" ref="F207" si="44">SUM(D196:D207)*1000</f>
        <v>3046000</v>
      </c>
      <c r="G207" s="125">
        <v>42426</v>
      </c>
      <c r="H207" s="113" t="s">
        <v>441</v>
      </c>
      <c r="I207" s="113"/>
    </row>
    <row r="208" spans="1:9">
      <c r="A208" s="27">
        <v>42370</v>
      </c>
      <c r="B208" s="70"/>
      <c r="C208" s="6">
        <v>390</v>
      </c>
      <c r="D208" s="6">
        <v>325</v>
      </c>
      <c r="E208" s="6">
        <f t="shared" ref="E208" si="45">SUM(C197:C208)*1000</f>
        <v>4084000</v>
      </c>
      <c r="F208" s="6">
        <f t="shared" ref="F208" si="46">SUM(D197:D208)*1000</f>
        <v>3060000</v>
      </c>
      <c r="G208" s="125">
        <v>42452</v>
      </c>
      <c r="H208" s="113" t="s">
        <v>441</v>
      </c>
      <c r="I208" s="113"/>
    </row>
    <row r="209" spans="1:9">
      <c r="A209" s="27">
        <v>42401</v>
      </c>
      <c r="B209" s="72"/>
      <c r="C209" s="6">
        <v>346</v>
      </c>
      <c r="D209" s="6">
        <v>334</v>
      </c>
      <c r="E209" s="6">
        <f t="shared" ref="E209" si="47">SUM(C198:C209)*1000</f>
        <v>4082000</v>
      </c>
      <c r="F209" s="6">
        <f t="shared" ref="F209" si="48">SUM(D198:D209)*1000</f>
        <v>3081000</v>
      </c>
      <c r="G209" s="125">
        <v>42474</v>
      </c>
      <c r="H209" s="113" t="s">
        <v>441</v>
      </c>
      <c r="I209" s="113"/>
    </row>
    <row r="210" spans="1:9">
      <c r="A210" s="27">
        <v>42430</v>
      </c>
      <c r="B210" s="70"/>
      <c r="C210" s="6">
        <v>369</v>
      </c>
      <c r="D210" s="6">
        <v>320</v>
      </c>
      <c r="E210" s="6">
        <f t="shared" ref="E210" si="49">SUM(C199:C210)*1000</f>
        <v>4077000</v>
      </c>
      <c r="F210" s="6">
        <f t="shared" ref="F210" si="50">SUM(D199:D210)*1000</f>
        <v>3099000</v>
      </c>
      <c r="G210" s="125">
        <v>42529</v>
      </c>
      <c r="H210" s="113" t="s">
        <v>441</v>
      </c>
      <c r="I210" s="113"/>
    </row>
    <row r="211" spans="1:9">
      <c r="A211" s="27">
        <v>42461</v>
      </c>
      <c r="B211" s="70"/>
      <c r="C211" s="6">
        <v>342</v>
      </c>
      <c r="D211" s="6">
        <v>292</v>
      </c>
      <c r="E211" s="6">
        <f t="shared" ref="E211" si="51">SUM(C200:C211)*1000</f>
        <v>4071000</v>
      </c>
      <c r="F211" s="6">
        <f t="shared" ref="F211" si="52">SUM(D200:D211)*1000</f>
        <v>3140000</v>
      </c>
      <c r="G211" s="125">
        <v>42543</v>
      </c>
      <c r="H211" s="113" t="s">
        <v>441</v>
      </c>
      <c r="I211" s="113"/>
    </row>
    <row r="212" spans="1:9">
      <c r="A212" s="27">
        <v>42491</v>
      </c>
      <c r="C212" s="6">
        <v>320</v>
      </c>
      <c r="D212" s="6">
        <v>240</v>
      </c>
      <c r="E212" s="6">
        <v>4077000</v>
      </c>
      <c r="F212" s="6">
        <v>3158000</v>
      </c>
      <c r="G212" s="125">
        <v>42572</v>
      </c>
      <c r="H212" s="113" t="s">
        <v>441</v>
      </c>
      <c r="I212" s="113"/>
    </row>
    <row r="213" spans="1:9" ht="15" customHeight="1">
      <c r="A213" s="27">
        <v>42522</v>
      </c>
      <c r="C213" s="6">
        <v>305</v>
      </c>
      <c r="D213" s="6">
        <v>204</v>
      </c>
      <c r="E213" s="6">
        <v>4105000</v>
      </c>
      <c r="F213" s="6">
        <v>3169000</v>
      </c>
      <c r="G213" s="125">
        <v>42604</v>
      </c>
      <c r="H213" s="113" t="s">
        <v>441</v>
      </c>
      <c r="I213" s="113"/>
    </row>
    <row r="214" spans="1:9" ht="15" customHeight="1">
      <c r="A214" s="27">
        <v>42552</v>
      </c>
      <c r="B214" s="113"/>
      <c r="C214" s="6">
        <v>332</v>
      </c>
      <c r="D214" s="6">
        <v>229</v>
      </c>
      <c r="E214" s="6">
        <v>4117000</v>
      </c>
      <c r="F214" s="6">
        <v>3200000</v>
      </c>
      <c r="G214" s="125">
        <v>42625</v>
      </c>
      <c r="H214" s="113" t="s">
        <v>441</v>
      </c>
      <c r="I214" s="113"/>
    </row>
    <row r="215" spans="1:9" ht="15" customHeight="1">
      <c r="A215" s="27">
        <v>42583</v>
      </c>
      <c r="C215" s="6">
        <v>337</v>
      </c>
      <c r="D215" s="6">
        <v>230</v>
      </c>
      <c r="E215" s="6">
        <v>4129000</v>
      </c>
      <c r="F215" s="6">
        <v>3219000</v>
      </c>
      <c r="G215" s="125">
        <v>42676</v>
      </c>
      <c r="H215" s="113" t="s">
        <v>441</v>
      </c>
    </row>
    <row r="216" spans="1:9">
      <c r="A216" s="27">
        <v>42614</v>
      </c>
      <c r="C216" s="6">
        <v>338</v>
      </c>
      <c r="D216" s="6">
        <v>236</v>
      </c>
      <c r="E216" s="6">
        <v>4130000</v>
      </c>
      <c r="F216" s="6">
        <v>3230000</v>
      </c>
      <c r="G216" s="125">
        <v>42703</v>
      </c>
      <c r="H216" s="113" t="s">
        <v>441</v>
      </c>
    </row>
    <row r="217" spans="1:9" ht="15" customHeight="1">
      <c r="A217" s="27">
        <v>42644</v>
      </c>
      <c r="C217" s="6">
        <v>359</v>
      </c>
      <c r="D217" s="6">
        <v>282</v>
      </c>
      <c r="E217" s="6">
        <v>4149000</v>
      </c>
      <c r="F217" s="6">
        <v>3264000</v>
      </c>
      <c r="G217" s="125">
        <v>42767</v>
      </c>
      <c r="H217" s="113" t="s">
        <v>441</v>
      </c>
      <c r="I217" s="115" t="s">
        <v>477</v>
      </c>
    </row>
    <row r="218" spans="1:9" ht="45" customHeight="1">
      <c r="A218" s="27">
        <v>42675</v>
      </c>
      <c r="C218" s="6">
        <v>343</v>
      </c>
      <c r="D218" s="6">
        <v>299</v>
      </c>
      <c r="E218" s="6">
        <v>4141000</v>
      </c>
      <c r="F218" s="6">
        <v>3281000</v>
      </c>
      <c r="G218" s="125">
        <v>42786</v>
      </c>
      <c r="H218" s="113" t="s">
        <v>441</v>
      </c>
      <c r="I218" s="115" t="s">
        <v>477</v>
      </c>
    </row>
    <row r="219" spans="1:9">
      <c r="A219" s="27">
        <v>42705</v>
      </c>
      <c r="C219" s="6">
        <v>347</v>
      </c>
      <c r="D219" s="6">
        <v>314</v>
      </c>
      <c r="E219" s="6">
        <v>4128000</v>
      </c>
      <c r="F219" s="6">
        <v>3305000</v>
      </c>
      <c r="G219" s="125">
        <v>42800</v>
      </c>
      <c r="H219" s="113" t="s">
        <v>441</v>
      </c>
      <c r="I219" s="115" t="s">
        <v>477</v>
      </c>
    </row>
    <row r="220" spans="1:9" ht="15" customHeight="1">
      <c r="A220" s="27">
        <v>42736</v>
      </c>
      <c r="C220" s="6">
        <v>351</v>
      </c>
      <c r="D220" s="6">
        <v>344</v>
      </c>
      <c r="E220" s="6">
        <v>4089000</v>
      </c>
      <c r="F220" s="6">
        <v>3324000</v>
      </c>
      <c r="G220" s="125">
        <v>42814</v>
      </c>
      <c r="H220" s="113" t="s">
        <v>441</v>
      </c>
    </row>
    <row r="221" spans="1:9" ht="15" customHeight="1">
      <c r="A221" s="27">
        <v>42767</v>
      </c>
      <c r="C221" s="6">
        <v>331</v>
      </c>
      <c r="D221" s="6">
        <v>332</v>
      </c>
      <c r="E221" s="6">
        <v>4074000</v>
      </c>
      <c r="F221" s="6">
        <v>3322000</v>
      </c>
      <c r="G221" s="125">
        <v>42852</v>
      </c>
      <c r="H221" s="113" t="s">
        <v>441</v>
      </c>
    </row>
    <row r="222" spans="1:9" ht="15" customHeight="1">
      <c r="A222" s="27">
        <v>42795</v>
      </c>
      <c r="B222" s="113"/>
      <c r="C222" s="6">
        <v>366</v>
      </c>
      <c r="D222" s="6">
        <v>328</v>
      </c>
      <c r="E222" s="6">
        <v>4071000</v>
      </c>
      <c r="F222" s="6">
        <v>3330000</v>
      </c>
      <c r="G222" s="125">
        <v>42865</v>
      </c>
      <c r="H222" s="113" t="s">
        <v>441</v>
      </c>
    </row>
    <row r="223" spans="1:9" ht="15" customHeight="1">
      <c r="A223" s="27">
        <v>42826</v>
      </c>
      <c r="B223" s="113"/>
      <c r="C223" s="6">
        <v>324</v>
      </c>
      <c r="D223" s="6">
        <v>322</v>
      </c>
      <c r="E223" s="6">
        <v>4053000</v>
      </c>
      <c r="F223" s="6">
        <v>3360000</v>
      </c>
      <c r="G223" s="125">
        <v>42919</v>
      </c>
      <c r="H223" s="113" t="s">
        <v>441</v>
      </c>
    </row>
    <row r="224" spans="1:9" ht="15" customHeight="1">
      <c r="A224" s="27">
        <v>42856</v>
      </c>
      <c r="B224" s="113"/>
      <c r="C224" s="6">
        <v>321</v>
      </c>
      <c r="D224" s="6">
        <v>256</v>
      </c>
      <c r="E224" s="6">
        <v>4054000</v>
      </c>
      <c r="F224" s="6">
        <v>3376000</v>
      </c>
      <c r="G224" s="125">
        <v>42928</v>
      </c>
      <c r="H224" s="113" t="s">
        <v>441</v>
      </c>
    </row>
    <row r="225" spans="1:12" ht="15" customHeight="1">
      <c r="A225" s="27">
        <v>42887</v>
      </c>
      <c r="B225" s="113"/>
      <c r="C225" s="6">
        <v>288</v>
      </c>
      <c r="D225" s="6">
        <v>231</v>
      </c>
      <c r="E225" s="6">
        <v>4037000</v>
      </c>
      <c r="F225" s="6">
        <v>3403000</v>
      </c>
      <c r="G225" s="125">
        <v>42957</v>
      </c>
      <c r="H225" s="113" t="s">
        <v>441</v>
      </c>
    </row>
    <row r="226" spans="1:12" ht="15" customHeight="1">
      <c r="A226" s="27">
        <v>42917</v>
      </c>
      <c r="B226" s="113"/>
      <c r="C226" s="6">
        <v>326</v>
      </c>
      <c r="D226" s="6">
        <v>236</v>
      </c>
      <c r="E226" s="6">
        <v>4031000</v>
      </c>
      <c r="F226" s="6">
        <v>3410000</v>
      </c>
      <c r="G226" s="125">
        <v>42990</v>
      </c>
      <c r="H226" s="113" t="s">
        <v>441</v>
      </c>
    </row>
    <row r="227" spans="1:12">
      <c r="A227" s="27">
        <v>42948</v>
      </c>
      <c r="B227" s="113"/>
      <c r="C227" s="6">
        <v>307</v>
      </c>
      <c r="D227" s="6">
        <v>230</v>
      </c>
      <c r="E227" s="6">
        <v>4001000</v>
      </c>
      <c r="F227" s="6">
        <v>3410000</v>
      </c>
      <c r="G227" s="125">
        <v>43021</v>
      </c>
      <c r="H227" s="113" t="s">
        <v>441</v>
      </c>
    </row>
    <row r="228" spans="1:12" ht="15" customHeight="1">
      <c r="A228" s="27">
        <v>42979</v>
      </c>
      <c r="B228" s="113"/>
      <c r="C228" s="6">
        <v>314</v>
      </c>
      <c r="D228" s="6">
        <v>238</v>
      </c>
      <c r="E228" s="6">
        <v>3977000</v>
      </c>
      <c r="F228" s="6">
        <v>3412000</v>
      </c>
      <c r="G228" s="125">
        <v>43049</v>
      </c>
      <c r="H228" s="113" t="s">
        <v>441</v>
      </c>
    </row>
    <row r="229" spans="1:12">
      <c r="A229" s="27">
        <v>43009</v>
      </c>
      <c r="B229" s="113"/>
      <c r="C229" s="6">
        <v>321</v>
      </c>
      <c r="D229" s="6">
        <v>280</v>
      </c>
      <c r="E229" s="6">
        <v>3939000</v>
      </c>
      <c r="F229" s="6">
        <v>3410000</v>
      </c>
      <c r="G229" s="125">
        <v>43082</v>
      </c>
      <c r="H229" s="113" t="s">
        <v>441</v>
      </c>
    </row>
    <row r="230" spans="1:12" ht="15" customHeight="1">
      <c r="A230" s="27">
        <v>43040</v>
      </c>
      <c r="B230" s="113"/>
      <c r="C230" s="6">
        <v>326</v>
      </c>
      <c r="D230" s="6">
        <v>332</v>
      </c>
      <c r="E230" s="6">
        <v>3922000</v>
      </c>
      <c r="F230" s="6">
        <v>3443000</v>
      </c>
      <c r="G230" s="125">
        <v>43131</v>
      </c>
      <c r="H230" s="113" t="s">
        <v>441</v>
      </c>
    </row>
    <row r="231" spans="1:12" ht="15" customHeight="1">
      <c r="A231" s="27">
        <v>43070</v>
      </c>
      <c r="B231" s="113"/>
      <c r="C231" s="6">
        <v>334</v>
      </c>
      <c r="D231" s="6">
        <v>328</v>
      </c>
      <c r="E231" s="6">
        <v>3909000</v>
      </c>
      <c r="F231" s="6">
        <v>3457000</v>
      </c>
      <c r="G231" s="125">
        <v>43150</v>
      </c>
      <c r="H231" s="113" t="s">
        <v>441</v>
      </c>
    </row>
    <row r="232" spans="1:12">
      <c r="A232" s="27">
        <v>43101</v>
      </c>
      <c r="B232" s="113"/>
      <c r="C232" s="6">
        <v>353</v>
      </c>
      <c r="D232" s="6">
        <v>352</v>
      </c>
      <c r="E232" s="6">
        <v>3911000</v>
      </c>
      <c r="F232" s="6">
        <v>3465000</v>
      </c>
      <c r="G232" s="125">
        <v>43173</v>
      </c>
      <c r="H232" s="113" t="s">
        <v>441</v>
      </c>
    </row>
    <row r="233" spans="1:12" ht="15" customHeight="1">
      <c r="A233" s="27">
        <v>43132</v>
      </c>
      <c r="B233" s="113"/>
      <c r="C233" s="6">
        <v>319</v>
      </c>
      <c r="D233" s="6">
        <v>344</v>
      </c>
      <c r="E233" s="6">
        <v>3899000</v>
      </c>
      <c r="F233" s="6">
        <v>3477000</v>
      </c>
      <c r="G233" s="125">
        <v>43220</v>
      </c>
      <c r="H233" s="113" t="s">
        <v>441</v>
      </c>
    </row>
    <row r="234" spans="1:12" ht="15" customHeight="1">
      <c r="A234" s="27">
        <v>43160</v>
      </c>
      <c r="B234" s="113"/>
      <c r="C234" s="6">
        <v>351</v>
      </c>
      <c r="D234" s="6">
        <v>354</v>
      </c>
      <c r="E234" s="6">
        <v>3884000</v>
      </c>
      <c r="F234" s="6">
        <v>3503000</v>
      </c>
      <c r="G234" s="125">
        <v>43231</v>
      </c>
      <c r="H234" s="113" t="s">
        <v>441</v>
      </c>
    </row>
    <row r="235" spans="1:12">
      <c r="A235" s="27">
        <v>43191</v>
      </c>
      <c r="B235" s="113"/>
      <c r="C235" s="6">
        <v>297</v>
      </c>
      <c r="D235" s="6">
        <v>301</v>
      </c>
      <c r="E235" s="6">
        <v>3857000</v>
      </c>
      <c r="F235" s="6">
        <v>3482000</v>
      </c>
      <c r="G235" s="125">
        <v>43271</v>
      </c>
      <c r="H235" s="113" t="s">
        <v>441</v>
      </c>
    </row>
    <row r="236" spans="1:12" ht="15" customHeight="1">
      <c r="A236" s="27">
        <v>43221</v>
      </c>
      <c r="B236" s="113"/>
      <c r="C236" s="6">
        <v>300</v>
      </c>
      <c r="D236" s="6">
        <v>257</v>
      </c>
      <c r="E236" s="6">
        <v>3836000</v>
      </c>
      <c r="F236" s="6">
        <v>3483000</v>
      </c>
      <c r="G236" s="125">
        <v>43292</v>
      </c>
      <c r="H236" s="113" t="s">
        <v>441</v>
      </c>
    </row>
    <row r="237" spans="1:12" ht="15" customHeight="1">
      <c r="A237" s="27">
        <v>43252</v>
      </c>
      <c r="B237" s="113"/>
      <c r="C237" s="6">
        <v>272</v>
      </c>
      <c r="D237" s="6">
        <v>217</v>
      </c>
      <c r="E237" s="6">
        <v>3820000</v>
      </c>
      <c r="F237" s="6">
        <v>3469000</v>
      </c>
      <c r="G237" s="125">
        <v>43325</v>
      </c>
      <c r="H237" s="113" t="s">
        <v>441</v>
      </c>
    </row>
    <row r="238" spans="1:12" ht="15" customHeight="1">
      <c r="A238" s="27">
        <v>43282</v>
      </c>
      <c r="B238" s="113"/>
      <c r="C238" s="6">
        <v>315</v>
      </c>
      <c r="D238" s="6">
        <v>233</v>
      </c>
      <c r="E238" s="6">
        <v>3809000</v>
      </c>
      <c r="F238" s="6">
        <v>3466000</v>
      </c>
      <c r="G238" s="125">
        <v>43356</v>
      </c>
      <c r="H238" s="113" t="s">
        <v>441</v>
      </c>
    </row>
    <row r="239" spans="1:12" ht="15" customHeight="1">
      <c r="A239" s="27">
        <v>43313</v>
      </c>
      <c r="B239" s="113"/>
      <c r="C239" s="6">
        <v>327</v>
      </c>
      <c r="D239" s="6">
        <v>242</v>
      </c>
      <c r="E239" s="6">
        <v>3829000</v>
      </c>
      <c r="F239" s="6">
        <v>3478000</v>
      </c>
      <c r="G239" s="125">
        <v>43396</v>
      </c>
      <c r="H239" s="113" t="s">
        <v>441</v>
      </c>
    </row>
    <row r="240" spans="1:12">
      <c r="A240" s="27">
        <v>43344</v>
      </c>
      <c r="B240" s="113"/>
      <c r="C240" s="6">
        <v>323</v>
      </c>
      <c r="D240" s="6">
        <v>262</v>
      </c>
      <c r="E240" s="6">
        <v>3838000</v>
      </c>
      <c r="F240" s="6">
        <v>3502000</v>
      </c>
      <c r="G240" s="125">
        <v>43417</v>
      </c>
      <c r="H240" s="115" t="s">
        <v>637</v>
      </c>
      <c r="L240" s="115" t="s">
        <v>576</v>
      </c>
    </row>
    <row r="241" spans="1:12">
      <c r="A241" s="27">
        <v>43374</v>
      </c>
      <c r="B241" s="113"/>
      <c r="C241" s="6">
        <v>339</v>
      </c>
      <c r="D241" s="6">
        <v>305</v>
      </c>
      <c r="E241" s="6">
        <v>3856000</v>
      </c>
      <c r="F241" s="6">
        <v>3527000</v>
      </c>
      <c r="G241" s="125">
        <v>43451</v>
      </c>
      <c r="H241" s="132" t="s">
        <v>653</v>
      </c>
      <c r="I241" s="113"/>
      <c r="L241" s="115" t="s">
        <v>576</v>
      </c>
    </row>
    <row r="242" spans="1:12">
      <c r="A242" s="27">
        <v>43405</v>
      </c>
      <c r="B242" s="113"/>
      <c r="C242" s="6">
        <v>356</v>
      </c>
      <c r="D242" s="6">
        <v>337</v>
      </c>
      <c r="E242" s="6">
        <v>3886000</v>
      </c>
      <c r="F242" s="6">
        <v>3532000</v>
      </c>
      <c r="G242" s="125">
        <v>43500</v>
      </c>
      <c r="H242" s="132" t="s">
        <v>653</v>
      </c>
      <c r="L242" s="115" t="s">
        <v>576</v>
      </c>
    </row>
    <row r="243" spans="1:12">
      <c r="A243" s="27">
        <v>43435</v>
      </c>
      <c r="B243" s="113"/>
      <c r="C243" s="6">
        <v>329</v>
      </c>
      <c r="D243" s="6">
        <v>340</v>
      </c>
      <c r="E243" s="6">
        <v>3881000</v>
      </c>
      <c r="F243" s="6">
        <v>3544000</v>
      </c>
      <c r="G243" s="125">
        <v>43515</v>
      </c>
      <c r="H243" s="113" t="s">
        <v>441</v>
      </c>
      <c r="L243" s="115" t="s">
        <v>576</v>
      </c>
    </row>
    <row r="244" spans="1:12">
      <c r="A244" s="27">
        <v>43466</v>
      </c>
      <c r="B244" s="113"/>
      <c r="C244" s="6">
        <v>353</v>
      </c>
      <c r="D244" s="6">
        <v>372</v>
      </c>
      <c r="E244" s="6">
        <v>3881000</v>
      </c>
      <c r="F244" s="6">
        <v>3564000</v>
      </c>
      <c r="G244" s="125">
        <v>43539</v>
      </c>
      <c r="H244" s="132" t="s">
        <v>653</v>
      </c>
      <c r="L244" s="115" t="s">
        <v>576</v>
      </c>
    </row>
    <row r="245" spans="1:12">
      <c r="A245" s="27">
        <v>43497</v>
      </c>
      <c r="B245" s="113"/>
      <c r="C245" s="6">
        <v>307</v>
      </c>
      <c r="D245" s="6">
        <v>357</v>
      </c>
      <c r="E245" s="6">
        <v>3869000</v>
      </c>
      <c r="F245" s="6">
        <v>3577000</v>
      </c>
      <c r="G245" s="125">
        <v>43584</v>
      </c>
      <c r="H245" s="113" t="s">
        <v>441</v>
      </c>
      <c r="L245" s="115" t="s">
        <v>576</v>
      </c>
    </row>
    <row r="246" spans="1:12">
      <c r="A246" s="27">
        <v>43525</v>
      </c>
      <c r="B246" s="113"/>
      <c r="C246" s="6">
        <v>356</v>
      </c>
      <c r="D246" s="6">
        <v>344</v>
      </c>
      <c r="E246" s="6">
        <v>3874000</v>
      </c>
      <c r="F246" s="6">
        <v>3567000</v>
      </c>
      <c r="G246" s="125">
        <v>43620</v>
      </c>
      <c r="H246" s="132" t="s">
        <v>653</v>
      </c>
      <c r="L246" s="115" t="s">
        <v>576</v>
      </c>
    </row>
    <row r="247" spans="1:12">
      <c r="A247" s="27">
        <v>43556</v>
      </c>
      <c r="C247" s="6">
        <v>320</v>
      </c>
      <c r="D247" s="6">
        <v>296</v>
      </c>
      <c r="E247" s="6">
        <v>3897000</v>
      </c>
      <c r="F247" s="6">
        <v>3562000</v>
      </c>
      <c r="G247" s="125">
        <v>43637</v>
      </c>
      <c r="H247" s="113" t="s">
        <v>441</v>
      </c>
      <c r="L247" s="115" t="s">
        <v>576</v>
      </c>
    </row>
    <row r="248" spans="1:12">
      <c r="A248" s="27">
        <v>43586</v>
      </c>
      <c r="C248" s="6">
        <v>332</v>
      </c>
      <c r="D248" s="6">
        <v>238</v>
      </c>
      <c r="E248" s="6">
        <v>3929000</v>
      </c>
      <c r="F248" s="6">
        <v>3543000</v>
      </c>
      <c r="G248" s="125">
        <v>43658</v>
      </c>
      <c r="H248" s="132" t="s">
        <v>653</v>
      </c>
      <c r="L248" s="115" t="s">
        <v>576</v>
      </c>
    </row>
    <row r="249" spans="1:12">
      <c r="A249" s="27">
        <v>43617</v>
      </c>
      <c r="B249" s="113"/>
      <c r="C249" s="6">
        <v>299</v>
      </c>
      <c r="D249" s="6">
        <v>209</v>
      </c>
      <c r="E249" s="6">
        <v>3956000</v>
      </c>
      <c r="F249" s="6">
        <v>3535000</v>
      </c>
      <c r="G249" s="125">
        <v>43691</v>
      </c>
      <c r="H249" s="113" t="s">
        <v>441</v>
      </c>
      <c r="I249" s="113"/>
      <c r="J249" s="113"/>
      <c r="K249" s="113"/>
      <c r="L249" s="115" t="s">
        <v>576</v>
      </c>
    </row>
    <row r="250" spans="1:12">
      <c r="A250" s="27">
        <v>43647</v>
      </c>
      <c r="B250" s="113"/>
      <c r="C250" s="6">
        <v>325</v>
      </c>
      <c r="D250" s="6">
        <v>234</v>
      </c>
      <c r="E250" s="6">
        <v>3966000</v>
      </c>
      <c r="F250" s="6">
        <v>3536000</v>
      </c>
      <c r="G250" s="125">
        <v>43724</v>
      </c>
      <c r="H250" s="132" t="s">
        <v>653</v>
      </c>
      <c r="I250" s="113"/>
      <c r="J250" s="113"/>
      <c r="K250" s="113"/>
      <c r="L250" s="115" t="s">
        <v>576</v>
      </c>
    </row>
    <row r="251" spans="1:12">
      <c r="A251" s="27">
        <v>43678</v>
      </c>
      <c r="B251" s="113"/>
      <c r="C251" s="113">
        <v>342</v>
      </c>
      <c r="D251" s="113">
        <v>247</v>
      </c>
      <c r="E251" s="6">
        <v>3981000</v>
      </c>
      <c r="F251" s="6">
        <v>3541000</v>
      </c>
      <c r="G251" s="125">
        <v>43752</v>
      </c>
      <c r="H251" s="113"/>
      <c r="I251" s="113"/>
      <c r="J251" s="113"/>
      <c r="K251" s="113"/>
      <c r="L251" s="115"/>
    </row>
    <row r="252" spans="1:12">
      <c r="A252" s="27">
        <v>43709</v>
      </c>
      <c r="B252" s="113"/>
      <c r="C252" s="113">
        <v>367</v>
      </c>
      <c r="D252" s="113">
        <v>252</v>
      </c>
      <c r="E252" s="6">
        <v>4025000</v>
      </c>
      <c r="F252" s="6">
        <v>3531000</v>
      </c>
      <c r="G252" s="125">
        <v>43784</v>
      </c>
      <c r="H252" s="132" t="s">
        <v>697</v>
      </c>
      <c r="L252" s="115"/>
    </row>
    <row r="253" spans="1:12">
      <c r="G253" s="125"/>
      <c r="H253" s="132" t="s">
        <v>697</v>
      </c>
      <c r="L253" s="115"/>
    </row>
    <row r="254" spans="1:12">
      <c r="G254" s="125"/>
      <c r="H254" s="132"/>
      <c r="L254" s="115"/>
    </row>
    <row r="255" spans="1:12">
      <c r="G255" s="125"/>
      <c r="L255" s="115"/>
    </row>
    <row r="256" spans="1:12">
      <c r="G256" s="125"/>
      <c r="L256" s="115"/>
    </row>
    <row r="257" spans="7:12">
      <c r="G257" s="125"/>
      <c r="L257" s="115"/>
    </row>
    <row r="258" spans="7:12">
      <c r="G258" s="125"/>
      <c r="L258" s="115"/>
    </row>
    <row r="259" spans="7:12">
      <c r="G259" s="125"/>
      <c r="L259" s="115"/>
    </row>
    <row r="260" spans="7:12">
      <c r="L260" s="115"/>
    </row>
    <row r="261" spans="7:12">
      <c r="L261" s="115"/>
    </row>
    <row r="262" spans="7:12">
      <c r="L262" s="115"/>
    </row>
    <row r="263" spans="7:12">
      <c r="L263" s="115"/>
    </row>
    <row r="264" spans="7:12">
      <c r="H264" s="115"/>
      <c r="L264" s="115"/>
    </row>
  </sheetData>
  <mergeCells count="3">
    <mergeCell ref="B1:D1"/>
    <mergeCell ref="B2:B3"/>
    <mergeCell ref="C2:D2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>
    <tabColor rgb="FF7030A0"/>
  </sheetPr>
  <dimension ref="A1:G87"/>
  <sheetViews>
    <sheetView zoomScale="120" zoomScaleNormal="120" workbookViewId="0">
      <pane ySplit="4" topLeftCell="A62" activePane="bottomLeft" state="frozen"/>
      <selection pane="bottomLeft" activeCell="D70" sqref="D70"/>
    </sheetView>
  </sheetViews>
  <sheetFormatPr defaultRowHeight="14.5"/>
  <cols>
    <col min="1" max="1" width="14.7265625" customWidth="1"/>
    <col min="2" max="2" width="13.7265625" customWidth="1"/>
    <col min="3" max="3" width="19.453125" customWidth="1"/>
    <col min="4" max="4" width="11.1796875" customWidth="1"/>
    <col min="5" max="5" width="9.1796875" style="73"/>
  </cols>
  <sheetData>
    <row r="1" spans="1:7">
      <c r="A1" s="26" t="s">
        <v>17</v>
      </c>
      <c r="D1" s="132" t="s">
        <v>609</v>
      </c>
    </row>
    <row r="2" spans="1:7">
      <c r="A2" s="5" t="s">
        <v>595</v>
      </c>
      <c r="G2" s="132" t="s">
        <v>596</v>
      </c>
    </row>
    <row r="3" spans="1:7">
      <c r="A3" s="132" t="s">
        <v>596</v>
      </c>
    </row>
    <row r="4" spans="1:7">
      <c r="A4" s="15"/>
      <c r="B4" s="26" t="s">
        <v>1</v>
      </c>
      <c r="C4" s="26" t="s">
        <v>6</v>
      </c>
    </row>
    <row r="5" spans="1:7">
      <c r="A5" s="14">
        <v>38596</v>
      </c>
      <c r="B5" s="29">
        <v>3.350005615095708E-2</v>
      </c>
      <c r="C5" s="73">
        <v>5.339181755658462E-2</v>
      </c>
      <c r="D5" s="3"/>
      <c r="F5" s="50"/>
      <c r="G5" s="50"/>
    </row>
    <row r="6" spans="1:7">
      <c r="A6" s="14">
        <v>38687</v>
      </c>
      <c r="B6" s="73">
        <v>1.8312147245441057E-2</v>
      </c>
      <c r="C6" s="73">
        <v>4.102871064046032E-2</v>
      </c>
      <c r="D6" s="162" t="s">
        <v>615</v>
      </c>
      <c r="F6" s="50"/>
      <c r="G6" s="50"/>
    </row>
    <row r="7" spans="1:7">
      <c r="A7" s="14">
        <v>38777</v>
      </c>
      <c r="B7" s="73">
        <v>1.1346901236708895E-2</v>
      </c>
      <c r="C7" s="73">
        <v>3.5288439259848481E-2</v>
      </c>
      <c r="D7" s="3"/>
      <c r="F7" s="50"/>
      <c r="G7" s="50"/>
    </row>
    <row r="8" spans="1:7">
      <c r="A8" s="14">
        <v>38869</v>
      </c>
      <c r="B8" s="73">
        <v>4.5751240062370524E-3</v>
      </c>
      <c r="C8" s="73">
        <v>3.16048467578669E-2</v>
      </c>
      <c r="D8" s="3"/>
      <c r="F8" s="50"/>
      <c r="G8" s="50"/>
    </row>
    <row r="9" spans="1:7">
      <c r="A9" s="14">
        <v>38961</v>
      </c>
      <c r="B9" s="73">
        <v>3.9986125893622937E-3</v>
      </c>
      <c r="C9" s="73">
        <v>2.2969820115757988E-2</v>
      </c>
      <c r="D9" s="3"/>
      <c r="F9" s="50"/>
      <c r="G9" s="50"/>
    </row>
    <row r="10" spans="1:7">
      <c r="A10" s="14">
        <v>39052</v>
      </c>
      <c r="B10" s="73">
        <v>2.4977360636123436E-2</v>
      </c>
      <c r="C10" s="73">
        <v>2.7845570694028154E-2</v>
      </c>
      <c r="D10" s="3"/>
      <c r="F10" s="50"/>
      <c r="G10" s="50"/>
    </row>
    <row r="11" spans="1:7">
      <c r="A11" s="14">
        <v>39142</v>
      </c>
      <c r="B11" s="73">
        <v>4.7403628391731401E-2</v>
      </c>
      <c r="C11" s="73">
        <v>2.7237798853116058E-2</v>
      </c>
      <c r="D11" s="3"/>
      <c r="F11" s="50"/>
      <c r="G11" s="50"/>
    </row>
    <row r="12" spans="1:7">
      <c r="A12" s="14">
        <v>39234</v>
      </c>
      <c r="B12" s="73">
        <v>6.160043734745968E-2</v>
      </c>
      <c r="C12" s="73">
        <v>3.2619311970963905E-2</v>
      </c>
      <c r="D12" s="3"/>
      <c r="F12" s="50"/>
      <c r="G12" s="50"/>
    </row>
    <row r="13" spans="1:7">
      <c r="A13" s="14">
        <v>39326</v>
      </c>
      <c r="B13" s="73">
        <v>4.8103849217905337E-2</v>
      </c>
      <c r="C13" s="73">
        <v>4.8814435214314278E-2</v>
      </c>
      <c r="D13" s="3"/>
      <c r="F13" s="50"/>
      <c r="G13" s="50"/>
    </row>
    <row r="14" spans="1:7">
      <c r="A14" s="14">
        <v>39417</v>
      </c>
      <c r="B14" s="73">
        <v>7.6686001535188897E-3</v>
      </c>
      <c r="C14" s="73">
        <v>5.2798099289683709E-2</v>
      </c>
      <c r="D14" s="3"/>
      <c r="F14" s="50"/>
      <c r="G14" s="50"/>
    </row>
    <row r="15" spans="1:7">
      <c r="A15" s="14">
        <v>39508</v>
      </c>
      <c r="B15" s="73">
        <v>-4.1413080860035367E-2</v>
      </c>
      <c r="C15" s="73">
        <v>5.3940548541600908E-2</v>
      </c>
      <c r="D15" s="3"/>
      <c r="F15" s="50"/>
      <c r="G15" s="50"/>
    </row>
    <row r="16" spans="1:7">
      <c r="A16" s="14">
        <v>39600</v>
      </c>
      <c r="B16" s="73">
        <v>-8.3471061826148163E-2</v>
      </c>
      <c r="C16" s="73">
        <v>4.2177011287840127E-2</v>
      </c>
      <c r="D16" s="3"/>
      <c r="F16" s="50"/>
      <c r="G16" s="50"/>
    </row>
    <row r="17" spans="1:7">
      <c r="A17" s="14">
        <v>39692</v>
      </c>
      <c r="B17" s="73">
        <v>-9.0864838865855391E-2</v>
      </c>
      <c r="C17" s="73">
        <v>1.8122282579461135E-2</v>
      </c>
      <c r="D17" s="3"/>
      <c r="F17" s="50"/>
      <c r="G17" s="50"/>
    </row>
    <row r="18" spans="1:7">
      <c r="A18" s="14">
        <v>39783</v>
      </c>
      <c r="B18" s="73">
        <v>-9.3212634070584888E-2</v>
      </c>
      <c r="C18" s="73">
        <v>-4.503010257951523E-3</v>
      </c>
      <c r="F18" s="50"/>
      <c r="G18" s="50"/>
    </row>
    <row r="19" spans="1:7">
      <c r="A19" s="14">
        <v>39873</v>
      </c>
      <c r="B19" s="73">
        <v>-8.9352307151102872E-2</v>
      </c>
      <c r="C19" s="73">
        <v>-3.3953656760336015E-2</v>
      </c>
      <c r="D19" s="3"/>
    </row>
    <row r="20" spans="1:7">
      <c r="A20" s="14">
        <v>39965</v>
      </c>
      <c r="B20" s="73">
        <v>-6.358494515792712E-2</v>
      </c>
      <c r="C20" s="73">
        <v>-4.458576974100914E-2</v>
      </c>
      <c r="D20" s="3"/>
    </row>
    <row r="21" spans="1:7">
      <c r="A21" s="14">
        <v>40057</v>
      </c>
      <c r="B21" s="73">
        <v>-4.6849806826622986E-2</v>
      </c>
      <c r="C21" s="73">
        <v>-4.4522614078380429E-2</v>
      </c>
      <c r="D21" s="3"/>
    </row>
    <row r="22" spans="1:7">
      <c r="A22" s="14">
        <v>40148</v>
      </c>
      <c r="B22" s="73">
        <v>-1.1369418985753832E-2</v>
      </c>
      <c r="C22" s="73">
        <v>-3.907839113582956E-2</v>
      </c>
      <c r="D22" s="3"/>
      <c r="F22" s="113" t="s">
        <v>454</v>
      </c>
      <c r="G22" s="50"/>
    </row>
    <row r="23" spans="1:7">
      <c r="A23" s="14">
        <v>40238</v>
      </c>
      <c r="B23" s="73">
        <v>3.1725883716313907E-2</v>
      </c>
      <c r="C23" s="73">
        <v>-1.6045307497610684E-2</v>
      </c>
      <c r="D23" s="3"/>
      <c r="F23" s="50"/>
      <c r="G23" s="132" t="s">
        <v>596</v>
      </c>
    </row>
    <row r="24" spans="1:7">
      <c r="A24" s="14">
        <v>40330</v>
      </c>
      <c r="B24" s="73">
        <v>4.9290319186170883E-2</v>
      </c>
      <c r="C24" s="73">
        <v>-1.1569743359478579E-3</v>
      </c>
      <c r="D24" s="162" t="s">
        <v>615</v>
      </c>
      <c r="F24" s="50"/>
      <c r="G24" s="50"/>
    </row>
    <row r="25" spans="1:7">
      <c r="A25" s="14">
        <v>40422</v>
      </c>
      <c r="B25" s="73">
        <v>6.0804518085854742E-2</v>
      </c>
      <c r="C25" s="73">
        <v>6.005324526792144E-3</v>
      </c>
      <c r="D25" s="3"/>
      <c r="F25" s="50"/>
      <c r="G25" s="50"/>
    </row>
    <row r="26" spans="1:7">
      <c r="A26" s="14">
        <v>40513</v>
      </c>
      <c r="B26" s="73">
        <v>4.7433269635305697E-2</v>
      </c>
      <c r="C26" s="73">
        <v>-1.3284872746890386E-3</v>
      </c>
      <c r="D26" s="3"/>
      <c r="E26" s="113" t="s">
        <v>454</v>
      </c>
      <c r="F26" s="50"/>
      <c r="G26" s="50"/>
    </row>
    <row r="27" spans="1:7">
      <c r="A27" s="14">
        <v>40603</v>
      </c>
      <c r="B27" s="73">
        <v>3.3874099965791382E-2</v>
      </c>
      <c r="C27" s="73">
        <v>-1.2123607524880842E-2</v>
      </c>
      <c r="F27" s="50"/>
      <c r="G27" s="50"/>
    </row>
    <row r="28" spans="1:7">
      <c r="A28" s="14">
        <v>40695</v>
      </c>
      <c r="B28" s="73">
        <v>2.1589662369854379E-2</v>
      </c>
      <c r="C28" s="73">
        <v>-2.2060101286832778E-2</v>
      </c>
      <c r="D28" s="162" t="s">
        <v>615</v>
      </c>
      <c r="F28" s="50"/>
      <c r="G28" s="50"/>
    </row>
    <row r="29" spans="1:7">
      <c r="A29" s="14">
        <v>40787</v>
      </c>
      <c r="B29" s="73">
        <v>1.9273902538388565E-2</v>
      </c>
      <c r="C29" s="73">
        <v>-2.4152422417641706E-2</v>
      </c>
      <c r="D29" s="3"/>
      <c r="F29" s="50"/>
      <c r="G29" s="50"/>
    </row>
    <row r="30" spans="1:7">
      <c r="A30" s="14">
        <v>40878</v>
      </c>
      <c r="B30" s="73">
        <v>3.7405977031627735E-2</v>
      </c>
      <c r="C30" s="73">
        <v>-5.6082020153621626E-3</v>
      </c>
      <c r="D30" s="3"/>
      <c r="F30" s="50"/>
      <c r="G30" s="50"/>
    </row>
    <row r="31" spans="1:7">
      <c r="A31" s="14">
        <v>40969</v>
      </c>
      <c r="B31" s="73">
        <v>4.2000681757712766E-2</v>
      </c>
      <c r="C31" s="73">
        <v>7.8035818939297119E-3</v>
      </c>
      <c r="D31" s="3"/>
      <c r="F31" s="50"/>
      <c r="G31" s="50"/>
    </row>
    <row r="32" spans="1:7">
      <c r="A32" s="14">
        <v>41061</v>
      </c>
      <c r="B32" s="73">
        <v>5.5226739022882887E-2</v>
      </c>
      <c r="C32" s="73">
        <v>1.9995357838998196E-2</v>
      </c>
      <c r="D32" s="3"/>
      <c r="F32" s="50"/>
      <c r="G32" s="50"/>
    </row>
    <row r="33" spans="1:7">
      <c r="A33" s="14">
        <v>41153</v>
      </c>
      <c r="B33" s="73">
        <v>5.1097454766344752E-2</v>
      </c>
      <c r="C33" s="73">
        <v>2.309723706761746E-2</v>
      </c>
      <c r="D33" s="3"/>
      <c r="F33" s="50"/>
      <c r="G33" s="50"/>
    </row>
    <row r="34" spans="1:7">
      <c r="A34" s="14">
        <v>41244</v>
      </c>
      <c r="B34" s="73">
        <v>4.200773390126944E-2</v>
      </c>
      <c r="C34" s="73">
        <v>2.1393622411515656E-2</v>
      </c>
      <c r="D34" s="3"/>
      <c r="F34" s="50"/>
      <c r="G34" s="113"/>
    </row>
    <row r="35" spans="1:7">
      <c r="A35" s="14">
        <v>41334</v>
      </c>
      <c r="B35" s="73">
        <v>4.3626709818552989E-2</v>
      </c>
      <c r="C35" s="73">
        <v>1.8479353014299704E-2</v>
      </c>
      <c r="D35" s="3"/>
      <c r="F35" s="50"/>
      <c r="G35" s="113"/>
    </row>
    <row r="36" spans="1:7">
      <c r="A36" s="14">
        <v>41426</v>
      </c>
      <c r="B36" s="73">
        <v>4.0763925412323987E-2</v>
      </c>
      <c r="C36" s="73">
        <v>1.7167760714134728E-2</v>
      </c>
      <c r="D36" s="3"/>
      <c r="F36" s="50"/>
    </row>
    <row r="37" spans="1:7">
      <c r="A37" s="14">
        <v>41518</v>
      </c>
      <c r="B37" s="73">
        <v>4.4176454492348638E-2</v>
      </c>
      <c r="C37" s="73">
        <v>2.2484801506254648E-2</v>
      </c>
      <c r="D37" s="3"/>
      <c r="F37" s="50"/>
      <c r="G37" s="50"/>
    </row>
    <row r="38" spans="1:7">
      <c r="A38" s="14">
        <v>41609</v>
      </c>
      <c r="B38" s="73">
        <v>4.4559631103352926E-2</v>
      </c>
      <c r="C38" s="73">
        <v>2.3801862589861278E-2</v>
      </c>
      <c r="D38" s="3"/>
      <c r="F38" s="50"/>
      <c r="G38" s="50"/>
    </row>
    <row r="39" spans="1:7">
      <c r="A39" s="14">
        <v>41699</v>
      </c>
      <c r="B39" s="73">
        <v>4.275542450549108E-2</v>
      </c>
      <c r="C39" s="73">
        <v>2.935097728834446E-2</v>
      </c>
      <c r="D39" s="76"/>
      <c r="E39" s="76"/>
      <c r="F39" s="50"/>
      <c r="G39" s="113" t="s">
        <v>448</v>
      </c>
    </row>
    <row r="40" spans="1:7">
      <c r="A40" s="14">
        <v>41791</v>
      </c>
      <c r="B40" s="73">
        <v>3.2492338530444975E-2</v>
      </c>
      <c r="C40" s="73">
        <v>3.0284083294811692E-2</v>
      </c>
      <c r="D40" s="76"/>
      <c r="E40" s="76"/>
      <c r="F40" s="50"/>
      <c r="G40" s="113" t="s">
        <v>448</v>
      </c>
    </row>
    <row r="41" spans="1:7">
      <c r="A41" s="14">
        <v>41883</v>
      </c>
      <c r="B41" s="73">
        <v>2.8986742850158009E-2</v>
      </c>
      <c r="C41" s="73">
        <v>2.8673013932944524E-2</v>
      </c>
      <c r="D41" s="76"/>
      <c r="E41" s="76"/>
      <c r="F41" s="50"/>
      <c r="G41" s="113" t="s">
        <v>448</v>
      </c>
    </row>
    <row r="42" spans="1:7">
      <c r="A42" s="14">
        <v>41974</v>
      </c>
      <c r="B42" s="73">
        <v>3.2407109982352633E-2</v>
      </c>
      <c r="C42" s="73">
        <v>2.7117307725957218E-2</v>
      </c>
      <c r="E42" s="76"/>
      <c r="F42" s="50"/>
      <c r="G42" s="113"/>
    </row>
    <row r="43" spans="1:7">
      <c r="A43" s="14">
        <v>42064</v>
      </c>
      <c r="B43" s="73">
        <v>3.9068179644814682E-2</v>
      </c>
      <c r="C43" s="73">
        <v>2.3481442315816725E-2</v>
      </c>
      <c r="D43" s="76"/>
      <c r="E43" s="76"/>
      <c r="F43" s="50"/>
      <c r="G43" s="113"/>
    </row>
    <row r="44" spans="1:7">
      <c r="A44" s="14">
        <v>42156</v>
      </c>
      <c r="B44" s="73">
        <v>5.4226619754179195E-2</v>
      </c>
      <c r="C44" s="73">
        <v>1.9787784822268284E-2</v>
      </c>
      <c r="D44" s="125">
        <v>42262</v>
      </c>
      <c r="E44" s="76"/>
      <c r="F44" s="50"/>
      <c r="G44" s="113"/>
    </row>
    <row r="45" spans="1:7">
      <c r="A45" s="14">
        <v>42248</v>
      </c>
      <c r="B45" s="73">
        <v>7.4013327010303609E-2</v>
      </c>
      <c r="C45" s="73">
        <v>2.4394421011347367E-2</v>
      </c>
      <c r="D45" s="125">
        <v>42353</v>
      </c>
      <c r="G45" s="113"/>
    </row>
    <row r="46" spans="1:7">
      <c r="A46" s="14">
        <v>42339</v>
      </c>
      <c r="B46" s="73">
        <v>8.7607518577029975E-2</v>
      </c>
      <c r="C46" s="73">
        <v>3.0019484736344637E-2</v>
      </c>
      <c r="D46" s="125">
        <v>42426</v>
      </c>
      <c r="G46" s="113"/>
    </row>
    <row r="47" spans="1:7">
      <c r="A47" s="14">
        <v>42430</v>
      </c>
      <c r="B47" s="73">
        <v>9.3579471798252989E-2</v>
      </c>
      <c r="C47" s="73">
        <v>4.1661025720559186E-2</v>
      </c>
      <c r="D47" s="125">
        <v>42544</v>
      </c>
      <c r="E47" s="162" t="s">
        <v>615</v>
      </c>
      <c r="G47" s="113"/>
    </row>
    <row r="48" spans="1:7">
      <c r="A48" s="14">
        <v>42522</v>
      </c>
      <c r="B48" s="73">
        <v>0.1043156276843975</v>
      </c>
      <c r="C48" s="73">
        <v>5.6200050334739515E-2</v>
      </c>
      <c r="D48" s="125">
        <v>42608</v>
      </c>
      <c r="G48" s="113" t="s">
        <v>448</v>
      </c>
    </row>
    <row r="49" spans="1:7">
      <c r="A49" s="14">
        <v>42614</v>
      </c>
      <c r="B49" s="73">
        <v>9.5481225757068966E-2</v>
      </c>
      <c r="C49" s="73">
        <v>5.9658153016214799E-2</v>
      </c>
      <c r="D49" s="125">
        <v>42703</v>
      </c>
      <c r="G49" s="113" t="s">
        <v>448</v>
      </c>
    </row>
    <row r="50" spans="1:7">
      <c r="A50" s="14">
        <v>42705</v>
      </c>
      <c r="B50" s="73">
        <v>7.9032995471576495E-2</v>
      </c>
      <c r="C50" s="73">
        <v>5.6671964832723631E-2</v>
      </c>
      <c r="D50" s="125">
        <v>42783</v>
      </c>
      <c r="G50" s="113" t="s">
        <v>448</v>
      </c>
    </row>
    <row r="51" spans="1:7">
      <c r="A51" s="14">
        <v>42795</v>
      </c>
      <c r="B51" s="73">
        <v>6.446381953054714E-2</v>
      </c>
      <c r="C51" s="73">
        <v>4.6050782800816981E-2</v>
      </c>
      <c r="D51" s="125">
        <v>42871</v>
      </c>
      <c r="G51" s="113" t="s">
        <v>448</v>
      </c>
    </row>
    <row r="52" spans="1:7">
      <c r="A52" s="14">
        <v>42887</v>
      </c>
      <c r="B52" s="73">
        <v>4.3402724218843058E-2</v>
      </c>
      <c r="C52" s="73">
        <v>3.6929940191547717E-2</v>
      </c>
      <c r="D52" s="125">
        <v>42961</v>
      </c>
      <c r="G52" s="113" t="s">
        <v>448</v>
      </c>
    </row>
    <row r="53" spans="1:7">
      <c r="A53" s="14">
        <v>42979</v>
      </c>
      <c r="B53" s="73">
        <v>3.0788806840714278E-2</v>
      </c>
      <c r="C53" s="73">
        <v>2.6664832628504165E-2</v>
      </c>
      <c r="D53" s="125">
        <v>43062</v>
      </c>
      <c r="E53" s="162" t="s">
        <v>615</v>
      </c>
    </row>
    <row r="54" spans="1:7">
      <c r="A54" s="14">
        <v>43070</v>
      </c>
      <c r="B54" s="73">
        <v>2.6396792725944085E-2</v>
      </c>
      <c r="C54" s="73">
        <v>2.7624752106548245E-2</v>
      </c>
      <c r="D54" s="125">
        <v>43154</v>
      </c>
      <c r="G54" s="113" t="s">
        <v>448</v>
      </c>
    </row>
    <row r="55" spans="1:7">
      <c r="A55" s="14">
        <v>43160</v>
      </c>
      <c r="B55" s="73">
        <v>2.2042679199111515E-2</v>
      </c>
      <c r="C55" s="73">
        <v>2.4593693684883844E-2</v>
      </c>
      <c r="D55" s="125">
        <v>43241</v>
      </c>
      <c r="G55" s="113" t="s">
        <v>448</v>
      </c>
    </row>
    <row r="56" spans="1:7">
      <c r="A56" s="14">
        <v>43252</v>
      </c>
      <c r="B56" s="73">
        <v>2.2611998611037354E-2</v>
      </c>
      <c r="C56" s="73">
        <v>2.22113314475334E-2</v>
      </c>
      <c r="D56" s="125">
        <v>43334</v>
      </c>
      <c r="G56" s="113" t="s">
        <v>448</v>
      </c>
    </row>
    <row r="57" spans="1:7">
      <c r="A57" s="14">
        <v>43344</v>
      </c>
      <c r="B57" s="73">
        <v>2.1749491237849083E-2</v>
      </c>
      <c r="C57" s="73">
        <v>2.5108725067423787E-2</v>
      </c>
      <c r="D57" s="125">
        <v>43430</v>
      </c>
      <c r="E57" s="132"/>
    </row>
    <row r="58" spans="1:7">
      <c r="A58" s="14">
        <v>43435</v>
      </c>
      <c r="B58" s="73">
        <v>2.3083738049728852E-2</v>
      </c>
      <c r="C58" s="73">
        <v>2.129632183143193E-2</v>
      </c>
      <c r="D58" s="125">
        <v>43522</v>
      </c>
      <c r="E58" s="132"/>
    </row>
    <row r="59" spans="1:7">
      <c r="A59" s="14">
        <v>43525</v>
      </c>
      <c r="B59" s="73">
        <v>2.4023962163521206E-2</v>
      </c>
      <c r="C59" s="73">
        <v>2.3629941090690165E-2</v>
      </c>
      <c r="D59" s="125">
        <v>43621</v>
      </c>
      <c r="E59" s="132"/>
    </row>
    <row r="60" spans="1:7">
      <c r="A60" s="14">
        <v>43617</v>
      </c>
      <c r="B60" s="73">
        <v>2.2319844125149535E-2</v>
      </c>
      <c r="C60" s="73">
        <v>2.1558990020836832E-2</v>
      </c>
      <c r="D60" s="125">
        <v>43700</v>
      </c>
      <c r="E60" s="132"/>
    </row>
    <row r="61" spans="1:7">
      <c r="A61" s="14">
        <v>43709</v>
      </c>
      <c r="B61" s="73">
        <v>2.8504565304594331E-2</v>
      </c>
      <c r="C61" s="73">
        <v>2.0657629018932422E-2</v>
      </c>
      <c r="D61" s="125">
        <v>43796</v>
      </c>
      <c r="E61" s="132"/>
    </row>
    <row r="62" spans="1:7">
      <c r="A62" s="14">
        <v>43800</v>
      </c>
      <c r="B62" s="73">
        <v>2.7367816549820123E-2</v>
      </c>
      <c r="C62" s="73">
        <v>1.7535121304960155E-2</v>
      </c>
      <c r="D62" s="125">
        <v>43885</v>
      </c>
      <c r="E62" s="132"/>
    </row>
    <row r="63" spans="1:7">
      <c r="A63" s="14">
        <v>43891</v>
      </c>
      <c r="B63" s="73">
        <v>2.6631604741478521E-2</v>
      </c>
      <c r="C63" s="73">
        <v>1.3359232272225574E-2</v>
      </c>
      <c r="D63" s="125">
        <v>43976</v>
      </c>
      <c r="E63" s="132"/>
    </row>
    <row r="64" spans="1:7">
      <c r="A64" s="14">
        <v>43983</v>
      </c>
      <c r="B64" s="73">
        <v>-1.3897867721629154E-2</v>
      </c>
      <c r="C64" s="73">
        <v>-3.3173224598208928E-2</v>
      </c>
      <c r="D64" s="125">
        <v>44067</v>
      </c>
    </row>
    <row r="65" spans="1:4">
      <c r="A65" s="14">
        <v>44075</v>
      </c>
      <c r="B65" s="73">
        <v>-1.8290892782505064E-2</v>
      </c>
      <c r="C65" s="73">
        <v>-1.8044425770477823E-2</v>
      </c>
      <c r="D65" s="125">
        <v>44159</v>
      </c>
    </row>
    <row r="66" spans="1:4">
      <c r="A66" s="14">
        <v>44166</v>
      </c>
      <c r="B66" s="73">
        <v>-1.6043657905935649E-2</v>
      </c>
      <c r="C66" s="73">
        <v>-1.1711942654971663E-2</v>
      </c>
      <c r="D66" s="125">
        <v>44250</v>
      </c>
    </row>
    <row r="67" spans="1:4">
      <c r="A67" s="14">
        <v>44256</v>
      </c>
      <c r="B67" s="73">
        <v>-9.9611952269915705E-3</v>
      </c>
      <c r="C67" s="73">
        <v>-2.5624396270899075E-3</v>
      </c>
      <c r="D67" s="125">
        <v>44341</v>
      </c>
    </row>
    <row r="68" spans="1:4">
      <c r="A68" s="14">
        <v>44348</v>
      </c>
      <c r="B68" s="73">
        <v>9.3318680376480057E-2</v>
      </c>
      <c r="C68" s="73">
        <v>0.11012609380260452</v>
      </c>
      <c r="D68" s="125">
        <v>44432</v>
      </c>
    </row>
    <row r="69" spans="1:4">
      <c r="A69" s="14"/>
      <c r="B69" s="73"/>
      <c r="C69" s="73"/>
      <c r="D69" s="125">
        <v>44523</v>
      </c>
    </row>
    <row r="70" spans="1:4">
      <c r="A70" s="14"/>
      <c r="B70" s="73"/>
      <c r="C70" s="73"/>
      <c r="D70" s="125"/>
    </row>
    <row r="71" spans="1:4">
      <c r="A71" s="14"/>
      <c r="B71" s="73"/>
      <c r="C71" s="73"/>
      <c r="D71" s="125"/>
    </row>
    <row r="72" spans="1:4">
      <c r="A72" s="14"/>
      <c r="B72" s="73"/>
      <c r="C72" s="73"/>
      <c r="D72" s="125"/>
    </row>
    <row r="73" spans="1:4">
      <c r="A73" s="14"/>
      <c r="B73" s="73"/>
      <c r="C73" s="73"/>
      <c r="D73" s="125"/>
    </row>
    <row r="74" spans="1:4">
      <c r="A74" s="14"/>
      <c r="B74" s="73"/>
      <c r="C74" s="73"/>
      <c r="D74" s="73"/>
    </row>
    <row r="75" spans="1:4">
      <c r="A75" s="126"/>
      <c r="B75" s="73"/>
      <c r="C75" s="73"/>
      <c r="D75" s="73"/>
    </row>
    <row r="76" spans="1:4">
      <c r="A76" s="126"/>
      <c r="B76" s="73"/>
      <c r="C76" s="73"/>
      <c r="D76" s="73"/>
    </row>
    <row r="77" spans="1:4">
      <c r="A77" s="126"/>
      <c r="B77" s="73"/>
      <c r="C77" s="73"/>
      <c r="D77" s="73"/>
    </row>
    <row r="78" spans="1:4">
      <c r="A78" s="126"/>
      <c r="B78" s="73"/>
      <c r="C78" s="73"/>
      <c r="D78" s="73"/>
    </row>
    <row r="79" spans="1:4">
      <c r="A79" s="126"/>
      <c r="B79" s="73"/>
      <c r="C79" s="73"/>
      <c r="D79" s="73"/>
    </row>
    <row r="80" spans="1:4">
      <c r="A80" s="126"/>
      <c r="B80" s="73"/>
      <c r="C80" s="73"/>
      <c r="D80" s="73"/>
    </row>
    <row r="81" spans="1:4">
      <c r="A81" s="126"/>
      <c r="B81" s="73"/>
      <c r="C81" s="73"/>
      <c r="D81" s="73"/>
    </row>
    <row r="82" spans="1:4">
      <c r="A82" s="126"/>
      <c r="B82" s="73"/>
      <c r="C82" s="73"/>
      <c r="D82" s="73"/>
    </row>
    <row r="83" spans="1:4">
      <c r="A83" s="126"/>
      <c r="B83" s="73"/>
      <c r="C83" s="73"/>
      <c r="D83" s="73"/>
    </row>
    <row r="84" spans="1:4">
      <c r="A84" s="126"/>
      <c r="B84" s="73"/>
      <c r="C84" s="73"/>
    </row>
    <row r="85" spans="1:4">
      <c r="A85" s="126"/>
      <c r="B85" s="73"/>
      <c r="C85" s="73"/>
    </row>
    <row r="86" spans="1:4">
      <c r="A86" s="126"/>
    </row>
    <row r="87" spans="1:4">
      <c r="A87" s="12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3"/>
  <sheetViews>
    <sheetView workbookViewId="0">
      <pane xSplit="1" ySplit="4" topLeftCell="B34" activePane="bottomRight" state="frozen"/>
      <selection pane="topRight" activeCell="B1" sqref="B1"/>
      <selection pane="bottomLeft" activeCell="A4" sqref="A4"/>
      <selection pane="bottomRight" activeCell="J18" sqref="J18"/>
    </sheetView>
  </sheetViews>
  <sheetFormatPr defaultColWidth="9.1796875" defaultRowHeight="14.5"/>
  <cols>
    <col min="1" max="2" width="9.1796875" style="25"/>
    <col min="3" max="3" width="10.453125" style="25" customWidth="1"/>
    <col min="4" max="4" width="10.54296875" style="25" customWidth="1"/>
    <col min="5" max="5" width="9.7265625" style="25" customWidth="1"/>
    <col min="6" max="7" width="10.7265625" style="25" bestFit="1" customWidth="1"/>
    <col min="8" max="8" width="10.453125" style="25" customWidth="1"/>
    <col min="9" max="9" width="10.7265625" style="25" bestFit="1" customWidth="1"/>
    <col min="10" max="10" width="11.54296875" style="25" customWidth="1"/>
    <col min="11" max="11" width="9.1796875" style="25"/>
    <col min="12" max="12" width="10.81640625" style="25" customWidth="1"/>
    <col min="13" max="23" width="9.1796875" style="25"/>
    <col min="25" max="16384" width="9.1796875" style="25"/>
  </cols>
  <sheetData>
    <row r="1" spans="1:8" s="93" customFormat="1">
      <c r="A1" s="136" t="s">
        <v>689</v>
      </c>
      <c r="H1" s="132" t="s">
        <v>387</v>
      </c>
    </row>
    <row r="2" spans="1:8" s="113" customFormat="1">
      <c r="A2" s="5" t="s">
        <v>369</v>
      </c>
    </row>
    <row r="3" spans="1:8" s="93" customFormat="1">
      <c r="A3" s="5"/>
      <c r="D3" s="115" t="s">
        <v>473</v>
      </c>
    </row>
    <row r="4" spans="1:8" ht="45" customHeight="1">
      <c r="B4" s="171" t="s">
        <v>367</v>
      </c>
      <c r="C4" s="171" t="s">
        <v>678</v>
      </c>
      <c r="D4" s="171" t="s">
        <v>564</v>
      </c>
      <c r="E4" s="171" t="s">
        <v>679</v>
      </c>
      <c r="F4" s="26" t="s">
        <v>690</v>
      </c>
      <c r="G4" s="174" t="s">
        <v>691</v>
      </c>
    </row>
    <row r="5" spans="1:8">
      <c r="A5" s="27">
        <v>37043</v>
      </c>
      <c r="D5" s="25">
        <v>118.8</v>
      </c>
    </row>
    <row r="6" spans="1:8">
      <c r="A6" s="27">
        <v>37135</v>
      </c>
      <c r="D6" s="25">
        <v>120.8</v>
      </c>
    </row>
    <row r="7" spans="1:8">
      <c r="A7" s="27">
        <v>37226</v>
      </c>
      <c r="D7" s="25">
        <v>125.9</v>
      </c>
    </row>
    <row r="8" spans="1:8">
      <c r="A8" s="27">
        <v>37316</v>
      </c>
      <c r="D8" s="25">
        <v>124.5</v>
      </c>
    </row>
    <row r="9" spans="1:8">
      <c r="A9" s="27">
        <v>37408</v>
      </c>
      <c r="D9" s="25">
        <v>123.9</v>
      </c>
    </row>
    <row r="10" spans="1:8">
      <c r="A10" s="27">
        <v>37500</v>
      </c>
      <c r="D10" s="25">
        <v>126.4</v>
      </c>
    </row>
    <row r="11" spans="1:8">
      <c r="A11" s="27">
        <v>37591</v>
      </c>
      <c r="D11" s="25">
        <v>125.1</v>
      </c>
    </row>
    <row r="12" spans="1:8">
      <c r="A12" s="27">
        <v>37681</v>
      </c>
      <c r="D12" s="25">
        <v>112.5</v>
      </c>
    </row>
    <row r="13" spans="1:8">
      <c r="A13" s="27">
        <v>37773</v>
      </c>
      <c r="D13" s="25">
        <v>129.30000000000001</v>
      </c>
    </row>
    <row r="14" spans="1:8">
      <c r="A14" s="27">
        <v>37865</v>
      </c>
      <c r="D14" s="66">
        <v>128</v>
      </c>
    </row>
    <row r="15" spans="1:8">
      <c r="A15" s="27">
        <v>37956</v>
      </c>
      <c r="B15" s="25">
        <v>4755.7</v>
      </c>
      <c r="D15" s="25">
        <v>130.4</v>
      </c>
    </row>
    <row r="16" spans="1:8">
      <c r="A16" s="27">
        <v>38047</v>
      </c>
      <c r="B16" s="25">
        <v>4366.5</v>
      </c>
      <c r="D16" s="25">
        <v>128.19999999999999</v>
      </c>
    </row>
    <row r="17" spans="1:10">
      <c r="A17" s="27">
        <v>38139</v>
      </c>
      <c r="B17" s="25">
        <v>4406.3999999999996</v>
      </c>
      <c r="D17" s="25">
        <v>125.3</v>
      </c>
      <c r="J17" s="132" t="s">
        <v>565</v>
      </c>
    </row>
    <row r="18" spans="1:10" ht="21">
      <c r="A18" s="27">
        <v>38231</v>
      </c>
      <c r="B18" s="25">
        <v>4507.8999999999996</v>
      </c>
      <c r="D18" s="25">
        <v>124.8</v>
      </c>
      <c r="J18" s="65" t="s">
        <v>482</v>
      </c>
    </row>
    <row r="19" spans="1:10">
      <c r="A19" s="27">
        <v>38322</v>
      </c>
      <c r="B19" s="25">
        <v>5133.8</v>
      </c>
      <c r="C19" s="66">
        <f>(B19/B15-1)*100</f>
        <v>7.9504594486616176</v>
      </c>
      <c r="D19" s="25">
        <v>134.30000000000001</v>
      </c>
      <c r="E19" s="66">
        <f t="shared" ref="E19:E67" si="0">+D19-D18</f>
        <v>9.5000000000000142</v>
      </c>
    </row>
    <row r="20" spans="1:10">
      <c r="A20" s="27">
        <v>38412</v>
      </c>
      <c r="B20" s="25">
        <v>4622.3</v>
      </c>
      <c r="C20" s="66">
        <f t="shared" ref="C20:C54" si="1">(B20/B16-1)*100</f>
        <v>5.8582388640787908</v>
      </c>
      <c r="D20" s="25">
        <v>133.30000000000001</v>
      </c>
      <c r="E20" s="66">
        <f t="shared" si="0"/>
        <v>-1</v>
      </c>
    </row>
    <row r="21" spans="1:10">
      <c r="A21" s="27">
        <v>38504</v>
      </c>
      <c r="B21" s="25">
        <v>4666.1000000000004</v>
      </c>
      <c r="C21" s="66">
        <f t="shared" si="1"/>
        <v>5.893700072621666</v>
      </c>
      <c r="D21" s="25">
        <v>118.2</v>
      </c>
      <c r="E21" s="66">
        <f t="shared" si="0"/>
        <v>-15.100000000000009</v>
      </c>
    </row>
    <row r="22" spans="1:10">
      <c r="A22" s="27">
        <v>38596</v>
      </c>
      <c r="B22" s="25">
        <v>4761.3</v>
      </c>
      <c r="C22" s="66">
        <f t="shared" si="1"/>
        <v>5.621242707247287</v>
      </c>
      <c r="D22" s="25">
        <v>118.9</v>
      </c>
      <c r="E22" s="66">
        <f t="shared" si="0"/>
        <v>0.70000000000000284</v>
      </c>
    </row>
    <row r="23" spans="1:10">
      <c r="A23" s="27">
        <v>38687</v>
      </c>
      <c r="B23" s="25">
        <v>5270.2</v>
      </c>
      <c r="C23" s="66">
        <f t="shared" si="1"/>
        <v>2.6569013206591441</v>
      </c>
      <c r="D23" s="25">
        <v>110.6</v>
      </c>
      <c r="E23" s="66">
        <f t="shared" si="0"/>
        <v>-8.3000000000000114</v>
      </c>
    </row>
    <row r="24" spans="1:10">
      <c r="A24" s="27">
        <v>38777</v>
      </c>
      <c r="B24" s="25">
        <v>4781.3999999999996</v>
      </c>
      <c r="C24" s="66">
        <f t="shared" si="1"/>
        <v>3.4420093892650661</v>
      </c>
      <c r="D24" s="25">
        <v>110.8</v>
      </c>
      <c r="E24" s="66">
        <f t="shared" si="0"/>
        <v>0.20000000000000284</v>
      </c>
    </row>
    <row r="25" spans="1:10">
      <c r="A25" s="27">
        <v>38869</v>
      </c>
      <c r="B25" s="25">
        <v>4858.2</v>
      </c>
      <c r="C25" s="66">
        <f t="shared" si="1"/>
        <v>4.1169284841730658</v>
      </c>
      <c r="D25" s="25">
        <v>107.2</v>
      </c>
      <c r="E25" s="66">
        <f t="shared" si="0"/>
        <v>-3.5999999999999943</v>
      </c>
    </row>
    <row r="26" spans="1:10">
      <c r="A26" s="27">
        <v>38961</v>
      </c>
      <c r="B26" s="25">
        <v>5024.3999999999996</v>
      </c>
      <c r="C26" s="66">
        <f t="shared" si="1"/>
        <v>5.5258017768256451</v>
      </c>
      <c r="D26" s="25">
        <v>109.9</v>
      </c>
      <c r="E26" s="66">
        <f t="shared" si="0"/>
        <v>2.7000000000000028</v>
      </c>
    </row>
    <row r="27" spans="1:10">
      <c r="A27" s="27">
        <v>39052</v>
      </c>
      <c r="B27" s="25">
        <v>5803.9</v>
      </c>
      <c r="C27" s="66">
        <f t="shared" si="1"/>
        <v>10.126750407954145</v>
      </c>
      <c r="D27" s="25">
        <v>124.8</v>
      </c>
      <c r="E27" s="66">
        <f t="shared" si="0"/>
        <v>14.899999999999991</v>
      </c>
    </row>
    <row r="28" spans="1:10">
      <c r="A28" s="27">
        <v>39142</v>
      </c>
      <c r="B28" s="25">
        <v>5361.4</v>
      </c>
      <c r="C28" s="66">
        <f t="shared" si="1"/>
        <v>12.130338394612462</v>
      </c>
      <c r="D28" s="25">
        <v>120.4</v>
      </c>
      <c r="E28" s="66">
        <f t="shared" si="0"/>
        <v>-4.3999999999999915</v>
      </c>
    </row>
    <row r="29" spans="1:10">
      <c r="A29" s="27">
        <v>39234</v>
      </c>
      <c r="B29" s="25">
        <v>5251.7</v>
      </c>
      <c r="C29" s="66">
        <f t="shared" si="1"/>
        <v>8.0997077106747426</v>
      </c>
      <c r="D29" s="25">
        <v>112.6</v>
      </c>
      <c r="E29" s="66">
        <f t="shared" si="0"/>
        <v>-7.8000000000000114</v>
      </c>
    </row>
    <row r="30" spans="1:10">
      <c r="A30" s="27">
        <v>39326</v>
      </c>
      <c r="B30" s="25">
        <v>4938.3999999999996</v>
      </c>
      <c r="C30" s="66">
        <f t="shared" si="1"/>
        <v>-1.7116471618501716</v>
      </c>
      <c r="D30" s="25">
        <v>114.8</v>
      </c>
      <c r="E30" s="66">
        <f t="shared" si="0"/>
        <v>2.2000000000000028</v>
      </c>
    </row>
    <row r="31" spans="1:10">
      <c r="A31" s="27">
        <v>39417</v>
      </c>
      <c r="B31" s="25">
        <v>5557.1</v>
      </c>
      <c r="C31" s="66">
        <f t="shared" si="1"/>
        <v>-4.2523130998121879</v>
      </c>
      <c r="D31" s="25">
        <v>110.3</v>
      </c>
      <c r="E31" s="66">
        <f t="shared" si="0"/>
        <v>-4.5</v>
      </c>
    </row>
    <row r="32" spans="1:10">
      <c r="A32" s="27">
        <v>39508</v>
      </c>
      <c r="B32" s="25">
        <v>4947.2</v>
      </c>
      <c r="C32" s="66">
        <f t="shared" si="1"/>
        <v>-7.7255940612526501</v>
      </c>
      <c r="D32" s="25">
        <v>99.8</v>
      </c>
      <c r="E32" s="66">
        <f t="shared" si="0"/>
        <v>-10.5</v>
      </c>
    </row>
    <row r="33" spans="1:16">
      <c r="A33" s="27">
        <v>39600</v>
      </c>
      <c r="B33" s="25">
        <v>4811.3</v>
      </c>
      <c r="C33" s="66">
        <f t="shared" si="1"/>
        <v>-8.3858560085305669</v>
      </c>
      <c r="D33" s="25">
        <v>80.8</v>
      </c>
      <c r="E33" s="66">
        <f t="shared" si="0"/>
        <v>-19</v>
      </c>
    </row>
    <row r="34" spans="1:16">
      <c r="A34" s="27">
        <v>39692</v>
      </c>
      <c r="B34" s="25">
        <v>4852</v>
      </c>
      <c r="C34" s="66">
        <f t="shared" si="1"/>
        <v>-1.749554511582696</v>
      </c>
      <c r="D34" s="25">
        <v>101.3</v>
      </c>
      <c r="E34" s="66">
        <f t="shared" si="0"/>
        <v>20.5</v>
      </c>
    </row>
    <row r="35" spans="1:16">
      <c r="A35" s="27">
        <v>39783</v>
      </c>
      <c r="B35" s="25">
        <v>5287.1</v>
      </c>
      <c r="C35" s="66">
        <f t="shared" si="1"/>
        <v>-4.8586492954958533</v>
      </c>
      <c r="D35" s="25">
        <v>102.3</v>
      </c>
      <c r="E35" s="66">
        <f t="shared" si="0"/>
        <v>1</v>
      </c>
      <c r="J35" s="162" t="s">
        <v>616</v>
      </c>
    </row>
    <row r="36" spans="1:16">
      <c r="A36" s="27">
        <v>39873</v>
      </c>
      <c r="B36" s="25">
        <v>4622.1000000000004</v>
      </c>
      <c r="C36" s="66">
        <f t="shared" si="1"/>
        <v>-6.5713939197930005</v>
      </c>
      <c r="D36" s="25">
        <v>95.4</v>
      </c>
      <c r="E36" s="66">
        <f t="shared" si="0"/>
        <v>-6.8999999999999915</v>
      </c>
      <c r="J36" s="162" t="s">
        <v>616</v>
      </c>
    </row>
    <row r="37" spans="1:16">
      <c r="A37" s="27">
        <v>39965</v>
      </c>
      <c r="B37" s="25">
        <v>4839.3</v>
      </c>
      <c r="C37" s="66">
        <f t="shared" si="1"/>
        <v>0.58196329474362596</v>
      </c>
      <c r="D37" s="25">
        <v>108.6</v>
      </c>
      <c r="E37" s="66">
        <f t="shared" si="0"/>
        <v>13.199999999999989</v>
      </c>
    </row>
    <row r="38" spans="1:16">
      <c r="A38" s="27">
        <v>40057</v>
      </c>
      <c r="B38" s="25">
        <v>4963</v>
      </c>
      <c r="C38" s="66">
        <f t="shared" si="1"/>
        <v>2.287716405605944</v>
      </c>
      <c r="D38" s="25">
        <v>122.7</v>
      </c>
      <c r="E38" s="66">
        <f t="shared" si="0"/>
        <v>14.100000000000009</v>
      </c>
      <c r="G38" s="113" t="s">
        <v>442</v>
      </c>
      <c r="I38" s="25" t="s">
        <v>441</v>
      </c>
    </row>
    <row r="39" spans="1:16">
      <c r="A39" s="27">
        <v>40148</v>
      </c>
      <c r="B39" s="25">
        <v>5671.6</v>
      </c>
      <c r="C39" s="66">
        <f t="shared" si="1"/>
        <v>7.2724177715571825</v>
      </c>
      <c r="D39" s="25">
        <v>121.5</v>
      </c>
      <c r="E39" s="66">
        <f t="shared" si="0"/>
        <v>-1.2000000000000028</v>
      </c>
      <c r="G39" s="113" t="s">
        <v>442</v>
      </c>
      <c r="I39" s="113" t="s">
        <v>441</v>
      </c>
    </row>
    <row r="40" spans="1:16">
      <c r="A40" s="27">
        <v>40238</v>
      </c>
      <c r="B40" s="25">
        <v>5104.3</v>
      </c>
      <c r="C40" s="66">
        <f t="shared" si="1"/>
        <v>10.432487397503287</v>
      </c>
      <c r="D40" s="25">
        <v>119.5</v>
      </c>
      <c r="E40" s="66">
        <f t="shared" si="0"/>
        <v>-2</v>
      </c>
      <c r="G40" s="113" t="s">
        <v>442</v>
      </c>
      <c r="I40" s="113" t="s">
        <v>441</v>
      </c>
    </row>
    <row r="41" spans="1:16">
      <c r="A41" s="27">
        <v>40330</v>
      </c>
      <c r="B41" s="25">
        <v>5205.7</v>
      </c>
      <c r="C41" s="66">
        <f t="shared" si="1"/>
        <v>7.5713429628252005</v>
      </c>
      <c r="D41" s="25">
        <v>126.8</v>
      </c>
      <c r="E41" s="66">
        <f t="shared" si="0"/>
        <v>7.2999999999999972</v>
      </c>
      <c r="G41" s="113" t="s">
        <v>442</v>
      </c>
      <c r="I41" s="113" t="s">
        <v>441</v>
      </c>
    </row>
    <row r="42" spans="1:16">
      <c r="A42" s="27">
        <v>40422</v>
      </c>
      <c r="B42" s="25">
        <v>5300.7</v>
      </c>
      <c r="C42" s="66">
        <f t="shared" si="1"/>
        <v>6.8043522063268247</v>
      </c>
      <c r="D42" s="25">
        <v>117.3</v>
      </c>
      <c r="E42" s="66">
        <f t="shared" si="0"/>
        <v>-9.5</v>
      </c>
      <c r="G42" s="113" t="s">
        <v>442</v>
      </c>
      <c r="I42" s="113" t="s">
        <v>441</v>
      </c>
    </row>
    <row r="43" spans="1:16">
      <c r="A43" s="27">
        <v>40513</v>
      </c>
      <c r="B43" s="25">
        <v>5928.7</v>
      </c>
      <c r="C43" s="66">
        <f t="shared" si="1"/>
        <v>4.533112349248869</v>
      </c>
      <c r="D43" s="25">
        <v>109.5</v>
      </c>
      <c r="E43" s="66">
        <f t="shared" si="0"/>
        <v>-7.7999999999999972</v>
      </c>
      <c r="G43" s="113" t="s">
        <v>442</v>
      </c>
      <c r="I43" s="113" t="s">
        <v>441</v>
      </c>
    </row>
    <row r="44" spans="1:16">
      <c r="A44" s="27">
        <v>40603</v>
      </c>
      <c r="B44" s="67">
        <v>5463.5</v>
      </c>
      <c r="C44" s="66">
        <f t="shared" si="1"/>
        <v>7.0372039261015207</v>
      </c>
      <c r="D44" s="25">
        <v>101.6</v>
      </c>
      <c r="E44" s="66">
        <f t="shared" si="0"/>
        <v>-7.9000000000000057</v>
      </c>
      <c r="G44" s="113" t="s">
        <v>442</v>
      </c>
      <c r="I44" s="113" t="s">
        <v>441</v>
      </c>
    </row>
    <row r="45" spans="1:16">
      <c r="A45" s="27">
        <v>40695</v>
      </c>
      <c r="B45" s="67">
        <v>5519.9</v>
      </c>
      <c r="C45" s="66">
        <f t="shared" si="1"/>
        <v>6.0356916456960619</v>
      </c>
      <c r="D45" s="25">
        <v>115.4</v>
      </c>
      <c r="E45" s="66">
        <f t="shared" si="0"/>
        <v>13.800000000000011</v>
      </c>
      <c r="G45" s="113" t="s">
        <v>442</v>
      </c>
      <c r="I45" s="113" t="s">
        <v>441</v>
      </c>
    </row>
    <row r="46" spans="1:16">
      <c r="A46" s="27">
        <v>40787</v>
      </c>
      <c r="B46" s="67">
        <v>5775.3</v>
      </c>
      <c r="C46" s="66">
        <f t="shared" si="1"/>
        <v>8.953534438847699</v>
      </c>
      <c r="D46" s="25">
        <v>111.4</v>
      </c>
      <c r="E46" s="66">
        <f t="shared" si="0"/>
        <v>-4</v>
      </c>
      <c r="G46" s="113" t="s">
        <v>442</v>
      </c>
      <c r="I46" s="113" t="s">
        <v>441</v>
      </c>
    </row>
    <row r="47" spans="1:16">
      <c r="A47" s="27">
        <v>40878</v>
      </c>
      <c r="B47" s="67">
        <v>6474.9</v>
      </c>
      <c r="C47" s="66">
        <f t="shared" si="1"/>
        <v>9.2128122522644027</v>
      </c>
      <c r="D47" s="25">
        <v>104</v>
      </c>
      <c r="E47" s="66">
        <f t="shared" si="0"/>
        <v>-7.4000000000000057</v>
      </c>
      <c r="G47" s="113" t="s">
        <v>442</v>
      </c>
      <c r="I47" s="113" t="s">
        <v>441</v>
      </c>
    </row>
    <row r="48" spans="1:16">
      <c r="A48" s="27">
        <v>40969</v>
      </c>
      <c r="B48" s="67">
        <v>5791.8</v>
      </c>
      <c r="C48" s="66">
        <f t="shared" si="1"/>
        <v>6.0089686098654838</v>
      </c>
      <c r="D48" s="25">
        <v>104.7</v>
      </c>
      <c r="E48" s="66">
        <f t="shared" si="0"/>
        <v>0.70000000000000284</v>
      </c>
      <c r="G48" s="113" t="s">
        <v>442</v>
      </c>
      <c r="I48" s="113" t="s">
        <v>441</v>
      </c>
      <c r="O48" s="27"/>
      <c r="P48" s="113"/>
    </row>
    <row r="49" spans="1:17">
      <c r="A49" s="27">
        <v>41061</v>
      </c>
      <c r="B49" s="67">
        <v>5915.5</v>
      </c>
      <c r="C49" s="66">
        <f t="shared" si="1"/>
        <v>7.1667964999365896</v>
      </c>
      <c r="D49" s="25">
        <v>104.3</v>
      </c>
      <c r="E49" s="66">
        <f t="shared" si="0"/>
        <v>-0.40000000000000568</v>
      </c>
      <c r="G49" s="113" t="s">
        <v>442</v>
      </c>
      <c r="I49" s="113" t="s">
        <v>441</v>
      </c>
      <c r="O49" s="27"/>
      <c r="P49" s="113"/>
      <c r="Q49" s="113"/>
    </row>
    <row r="50" spans="1:17">
      <c r="A50" s="27">
        <v>41153</v>
      </c>
      <c r="B50" s="67">
        <v>5970.6</v>
      </c>
      <c r="C50" s="66">
        <f t="shared" si="1"/>
        <v>3.3816425120772875</v>
      </c>
      <c r="D50" s="25">
        <v>104.5</v>
      </c>
      <c r="E50" s="66">
        <f t="shared" si="0"/>
        <v>0.20000000000000284</v>
      </c>
      <c r="G50" s="113" t="s">
        <v>442</v>
      </c>
      <c r="I50" s="113" t="s">
        <v>441</v>
      </c>
      <c r="O50" s="27"/>
      <c r="P50" s="113"/>
      <c r="Q50" s="113"/>
    </row>
    <row r="51" spans="1:17">
      <c r="A51" s="27">
        <v>41244</v>
      </c>
      <c r="B51" s="67">
        <v>6786.2</v>
      </c>
      <c r="C51" s="66">
        <f t="shared" si="1"/>
        <v>4.8077962594016865</v>
      </c>
      <c r="D51" s="25">
        <v>117.9</v>
      </c>
      <c r="E51" s="66">
        <f t="shared" si="0"/>
        <v>13.400000000000006</v>
      </c>
      <c r="G51" s="113" t="s">
        <v>442</v>
      </c>
      <c r="I51" s="113" t="s">
        <v>441</v>
      </c>
      <c r="O51" s="27"/>
      <c r="P51" s="113"/>
      <c r="Q51" s="113"/>
    </row>
    <row r="52" spans="1:17">
      <c r="A52" s="27">
        <v>41334</v>
      </c>
      <c r="B52" s="67">
        <v>6135</v>
      </c>
      <c r="C52" s="66">
        <f t="shared" si="1"/>
        <v>5.9256189785558799</v>
      </c>
      <c r="D52" s="25">
        <v>119</v>
      </c>
      <c r="E52" s="66">
        <f t="shared" si="0"/>
        <v>1.0999999999999943</v>
      </c>
      <c r="G52" s="113" t="s">
        <v>442</v>
      </c>
      <c r="I52" s="113" t="s">
        <v>441</v>
      </c>
      <c r="O52" s="27"/>
      <c r="P52" s="113"/>
      <c r="Q52" s="113"/>
    </row>
    <row r="53" spans="1:17">
      <c r="A53" s="27">
        <v>41426</v>
      </c>
      <c r="B53" s="67">
        <v>6247.2</v>
      </c>
      <c r="C53" s="66">
        <f t="shared" si="1"/>
        <v>5.6073028484489917</v>
      </c>
      <c r="D53" s="25">
        <v>119.4</v>
      </c>
      <c r="E53" s="66">
        <f t="shared" si="0"/>
        <v>0.40000000000000568</v>
      </c>
      <c r="G53" s="113" t="s">
        <v>442</v>
      </c>
      <c r="I53" s="113" t="s">
        <v>441</v>
      </c>
      <c r="O53" s="27"/>
      <c r="P53" s="113"/>
      <c r="Q53" s="113"/>
    </row>
    <row r="54" spans="1:17">
      <c r="A54" s="27">
        <v>41518</v>
      </c>
      <c r="B54" s="67">
        <v>6295</v>
      </c>
      <c r="C54" s="66">
        <f t="shared" si="1"/>
        <v>5.4332897866210983</v>
      </c>
      <c r="D54" s="25">
        <v>115.1</v>
      </c>
      <c r="E54" s="66">
        <f t="shared" si="0"/>
        <v>-4.3000000000000114</v>
      </c>
      <c r="G54" s="113" t="s">
        <v>442</v>
      </c>
      <c r="I54" s="113" t="s">
        <v>441</v>
      </c>
      <c r="O54" s="27"/>
      <c r="P54" s="113"/>
      <c r="Q54" s="113"/>
    </row>
    <row r="55" spans="1:17">
      <c r="A55" s="27">
        <v>41609</v>
      </c>
      <c r="B55" s="67">
        <v>7171.1</v>
      </c>
      <c r="C55" s="66">
        <f t="shared" ref="C55:C85" si="2">(B55/B51-1)*100</f>
        <v>5.6718045445168119</v>
      </c>
      <c r="D55" s="25">
        <v>122.6</v>
      </c>
      <c r="E55" s="66">
        <f t="shared" si="0"/>
        <v>7.5</v>
      </c>
      <c r="G55" s="113" t="s">
        <v>442</v>
      </c>
      <c r="I55" s="113" t="s">
        <v>441</v>
      </c>
      <c r="O55" s="27"/>
      <c r="P55" s="113"/>
      <c r="Q55" s="113"/>
    </row>
    <row r="56" spans="1:17">
      <c r="A56" s="27">
        <v>41699</v>
      </c>
      <c r="B56" s="67">
        <v>6494.7</v>
      </c>
      <c r="C56" s="66">
        <f t="shared" si="2"/>
        <v>5.8630806845965777</v>
      </c>
      <c r="D56" s="25">
        <v>126.5</v>
      </c>
      <c r="E56" s="66">
        <f t="shared" si="0"/>
        <v>3.9000000000000057</v>
      </c>
      <c r="G56" s="113" t="s">
        <v>442</v>
      </c>
      <c r="I56" s="113" t="s">
        <v>441</v>
      </c>
      <c r="O56" s="27"/>
      <c r="P56" s="113"/>
      <c r="Q56" s="113"/>
    </row>
    <row r="57" spans="1:17">
      <c r="A57" s="27">
        <v>41791</v>
      </c>
      <c r="B57" s="67">
        <v>6393.7</v>
      </c>
      <c r="C57" s="66">
        <f t="shared" si="2"/>
        <v>2.3450505826610346</v>
      </c>
      <c r="D57" s="25">
        <v>128.30000000000001</v>
      </c>
      <c r="E57" s="66">
        <f t="shared" si="0"/>
        <v>1.8000000000000114</v>
      </c>
      <c r="F57" s="113"/>
      <c r="I57" s="113" t="s">
        <v>441</v>
      </c>
      <c r="O57" s="27"/>
      <c r="P57" s="113"/>
      <c r="Q57" s="113"/>
    </row>
    <row r="58" spans="1:17">
      <c r="A58" s="27">
        <v>41883</v>
      </c>
      <c r="B58" s="67">
        <v>6520.9</v>
      </c>
      <c r="C58" s="66">
        <f t="shared" si="2"/>
        <v>3.5885623510722775</v>
      </c>
      <c r="D58" s="25">
        <v>120.2</v>
      </c>
      <c r="E58" s="66">
        <f t="shared" si="0"/>
        <v>-8.1000000000000085</v>
      </c>
      <c r="F58" s="113"/>
      <c r="I58" s="113" t="s">
        <v>441</v>
      </c>
      <c r="O58" s="27"/>
      <c r="P58" s="113"/>
      <c r="Q58" s="113"/>
    </row>
    <row r="59" spans="1:17">
      <c r="A59" s="27">
        <v>41974</v>
      </c>
      <c r="B59" s="97">
        <v>7599.7</v>
      </c>
      <c r="C59" s="66">
        <f t="shared" si="2"/>
        <v>5.9767678598820151</v>
      </c>
      <c r="D59" s="25">
        <v>114.8</v>
      </c>
      <c r="E59" s="66">
        <f t="shared" si="0"/>
        <v>-5.4000000000000057</v>
      </c>
      <c r="I59" s="193" t="s">
        <v>441</v>
      </c>
      <c r="O59" s="27"/>
      <c r="P59" s="113"/>
      <c r="Q59" s="113"/>
    </row>
    <row r="60" spans="1:17">
      <c r="A60" s="27">
        <v>42064</v>
      </c>
      <c r="B60" s="66">
        <v>6961.9</v>
      </c>
      <c r="C60" s="66">
        <f t="shared" si="2"/>
        <v>7.1935578240719389</v>
      </c>
      <c r="D60" s="25">
        <v>119.6</v>
      </c>
      <c r="E60" s="66">
        <f t="shared" si="0"/>
        <v>4.7999999999999972</v>
      </c>
      <c r="F60" s="115" t="s">
        <v>430</v>
      </c>
      <c r="G60" s="115" t="s">
        <v>429</v>
      </c>
      <c r="I60" s="193" t="s">
        <v>441</v>
      </c>
      <c r="M60" s="101"/>
      <c r="O60" s="27"/>
      <c r="P60" s="110"/>
      <c r="Q60" s="113"/>
    </row>
    <row r="61" spans="1:17">
      <c r="A61" s="27">
        <v>42156</v>
      </c>
      <c r="B61" s="66">
        <v>6870.7</v>
      </c>
      <c r="C61" s="66">
        <f t="shared" si="2"/>
        <v>7.4604688990725254</v>
      </c>
      <c r="D61" s="25">
        <v>117.3</v>
      </c>
      <c r="E61" s="66">
        <f t="shared" si="0"/>
        <v>-2.2999999999999972</v>
      </c>
      <c r="F61" s="125">
        <v>42264</v>
      </c>
      <c r="G61" s="125">
        <v>42180</v>
      </c>
      <c r="H61" s="101"/>
      <c r="I61" s="193" t="s">
        <v>441</v>
      </c>
      <c r="L61" s="125"/>
      <c r="O61" s="27"/>
      <c r="P61" s="113"/>
      <c r="Q61" s="113"/>
    </row>
    <row r="62" spans="1:17">
      <c r="A62" s="27">
        <v>42248</v>
      </c>
      <c r="B62" s="66">
        <v>7250.5</v>
      </c>
      <c r="C62" s="66">
        <f t="shared" si="2"/>
        <v>11.188639604962503</v>
      </c>
      <c r="D62" s="25">
        <v>111.4</v>
      </c>
      <c r="E62" s="66">
        <f t="shared" si="0"/>
        <v>-5.8999999999999915</v>
      </c>
      <c r="F62" s="125">
        <v>42353</v>
      </c>
      <c r="G62" s="125">
        <v>42271</v>
      </c>
      <c r="H62" s="101"/>
      <c r="I62" s="193" t="s">
        <v>441</v>
      </c>
      <c r="L62" s="125"/>
      <c r="M62" s="21"/>
      <c r="N62" s="113"/>
      <c r="O62" s="27"/>
      <c r="P62" s="113"/>
      <c r="Q62" s="113"/>
    </row>
    <row r="63" spans="1:17">
      <c r="A63" s="27">
        <v>42339</v>
      </c>
      <c r="B63" s="66">
        <v>8376.2000000000007</v>
      </c>
      <c r="C63" s="66">
        <f t="shared" si="2"/>
        <v>10.217508585865254</v>
      </c>
      <c r="D63" s="113">
        <v>113.9</v>
      </c>
      <c r="E63" s="66">
        <f t="shared" si="0"/>
        <v>2.5</v>
      </c>
      <c r="F63" s="125">
        <v>42426</v>
      </c>
      <c r="G63" s="125">
        <v>42402</v>
      </c>
      <c r="H63" s="101"/>
      <c r="I63" s="193" t="s">
        <v>441</v>
      </c>
      <c r="L63" s="125"/>
      <c r="M63" s="21"/>
      <c r="O63" s="27"/>
      <c r="P63" s="113"/>
      <c r="Q63" s="113"/>
    </row>
    <row r="64" spans="1:17">
      <c r="A64" s="27">
        <v>42430</v>
      </c>
      <c r="B64" s="66">
        <v>7648</v>
      </c>
      <c r="C64" s="66">
        <f t="shared" si="2"/>
        <v>9.8550683003203243</v>
      </c>
      <c r="D64" s="113">
        <v>116.6</v>
      </c>
      <c r="E64" s="66">
        <f t="shared" si="0"/>
        <v>2.6999999999999886</v>
      </c>
      <c r="F64" s="125">
        <v>42544</v>
      </c>
      <c r="G64" s="125">
        <v>42544</v>
      </c>
      <c r="H64" s="125"/>
      <c r="I64" s="193" t="s">
        <v>441</v>
      </c>
      <c r="L64" s="125"/>
      <c r="M64" s="21"/>
      <c r="O64" s="27"/>
      <c r="P64" s="113"/>
      <c r="Q64" s="113"/>
    </row>
    <row r="65" spans="1:17">
      <c r="A65" s="27">
        <v>42522</v>
      </c>
      <c r="B65" s="66">
        <v>7695.7</v>
      </c>
      <c r="C65" s="66">
        <f t="shared" si="2"/>
        <v>12.007510151804034</v>
      </c>
      <c r="D65" s="36">
        <v>112.3</v>
      </c>
      <c r="E65" s="66">
        <f t="shared" si="0"/>
        <v>-4.2999999999999972</v>
      </c>
      <c r="F65" s="125">
        <v>42608</v>
      </c>
      <c r="G65" s="128">
        <v>42796</v>
      </c>
      <c r="H65" s="125"/>
      <c r="I65" s="193" t="s">
        <v>441</v>
      </c>
      <c r="L65" s="125"/>
      <c r="M65" s="21"/>
      <c r="N65" s="113"/>
      <c r="O65" s="27"/>
      <c r="P65" s="21"/>
      <c r="Q65" s="113"/>
    </row>
    <row r="66" spans="1:17">
      <c r="A66" s="27">
        <v>42614</v>
      </c>
      <c r="B66" s="66">
        <v>7804</v>
      </c>
      <c r="C66" s="66">
        <f t="shared" si="2"/>
        <v>7.6339562788773296</v>
      </c>
      <c r="D66" s="113">
        <v>113.3</v>
      </c>
      <c r="E66" s="66">
        <f t="shared" si="0"/>
        <v>1</v>
      </c>
      <c r="F66" s="125">
        <v>42703</v>
      </c>
      <c r="G66" s="125">
        <v>42703</v>
      </c>
      <c r="H66" s="101"/>
      <c r="I66" s="193" t="s">
        <v>441</v>
      </c>
      <c r="L66" s="125"/>
      <c r="M66" s="113"/>
      <c r="N66" s="125"/>
      <c r="O66" s="27"/>
      <c r="P66" s="113"/>
      <c r="Q66" s="113"/>
    </row>
    <row r="67" spans="1:17">
      <c r="A67" s="27">
        <v>42705</v>
      </c>
      <c r="B67" s="66">
        <v>8852.5</v>
      </c>
      <c r="C67" s="66">
        <f t="shared" si="2"/>
        <v>5.6863494185907637</v>
      </c>
      <c r="D67" s="113">
        <v>111.8</v>
      </c>
      <c r="E67" s="66">
        <f t="shared" si="0"/>
        <v>-1.5</v>
      </c>
      <c r="F67" s="125">
        <v>42783</v>
      </c>
      <c r="G67" s="125">
        <v>42766</v>
      </c>
      <c r="I67" s="193" t="s">
        <v>441</v>
      </c>
      <c r="O67" s="27"/>
      <c r="P67" s="66"/>
      <c r="Q67" s="113"/>
    </row>
    <row r="68" spans="1:17">
      <c r="A68" s="27">
        <v>42795</v>
      </c>
      <c r="B68" s="66">
        <v>8089.4</v>
      </c>
      <c r="C68" s="66">
        <f t="shared" si="2"/>
        <v>5.7714435146443366</v>
      </c>
      <c r="D68" s="113">
        <v>115.1</v>
      </c>
      <c r="E68" s="66">
        <f t="shared" ref="E68:E85" si="3">+D68-D67</f>
        <v>3.2999999999999972</v>
      </c>
      <c r="F68" s="125">
        <v>42871</v>
      </c>
      <c r="G68" s="125">
        <v>42852</v>
      </c>
      <c r="I68" s="193" t="s">
        <v>441</v>
      </c>
    </row>
    <row r="69" spans="1:17">
      <c r="A69" s="27">
        <v>42887</v>
      </c>
      <c r="B69" s="66">
        <v>8026.8</v>
      </c>
      <c r="C69" s="66">
        <f t="shared" si="2"/>
        <v>4.3024026404355764</v>
      </c>
      <c r="D69" s="66">
        <v>113.5</v>
      </c>
      <c r="E69" s="66">
        <f t="shared" si="3"/>
        <v>-1.5999999999999943</v>
      </c>
      <c r="F69" s="125">
        <v>42961</v>
      </c>
      <c r="G69" s="125">
        <v>42926</v>
      </c>
      <c r="H69" s="162" t="s">
        <v>616</v>
      </c>
      <c r="I69" s="21"/>
      <c r="J69" s="162"/>
    </row>
    <row r="70" spans="1:17">
      <c r="A70" s="27">
        <v>42979</v>
      </c>
      <c r="B70" s="66">
        <v>8101.7</v>
      </c>
      <c r="C70" s="66">
        <f t="shared" si="2"/>
        <v>3.8147104049205405</v>
      </c>
      <c r="D70" s="113">
        <v>114.6</v>
      </c>
      <c r="E70" s="66">
        <f t="shared" si="3"/>
        <v>1.0999999999999943</v>
      </c>
      <c r="F70" s="125">
        <v>43062</v>
      </c>
      <c r="G70" s="125">
        <v>43062</v>
      </c>
      <c r="I70" s="193" t="s">
        <v>441</v>
      </c>
    </row>
    <row r="71" spans="1:17">
      <c r="A71" s="27">
        <v>43070</v>
      </c>
      <c r="B71" s="66">
        <v>9231.7000000000007</v>
      </c>
      <c r="C71" s="66">
        <f t="shared" si="2"/>
        <v>4.2835357243716565</v>
      </c>
      <c r="D71" s="113">
        <v>107.5</v>
      </c>
      <c r="E71" s="66">
        <f t="shared" si="3"/>
        <v>-7.0999999999999943</v>
      </c>
      <c r="F71" s="125">
        <v>43154</v>
      </c>
      <c r="G71" s="125">
        <v>43132</v>
      </c>
      <c r="I71" s="193" t="s">
        <v>441</v>
      </c>
    </row>
    <row r="72" spans="1:17">
      <c r="A72" s="27">
        <v>43160</v>
      </c>
      <c r="B72" s="66">
        <v>8320.2000000000007</v>
      </c>
      <c r="C72" s="66">
        <f t="shared" si="2"/>
        <v>2.8531164239622431</v>
      </c>
      <c r="D72" s="113">
        <v>109.4</v>
      </c>
      <c r="E72" s="66">
        <f t="shared" si="3"/>
        <v>1.9000000000000057</v>
      </c>
      <c r="F72" s="125">
        <v>43243</v>
      </c>
      <c r="G72" s="125">
        <v>43206</v>
      </c>
      <c r="I72" s="193" t="s">
        <v>441</v>
      </c>
    </row>
    <row r="73" spans="1:17">
      <c r="A73" s="27">
        <v>43252</v>
      </c>
      <c r="B73" s="66">
        <v>8370.6</v>
      </c>
      <c r="C73" s="66">
        <f t="shared" si="2"/>
        <v>4.2831514426670658</v>
      </c>
      <c r="D73" s="113">
        <v>109.4</v>
      </c>
      <c r="E73" s="66">
        <f t="shared" si="3"/>
        <v>0</v>
      </c>
      <c r="F73" s="125">
        <v>43334</v>
      </c>
      <c r="G73" s="125">
        <v>43277</v>
      </c>
      <c r="I73" s="193" t="s">
        <v>441</v>
      </c>
    </row>
    <row r="74" spans="1:17">
      <c r="A74" s="27">
        <v>43344</v>
      </c>
      <c r="B74" s="66">
        <v>8382</v>
      </c>
      <c r="C74" s="66">
        <f t="shared" si="2"/>
        <v>3.4597677030746565</v>
      </c>
      <c r="D74" s="15">
        <v>98.2</v>
      </c>
      <c r="E74" s="66">
        <f t="shared" si="3"/>
        <v>-11.200000000000003</v>
      </c>
      <c r="F74" s="125">
        <v>43430</v>
      </c>
      <c r="G74" s="125">
        <v>43375</v>
      </c>
      <c r="H74" s="132"/>
      <c r="I74" s="193" t="s">
        <v>441</v>
      </c>
    </row>
    <row r="75" spans="1:17">
      <c r="A75" s="27">
        <v>43435</v>
      </c>
      <c r="B75" s="66">
        <v>9699.5</v>
      </c>
      <c r="C75" s="66">
        <f t="shared" si="2"/>
        <v>5.0673223783268329</v>
      </c>
      <c r="D75" s="166">
        <v>109.5</v>
      </c>
      <c r="E75" s="66">
        <f t="shared" si="3"/>
        <v>11.299999999999997</v>
      </c>
      <c r="F75" s="125">
        <v>43522</v>
      </c>
      <c r="G75" s="125">
        <v>43497</v>
      </c>
      <c r="H75" s="132"/>
      <c r="I75" s="193" t="s">
        <v>441</v>
      </c>
    </row>
    <row r="76" spans="1:17">
      <c r="A76" s="27">
        <v>43525</v>
      </c>
      <c r="B76" s="66">
        <v>8623.2000000000007</v>
      </c>
      <c r="C76" s="66">
        <f t="shared" si="2"/>
        <v>3.6417393812648635</v>
      </c>
      <c r="D76" s="166">
        <v>101</v>
      </c>
      <c r="E76" s="66">
        <f t="shared" si="3"/>
        <v>-8.5</v>
      </c>
      <c r="F76" s="125">
        <v>43621</v>
      </c>
      <c r="G76" s="125">
        <v>43573</v>
      </c>
      <c r="H76" s="132"/>
      <c r="I76" s="193" t="s">
        <v>441</v>
      </c>
    </row>
    <row r="77" spans="1:17">
      <c r="A77" s="27">
        <v>43617</v>
      </c>
      <c r="B77" s="66">
        <v>8684.1</v>
      </c>
      <c r="C77" s="66">
        <f t="shared" si="2"/>
        <v>3.7452512364705148</v>
      </c>
      <c r="D77" s="166">
        <v>102</v>
      </c>
      <c r="E77" s="66">
        <f t="shared" si="3"/>
        <v>1</v>
      </c>
      <c r="F77" s="125">
        <v>43700</v>
      </c>
      <c r="G77" s="125">
        <v>43658</v>
      </c>
      <c r="H77" s="132"/>
      <c r="I77" s="193" t="s">
        <v>441</v>
      </c>
    </row>
    <row r="78" spans="1:17">
      <c r="A78" s="27">
        <v>43709</v>
      </c>
      <c r="B78" s="66">
        <v>8853.2000000000007</v>
      </c>
      <c r="C78" s="66">
        <f t="shared" si="2"/>
        <v>5.6215700310188632</v>
      </c>
      <c r="D78" s="166">
        <v>106.7</v>
      </c>
      <c r="E78" s="66">
        <f t="shared" si="3"/>
        <v>4.7000000000000028</v>
      </c>
      <c r="F78" s="125">
        <v>43796</v>
      </c>
      <c r="G78" s="125">
        <v>43739</v>
      </c>
      <c r="H78" s="132"/>
      <c r="I78" s="193" t="s">
        <v>441</v>
      </c>
    </row>
    <row r="79" spans="1:17">
      <c r="A79" s="27">
        <v>43800</v>
      </c>
      <c r="B79" s="66">
        <v>10146.200000000001</v>
      </c>
      <c r="C79" s="66">
        <f t="shared" si="2"/>
        <v>4.6053920305170415</v>
      </c>
      <c r="D79" s="66">
        <v>112.9</v>
      </c>
      <c r="E79" s="66">
        <f t="shared" si="3"/>
        <v>6.2000000000000028</v>
      </c>
      <c r="F79" s="125">
        <v>43885</v>
      </c>
      <c r="G79" s="125">
        <v>43842</v>
      </c>
      <c r="H79" s="132"/>
      <c r="I79" s="193" t="s">
        <v>441</v>
      </c>
    </row>
    <row r="80" spans="1:17">
      <c r="A80" s="27">
        <v>43891</v>
      </c>
      <c r="B80" s="66">
        <v>9004.2999999999993</v>
      </c>
      <c r="C80" s="66">
        <f t="shared" si="2"/>
        <v>4.4194730494479861</v>
      </c>
      <c r="D80" s="66">
        <v>105.9</v>
      </c>
      <c r="E80" s="66">
        <f t="shared" si="3"/>
        <v>-7</v>
      </c>
      <c r="F80" s="125">
        <v>43976</v>
      </c>
      <c r="G80" s="125">
        <v>43923</v>
      </c>
      <c r="H80" s="132"/>
      <c r="I80" s="193" t="s">
        <v>441</v>
      </c>
    </row>
    <row r="81" spans="1:11">
      <c r="A81" s="27">
        <v>43983</v>
      </c>
      <c r="B81" s="66">
        <v>7528.2</v>
      </c>
      <c r="C81" s="66">
        <f t="shared" si="2"/>
        <v>-13.310533043147831</v>
      </c>
      <c r="D81" s="66">
        <v>96</v>
      </c>
      <c r="E81" s="66">
        <f t="shared" si="3"/>
        <v>-9.9000000000000057</v>
      </c>
      <c r="F81" s="125">
        <v>44067</v>
      </c>
      <c r="G81" s="125">
        <v>44000</v>
      </c>
      <c r="I81" s="193" t="s">
        <v>441</v>
      </c>
    </row>
    <row r="82" spans="1:11">
      <c r="A82" s="27">
        <v>44075</v>
      </c>
      <c r="B82" s="66">
        <v>9168.4</v>
      </c>
      <c r="C82" s="66">
        <f t="shared" si="2"/>
        <v>3.5602945827497345</v>
      </c>
      <c r="D82" s="66">
        <v>91.6</v>
      </c>
      <c r="E82" s="66">
        <f t="shared" si="3"/>
        <v>-4.4000000000000057</v>
      </c>
      <c r="F82" s="125">
        <v>44159</v>
      </c>
      <c r="G82" s="125">
        <v>44095</v>
      </c>
      <c r="I82" s="193" t="s">
        <v>441</v>
      </c>
    </row>
    <row r="83" spans="1:11">
      <c r="A83" s="27">
        <v>44166</v>
      </c>
      <c r="B83" s="66">
        <v>10641.2</v>
      </c>
      <c r="C83" s="66">
        <f t="shared" si="2"/>
        <v>4.8786737892018595</v>
      </c>
      <c r="D83" s="66">
        <v>106.9</v>
      </c>
      <c r="E83" s="66">
        <f t="shared" si="3"/>
        <v>15.300000000000011</v>
      </c>
      <c r="F83" s="125">
        <v>44250</v>
      </c>
      <c r="G83" s="125">
        <v>44216</v>
      </c>
      <c r="I83" s="193" t="s">
        <v>441</v>
      </c>
    </row>
    <row r="84" spans="1:11">
      <c r="A84" s="27">
        <v>44256</v>
      </c>
      <c r="B84" s="66">
        <v>9532.4</v>
      </c>
      <c r="C84" s="66">
        <f t="shared" si="2"/>
        <v>5.8649756227580285</v>
      </c>
      <c r="D84" s="66">
        <v>103.9</v>
      </c>
      <c r="E84" s="66">
        <f t="shared" si="3"/>
        <v>-3</v>
      </c>
      <c r="F84" s="125">
        <v>44341</v>
      </c>
      <c r="G84" s="125">
        <v>44277</v>
      </c>
      <c r="I84" s="193" t="s">
        <v>441</v>
      </c>
    </row>
    <row r="85" spans="1:11">
      <c r="A85" s="27">
        <v>44348</v>
      </c>
      <c r="B85" s="66">
        <v>10266.299999999999</v>
      </c>
      <c r="C85" s="66">
        <f t="shared" si="2"/>
        <v>36.37124412210089</v>
      </c>
      <c r="D85" s="66">
        <v>108.6</v>
      </c>
      <c r="E85" s="66">
        <f t="shared" si="3"/>
        <v>4.6999999999999886</v>
      </c>
      <c r="F85" s="125">
        <v>44432</v>
      </c>
      <c r="G85" s="125">
        <v>44369</v>
      </c>
      <c r="I85" s="193" t="s">
        <v>441</v>
      </c>
    </row>
    <row r="86" spans="1:11">
      <c r="A86" s="27"/>
      <c r="B86" s="66"/>
      <c r="C86" s="66"/>
      <c r="D86" s="66"/>
      <c r="E86" s="66"/>
      <c r="F86" s="125">
        <v>44523</v>
      </c>
      <c r="G86" s="125">
        <v>44461</v>
      </c>
      <c r="H86" s="193"/>
      <c r="I86" s="193" t="s">
        <v>441</v>
      </c>
      <c r="J86" s="193"/>
      <c r="K86" s="193"/>
    </row>
    <row r="87" spans="1:11">
      <c r="A87" s="27"/>
      <c r="B87" s="193"/>
    </row>
    <row r="88" spans="1:11">
      <c r="A88" s="27"/>
      <c r="B88" s="193"/>
      <c r="C88" s="115" t="s">
        <v>465</v>
      </c>
      <c r="D88" s="115" t="s">
        <v>465</v>
      </c>
      <c r="E88" s="193"/>
      <c r="F88" s="125"/>
      <c r="G88" s="125"/>
      <c r="H88" s="193"/>
      <c r="I88" s="193"/>
      <c r="J88" s="193"/>
      <c r="K88" s="193"/>
    </row>
    <row r="89" spans="1:11">
      <c r="A89" s="27"/>
      <c r="C89" s="115" t="s">
        <v>465</v>
      </c>
      <c r="D89" s="115" t="s">
        <v>465</v>
      </c>
      <c r="E89" s="193"/>
      <c r="F89" s="125"/>
      <c r="G89" s="125"/>
    </row>
    <row r="90" spans="1:11">
      <c r="A90" s="27"/>
      <c r="C90" s="115" t="s">
        <v>465</v>
      </c>
      <c r="F90" s="125"/>
      <c r="G90" s="125"/>
    </row>
    <row r="91" spans="1:11">
      <c r="F91" s="125"/>
      <c r="G91" s="125"/>
    </row>
    <row r="92" spans="1:11">
      <c r="F92" s="125"/>
      <c r="G92" s="125"/>
    </row>
    <row r="93" spans="1:11">
      <c r="F93" s="125"/>
      <c r="G93" s="125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P244"/>
  <sheetViews>
    <sheetView tabSelected="1" zoomScaleNormal="100" workbookViewId="0">
      <pane xSplit="1" ySplit="4" topLeftCell="B229" activePane="bottomRight" state="frozen"/>
      <selection pane="topRight" activeCell="B1" sqref="B1"/>
      <selection pane="bottomLeft" activeCell="A5" sqref="A5"/>
      <selection pane="bottomRight" activeCell="C243" sqref="C243"/>
    </sheetView>
  </sheetViews>
  <sheetFormatPr defaultColWidth="9.1796875" defaultRowHeight="14.5"/>
  <cols>
    <col min="1" max="1" width="9.1796875" style="113"/>
    <col min="2" max="2" width="19" style="113" customWidth="1"/>
    <col min="3" max="3" width="21.1796875" style="113" customWidth="1"/>
    <col min="4" max="4" width="12.7265625" style="113" customWidth="1"/>
    <col min="5" max="5" width="12" style="113" customWidth="1"/>
    <col min="6" max="6" width="13.26953125" style="113" bestFit="1" customWidth="1"/>
    <col min="7" max="7" width="13.7265625" style="113" customWidth="1"/>
    <col min="8" max="8" width="17.1796875" style="113" customWidth="1"/>
    <col min="9" max="16384" width="9.1796875" style="113"/>
  </cols>
  <sheetData>
    <row r="1" spans="1:12">
      <c r="A1" s="26" t="s">
        <v>667</v>
      </c>
      <c r="E1" s="115" t="s">
        <v>791</v>
      </c>
    </row>
    <row r="2" spans="1:12">
      <c r="A2" s="5" t="s">
        <v>666</v>
      </c>
      <c r="F2" s="113" t="s">
        <v>782</v>
      </c>
    </row>
    <row r="3" spans="1:12">
      <c r="E3" s="36" t="s">
        <v>763</v>
      </c>
    </row>
    <row r="4" spans="1:12">
      <c r="A4" s="15"/>
      <c r="B4" s="26" t="s">
        <v>1</v>
      </c>
      <c r="C4" s="26" t="s">
        <v>6</v>
      </c>
      <c r="D4" s="26" t="s">
        <v>21</v>
      </c>
      <c r="E4" s="144" t="s">
        <v>764</v>
      </c>
    </row>
    <row r="5" spans="1:12">
      <c r="A5" s="14">
        <v>37226</v>
      </c>
      <c r="B5" s="170">
        <v>437.17512407679362</v>
      </c>
      <c r="C5" s="170">
        <v>285.25676846010782</v>
      </c>
      <c r="D5" s="170">
        <v>333.97484564318614</v>
      </c>
      <c r="E5" s="125">
        <v>44319</v>
      </c>
      <c r="L5" s="170"/>
    </row>
    <row r="6" spans="1:12">
      <c r="A6" s="14">
        <v>37257</v>
      </c>
      <c r="B6" s="169">
        <v>439.88501097603677</v>
      </c>
      <c r="C6" s="170">
        <v>304.25592025645892</v>
      </c>
      <c r="D6" s="169">
        <v>339.55930870074246</v>
      </c>
      <c r="E6" s="125">
        <v>44319</v>
      </c>
      <c r="L6" s="170"/>
    </row>
    <row r="7" spans="1:12">
      <c r="A7" s="14">
        <v>37288</v>
      </c>
      <c r="B7" s="169">
        <v>428.88077411999416</v>
      </c>
      <c r="C7" s="170">
        <v>294.01524269246823</v>
      </c>
      <c r="D7" s="169">
        <v>331.44461975383757</v>
      </c>
      <c r="E7" s="125">
        <v>44319</v>
      </c>
      <c r="L7" s="170"/>
    </row>
    <row r="8" spans="1:12">
      <c r="A8" s="14">
        <v>37316</v>
      </c>
      <c r="B8" s="169">
        <v>441.827480661121</v>
      </c>
      <c r="C8" s="170">
        <v>288.27393294609584</v>
      </c>
      <c r="D8" s="169">
        <v>335.5280497240181</v>
      </c>
      <c r="E8" s="125">
        <v>44319</v>
      </c>
      <c r="L8" s="170"/>
    </row>
    <row r="9" spans="1:12">
      <c r="A9" s="14">
        <v>37347</v>
      </c>
      <c r="B9" s="169">
        <v>449.0481002695937</v>
      </c>
      <c r="C9" s="170">
        <v>291.75769580874038</v>
      </c>
      <c r="D9" s="169">
        <v>339.23513071888345</v>
      </c>
      <c r="E9" s="125">
        <v>44319</v>
      </c>
      <c r="L9" s="170"/>
    </row>
    <row r="10" spans="1:12">
      <c r="A10" s="14">
        <v>37377</v>
      </c>
      <c r="B10" s="169">
        <v>451.19195433891343</v>
      </c>
      <c r="C10" s="170">
        <v>290.20935675867617</v>
      </c>
      <c r="D10" s="169">
        <v>339.41378522466005</v>
      </c>
      <c r="E10" s="125">
        <v>44319</v>
      </c>
      <c r="L10" s="170"/>
    </row>
    <row r="11" spans="1:12">
      <c r="A11" s="14">
        <v>37408</v>
      </c>
      <c r="B11" s="169">
        <v>452.19011613322971</v>
      </c>
      <c r="C11" s="170">
        <v>288.05475639746584</v>
      </c>
      <c r="D11" s="169">
        <v>338.67470258999134</v>
      </c>
      <c r="E11" s="125">
        <v>44319</v>
      </c>
      <c r="L11" s="170"/>
    </row>
    <row r="12" spans="1:12">
      <c r="A12" s="14">
        <v>37438</v>
      </c>
      <c r="B12" s="169">
        <v>452.97115169311434</v>
      </c>
      <c r="C12" s="170">
        <v>289.45472579725913</v>
      </c>
      <c r="D12" s="169">
        <v>339.706258989839</v>
      </c>
      <c r="E12" s="125">
        <v>44319</v>
      </c>
      <c r="L12" s="170"/>
    </row>
    <row r="13" spans="1:12">
      <c r="A13" s="14">
        <v>37469</v>
      </c>
      <c r="B13" s="169">
        <v>460.39835777201768</v>
      </c>
      <c r="C13" s="170">
        <v>288.1726485574485</v>
      </c>
      <c r="D13" s="169">
        <v>340.31045630974978</v>
      </c>
      <c r="E13" s="125">
        <v>44319</v>
      </c>
      <c r="L13" s="170"/>
    </row>
    <row r="14" spans="1:12">
      <c r="A14" s="14">
        <v>37500</v>
      </c>
      <c r="B14" s="169">
        <v>464.70551603331012</v>
      </c>
      <c r="C14" s="170">
        <v>288.88606164015181</v>
      </c>
      <c r="D14" s="169">
        <v>342.67631187039638</v>
      </c>
      <c r="E14" s="125">
        <v>44319</v>
      </c>
      <c r="L14" s="170"/>
    </row>
    <row r="15" spans="1:12">
      <c r="A15" s="14">
        <v>37530</v>
      </c>
      <c r="B15" s="169">
        <v>458.20726655089987</v>
      </c>
      <c r="C15" s="170">
        <v>289.25278000823363</v>
      </c>
      <c r="D15" s="169">
        <v>340.88672623415698</v>
      </c>
      <c r="E15" s="125">
        <v>44319</v>
      </c>
      <c r="L15" s="170"/>
    </row>
    <row r="16" spans="1:12">
      <c r="A16" s="14">
        <v>37561</v>
      </c>
      <c r="B16" s="169">
        <v>467.22853840571315</v>
      </c>
      <c r="C16" s="170">
        <v>296.92452826850575</v>
      </c>
      <c r="D16" s="169">
        <v>346.62220151095704</v>
      </c>
      <c r="E16" s="125">
        <v>44319</v>
      </c>
      <c r="L16" s="170"/>
    </row>
    <row r="17" spans="1:12">
      <c r="A17" s="14">
        <v>37591</v>
      </c>
      <c r="B17" s="169">
        <v>466.65838844227181</v>
      </c>
      <c r="C17" s="170">
        <v>296.52585773183893</v>
      </c>
      <c r="D17" s="169">
        <v>348.980837430875</v>
      </c>
      <c r="E17" s="125">
        <v>44319</v>
      </c>
      <c r="L17" s="170"/>
    </row>
    <row r="18" spans="1:12">
      <c r="A18" s="14">
        <v>37622</v>
      </c>
      <c r="B18" s="169">
        <v>484.61463600804353</v>
      </c>
      <c r="C18" s="170">
        <v>324.27642215166799</v>
      </c>
      <c r="D18" s="169">
        <v>364.26988263906861</v>
      </c>
      <c r="E18" s="125">
        <v>44319</v>
      </c>
      <c r="L18" s="170"/>
    </row>
    <row r="19" spans="1:12">
      <c r="A19" s="14">
        <v>37653</v>
      </c>
      <c r="B19" s="169">
        <v>471.03085132354738</v>
      </c>
      <c r="C19" s="170">
        <v>308.25863312992846</v>
      </c>
      <c r="D19" s="169">
        <v>352.59540674606279</v>
      </c>
      <c r="E19" s="125">
        <v>44319</v>
      </c>
      <c r="L19" s="170"/>
    </row>
    <row r="20" spans="1:12">
      <c r="A20" s="14">
        <v>37681</v>
      </c>
      <c r="B20" s="169">
        <v>481.10657747337387</v>
      </c>
      <c r="C20" s="170">
        <v>302.69198614111087</v>
      </c>
      <c r="D20" s="169">
        <v>355.65291846967699</v>
      </c>
      <c r="E20" s="125">
        <v>44319</v>
      </c>
      <c r="L20" s="170"/>
    </row>
    <row r="21" spans="1:12">
      <c r="A21" s="14">
        <v>37712</v>
      </c>
      <c r="B21" s="169">
        <v>484.3158908938874</v>
      </c>
      <c r="C21" s="170">
        <v>307.20825977812325</v>
      </c>
      <c r="D21" s="169">
        <v>362.1586759918041</v>
      </c>
      <c r="E21" s="125">
        <v>44319</v>
      </c>
      <c r="L21" s="170"/>
    </row>
    <row r="22" spans="1:12">
      <c r="A22" s="14">
        <v>37742</v>
      </c>
      <c r="B22" s="169">
        <v>479.90126971815835</v>
      </c>
      <c r="C22" s="170">
        <v>304.07155525852625</v>
      </c>
      <c r="D22" s="169">
        <v>358.41205670450768</v>
      </c>
      <c r="E22" s="125">
        <v>44319</v>
      </c>
      <c r="L22" s="170"/>
    </row>
    <row r="23" spans="1:12">
      <c r="A23" s="14">
        <v>37773</v>
      </c>
      <c r="B23" s="169">
        <v>474.89125555491307</v>
      </c>
      <c r="C23" s="170">
        <v>304.11512059907619</v>
      </c>
      <c r="D23" s="169">
        <v>356.45161637975957</v>
      </c>
      <c r="E23" s="125">
        <v>44319</v>
      </c>
      <c r="L23" s="170"/>
    </row>
    <row r="24" spans="1:12">
      <c r="A24" s="14">
        <v>37803</v>
      </c>
      <c r="B24" s="169">
        <v>476.06751974976197</v>
      </c>
      <c r="C24" s="170">
        <v>301.76259220937845</v>
      </c>
      <c r="D24" s="169">
        <v>355.2027432839941</v>
      </c>
      <c r="E24" s="125">
        <v>44319</v>
      </c>
      <c r="L24" s="170"/>
    </row>
    <row r="25" spans="1:12">
      <c r="A25" s="14">
        <v>37834</v>
      </c>
      <c r="B25" s="169">
        <v>479.79961725687502</v>
      </c>
      <c r="C25" s="170">
        <v>306.01747380309104</v>
      </c>
      <c r="D25" s="169">
        <v>361.60684834483794</v>
      </c>
      <c r="E25" s="125">
        <v>44319</v>
      </c>
      <c r="L25" s="170"/>
    </row>
    <row r="26" spans="1:12">
      <c r="A26" s="14">
        <v>37865</v>
      </c>
      <c r="B26" s="169">
        <v>474.44433249172397</v>
      </c>
      <c r="C26" s="170">
        <v>309.03933394296388</v>
      </c>
      <c r="D26" s="169">
        <v>359.62070869581407</v>
      </c>
      <c r="E26" s="125">
        <v>44319</v>
      </c>
      <c r="L26" s="170"/>
    </row>
    <row r="27" spans="1:12">
      <c r="A27" s="14">
        <v>37895</v>
      </c>
      <c r="B27" s="169">
        <v>481.81686782294821</v>
      </c>
      <c r="C27" s="170">
        <v>314.54705151393728</v>
      </c>
      <c r="D27" s="169">
        <v>366.61738928466218</v>
      </c>
      <c r="E27" s="125">
        <v>44319</v>
      </c>
      <c r="L27" s="170"/>
    </row>
    <row r="28" spans="1:12">
      <c r="A28" s="14">
        <v>37926</v>
      </c>
      <c r="B28" s="169">
        <v>476.09231097752701</v>
      </c>
      <c r="C28" s="170">
        <v>317.42378588827773</v>
      </c>
      <c r="D28" s="169">
        <v>365.54764886405314</v>
      </c>
      <c r="E28" s="125">
        <v>44319</v>
      </c>
      <c r="L28" s="170"/>
    </row>
    <row r="29" spans="1:12">
      <c r="A29" s="14">
        <v>37956</v>
      </c>
      <c r="B29" s="169">
        <v>477.04142037185409</v>
      </c>
      <c r="C29" s="170">
        <v>313.01403105719601</v>
      </c>
      <c r="D29" s="169">
        <v>361.69553464940185</v>
      </c>
      <c r="E29" s="125">
        <v>44319</v>
      </c>
      <c r="L29" s="170"/>
    </row>
    <row r="30" spans="1:12">
      <c r="A30" s="14">
        <v>37987</v>
      </c>
      <c r="B30" s="169">
        <v>489.29790742012761</v>
      </c>
      <c r="C30" s="170">
        <v>335.0297817973032</v>
      </c>
      <c r="D30" s="169">
        <v>377.87007903277919</v>
      </c>
      <c r="E30" s="125">
        <v>44319</v>
      </c>
      <c r="L30" s="170"/>
    </row>
    <row r="31" spans="1:12">
      <c r="A31" s="14">
        <v>38018</v>
      </c>
      <c r="B31" s="169">
        <v>477.65855028177884</v>
      </c>
      <c r="C31" s="170">
        <v>322.35709085628974</v>
      </c>
      <c r="D31" s="169">
        <v>366.61822207042968</v>
      </c>
      <c r="E31" s="125">
        <v>44319</v>
      </c>
      <c r="L31" s="170"/>
    </row>
    <row r="32" spans="1:12">
      <c r="A32" s="14">
        <v>38047</v>
      </c>
      <c r="B32" s="169">
        <v>480.26368934157591</v>
      </c>
      <c r="C32" s="170">
        <v>318.09747218062222</v>
      </c>
      <c r="D32" s="169">
        <v>369.06399757406479</v>
      </c>
      <c r="E32" s="125">
        <v>44319</v>
      </c>
      <c r="L32" s="170"/>
    </row>
    <row r="33" spans="1:12">
      <c r="A33" s="14">
        <v>38078</v>
      </c>
      <c r="B33" s="169">
        <v>487.11356747385963</v>
      </c>
      <c r="C33" s="170">
        <v>321.25785436691592</v>
      </c>
      <c r="D33" s="169">
        <v>374.06912773335347</v>
      </c>
      <c r="E33" s="125">
        <v>44319</v>
      </c>
      <c r="L33" s="170"/>
    </row>
    <row r="34" spans="1:12">
      <c r="A34" s="14">
        <v>38108</v>
      </c>
      <c r="B34" s="169">
        <v>473.17070488726966</v>
      </c>
      <c r="C34" s="170">
        <v>323.41721052135188</v>
      </c>
      <c r="D34" s="169">
        <v>371.88117083515016</v>
      </c>
      <c r="E34" s="125">
        <v>44319</v>
      </c>
      <c r="L34" s="170"/>
    </row>
    <row r="35" spans="1:12">
      <c r="A35" s="14">
        <v>38139</v>
      </c>
      <c r="B35" s="169">
        <v>467.65694006019163</v>
      </c>
      <c r="C35" s="170">
        <v>312.52591685361199</v>
      </c>
      <c r="D35" s="169">
        <v>360.83579409216219</v>
      </c>
      <c r="E35" s="125">
        <v>44319</v>
      </c>
      <c r="L35" s="170"/>
    </row>
    <row r="36" spans="1:12">
      <c r="A36" s="14">
        <v>38169</v>
      </c>
      <c r="B36" s="169">
        <v>465.63063627089753</v>
      </c>
      <c r="C36" s="170">
        <v>314.80376180295644</v>
      </c>
      <c r="D36" s="169">
        <v>363.05774100593993</v>
      </c>
      <c r="E36" s="125">
        <v>44319</v>
      </c>
      <c r="L36" s="170"/>
    </row>
    <row r="37" spans="1:12">
      <c r="A37" s="14">
        <v>38200</v>
      </c>
      <c r="B37" s="169">
        <v>464.86203828185489</v>
      </c>
      <c r="C37" s="170">
        <v>315.34876764973211</v>
      </c>
      <c r="D37" s="169">
        <v>363.43505274601534</v>
      </c>
      <c r="E37" s="125">
        <v>44319</v>
      </c>
      <c r="L37" s="170"/>
    </row>
    <row r="38" spans="1:12">
      <c r="A38" s="14">
        <v>38231</v>
      </c>
      <c r="B38" s="169">
        <v>470.12826609688591</v>
      </c>
      <c r="C38" s="170">
        <v>316.29015053478975</v>
      </c>
      <c r="D38" s="169">
        <v>366.02813364540879</v>
      </c>
      <c r="E38" s="125">
        <v>44319</v>
      </c>
      <c r="L38" s="170"/>
    </row>
    <row r="39" spans="1:12">
      <c r="A39" s="14">
        <v>38261</v>
      </c>
      <c r="B39" s="169">
        <v>467.18176993188604</v>
      </c>
      <c r="C39" s="170">
        <v>320.77333608727753</v>
      </c>
      <c r="D39" s="169">
        <v>367.69170564287282</v>
      </c>
      <c r="E39" s="125">
        <v>44319</v>
      </c>
      <c r="L39" s="170"/>
    </row>
    <row r="40" spans="1:12">
      <c r="A40" s="14">
        <v>38292</v>
      </c>
      <c r="B40" s="169">
        <v>470.00138348690979</v>
      </c>
      <c r="C40" s="170">
        <v>325.89093468964563</v>
      </c>
      <c r="D40" s="169">
        <v>370.66639794342291</v>
      </c>
      <c r="E40" s="125">
        <v>44319</v>
      </c>
      <c r="L40" s="170"/>
    </row>
    <row r="41" spans="1:12">
      <c r="A41" s="14">
        <v>38322</v>
      </c>
      <c r="B41" s="169">
        <v>465.47691667308897</v>
      </c>
      <c r="C41" s="170">
        <v>322.65743580008262</v>
      </c>
      <c r="D41" s="169">
        <v>367.45971130682022</v>
      </c>
      <c r="E41" s="125">
        <v>44319</v>
      </c>
      <c r="L41" s="170"/>
    </row>
    <row r="42" spans="1:12">
      <c r="A42" s="14">
        <v>38353</v>
      </c>
      <c r="B42" s="169">
        <v>474.70009254160016</v>
      </c>
      <c r="C42" s="170">
        <v>351.65454175032608</v>
      </c>
      <c r="D42" s="169">
        <v>386.12965518610952</v>
      </c>
      <c r="E42" s="125">
        <v>44319</v>
      </c>
      <c r="L42" s="170"/>
    </row>
    <row r="43" spans="1:12">
      <c r="A43" s="14">
        <v>38384</v>
      </c>
      <c r="B43" s="169">
        <v>464.62447163069635</v>
      </c>
      <c r="C43" s="170">
        <v>333.11036845106196</v>
      </c>
      <c r="D43" s="169">
        <v>372.61630508785146</v>
      </c>
      <c r="E43" s="125">
        <v>44319</v>
      </c>
      <c r="L43" s="170"/>
    </row>
    <row r="44" spans="1:12">
      <c r="A44" s="14">
        <v>38412</v>
      </c>
      <c r="B44" s="169">
        <v>469.23407149517834</v>
      </c>
      <c r="C44" s="170">
        <v>326.56465209972816</v>
      </c>
      <c r="D44" s="169">
        <v>371.99235390645185</v>
      </c>
      <c r="E44" s="125">
        <v>44319</v>
      </c>
      <c r="L44" s="170"/>
    </row>
    <row r="45" spans="1:12">
      <c r="A45" s="14">
        <v>38443</v>
      </c>
      <c r="B45" s="169">
        <v>475.43950947551485</v>
      </c>
      <c r="C45" s="170">
        <v>327.74730283589093</v>
      </c>
      <c r="D45" s="169">
        <v>374.81680213517001</v>
      </c>
      <c r="E45" s="125">
        <v>44319</v>
      </c>
      <c r="F45" s="113" t="s">
        <v>448</v>
      </c>
      <c r="H45" s="193" t="s">
        <v>448</v>
      </c>
      <c r="L45" s="170"/>
    </row>
    <row r="46" spans="1:12">
      <c r="A46" s="14">
        <v>38473</v>
      </c>
      <c r="B46" s="169">
        <v>471.08457205882127</v>
      </c>
      <c r="C46" s="170">
        <v>318.92611969792375</v>
      </c>
      <c r="D46" s="169">
        <v>365.74517531189781</v>
      </c>
      <c r="E46" s="125">
        <v>44319</v>
      </c>
      <c r="F46" s="113" t="s">
        <v>448</v>
      </c>
      <c r="H46" s="193" t="s">
        <v>448</v>
      </c>
      <c r="L46" s="170"/>
    </row>
    <row r="47" spans="1:12">
      <c r="A47" s="14">
        <v>38504</v>
      </c>
      <c r="B47" s="169">
        <v>469.49221854187272</v>
      </c>
      <c r="C47" s="170">
        <v>321.93279219599594</v>
      </c>
      <c r="D47" s="169">
        <v>368.04338878173775</v>
      </c>
      <c r="E47" s="125">
        <v>44319</v>
      </c>
      <c r="F47" s="113" t="s">
        <v>448</v>
      </c>
      <c r="H47" s="193" t="s">
        <v>448</v>
      </c>
      <c r="L47" s="170"/>
    </row>
    <row r="48" spans="1:12">
      <c r="A48" s="14">
        <v>38534</v>
      </c>
      <c r="B48" s="169">
        <v>465.28529902088815</v>
      </c>
      <c r="C48" s="170">
        <v>326.30522986206836</v>
      </c>
      <c r="D48" s="169">
        <v>371.79513340373052</v>
      </c>
      <c r="E48" s="125">
        <v>44319</v>
      </c>
      <c r="F48" s="113" t="s">
        <v>448</v>
      </c>
      <c r="H48" s="193" t="s">
        <v>448</v>
      </c>
      <c r="L48" s="170"/>
    </row>
    <row r="49" spans="1:12">
      <c r="A49" s="14">
        <v>38565</v>
      </c>
      <c r="B49" s="169">
        <v>465.40943762970414</v>
      </c>
      <c r="C49" s="170">
        <v>321.50520365451882</v>
      </c>
      <c r="D49" s="169">
        <v>368.48477050197215</v>
      </c>
      <c r="E49" s="125">
        <v>44319</v>
      </c>
      <c r="F49" s="113" t="s">
        <v>448</v>
      </c>
      <c r="H49" s="193" t="s">
        <v>448</v>
      </c>
      <c r="L49" s="170"/>
    </row>
    <row r="50" spans="1:12">
      <c r="A50" s="14">
        <v>38596</v>
      </c>
      <c r="B50" s="169">
        <v>458.41970616972503</v>
      </c>
      <c r="C50" s="170">
        <v>321.84448769022686</v>
      </c>
      <c r="D50" s="169">
        <v>366.11924642232026</v>
      </c>
      <c r="E50" s="125">
        <v>44319</v>
      </c>
      <c r="F50" s="113" t="s">
        <v>448</v>
      </c>
      <c r="H50" s="193" t="s">
        <v>448</v>
      </c>
      <c r="L50" s="170"/>
    </row>
    <row r="51" spans="1:12">
      <c r="A51" s="14">
        <v>38626</v>
      </c>
      <c r="B51" s="169">
        <v>458.43334595984589</v>
      </c>
      <c r="C51" s="170">
        <v>326.46837654117559</v>
      </c>
      <c r="D51" s="169">
        <v>370.45669968073236</v>
      </c>
      <c r="E51" s="125">
        <v>44319</v>
      </c>
      <c r="F51" s="113" t="s">
        <v>448</v>
      </c>
      <c r="H51" s="193" t="s">
        <v>448</v>
      </c>
      <c r="L51" s="170"/>
    </row>
    <row r="52" spans="1:12">
      <c r="A52" s="14">
        <v>38657</v>
      </c>
      <c r="B52" s="169">
        <v>460.39747573724009</v>
      </c>
      <c r="C52" s="170">
        <v>332.27892713263333</v>
      </c>
      <c r="D52" s="169">
        <v>374.27584091455429</v>
      </c>
      <c r="E52" s="125">
        <v>44319</v>
      </c>
      <c r="F52" s="113" t="s">
        <v>448</v>
      </c>
      <c r="H52" s="193" t="s">
        <v>448</v>
      </c>
      <c r="L52" s="170"/>
    </row>
    <row r="53" spans="1:12">
      <c r="A53" s="14">
        <v>38687</v>
      </c>
      <c r="B53" s="169">
        <v>453.93559857050451</v>
      </c>
      <c r="C53" s="170">
        <v>331.98477314577963</v>
      </c>
      <c r="D53" s="169">
        <v>371.27130877471791</v>
      </c>
      <c r="E53" s="125">
        <v>44319</v>
      </c>
      <c r="F53" s="113" t="s">
        <v>448</v>
      </c>
      <c r="H53" s="193" t="s">
        <v>448</v>
      </c>
      <c r="L53" s="170"/>
    </row>
    <row r="54" spans="1:12">
      <c r="A54" s="14">
        <v>38718</v>
      </c>
      <c r="B54" s="169">
        <v>468.94576459700926</v>
      </c>
      <c r="C54" s="170">
        <v>354.14779807300135</v>
      </c>
      <c r="D54" s="169">
        <v>386.55241642624969</v>
      </c>
      <c r="E54" s="125">
        <v>44319</v>
      </c>
      <c r="F54" s="113" t="s">
        <v>448</v>
      </c>
      <c r="H54" s="193" t="s">
        <v>448</v>
      </c>
      <c r="L54" s="170"/>
    </row>
    <row r="55" spans="1:12">
      <c r="A55" s="14">
        <v>38749</v>
      </c>
      <c r="B55" s="169">
        <v>459.2189602585342</v>
      </c>
      <c r="C55" s="170">
        <v>342.90372063437422</v>
      </c>
      <c r="D55" s="169">
        <v>379.39955752553271</v>
      </c>
      <c r="E55" s="125">
        <v>44319</v>
      </c>
      <c r="F55" s="113" t="s">
        <v>448</v>
      </c>
      <c r="H55" s="193" t="s">
        <v>448</v>
      </c>
      <c r="L55" s="170"/>
    </row>
    <row r="56" spans="1:12">
      <c r="A56" s="14">
        <v>38777</v>
      </c>
      <c r="B56" s="169">
        <v>458.24122531216562</v>
      </c>
      <c r="C56" s="170">
        <v>331.12631874615829</v>
      </c>
      <c r="D56" s="169">
        <v>371.9986295235534</v>
      </c>
      <c r="E56" s="125">
        <v>44319</v>
      </c>
      <c r="F56" s="113" t="s">
        <v>448</v>
      </c>
      <c r="H56" s="193" t="s">
        <v>448</v>
      </c>
      <c r="L56" s="170"/>
    </row>
    <row r="57" spans="1:12">
      <c r="A57" s="14">
        <v>38808</v>
      </c>
      <c r="B57" s="169">
        <v>469.7824346486492</v>
      </c>
      <c r="C57" s="170">
        <v>336.10910457404503</v>
      </c>
      <c r="D57" s="169">
        <v>380.45589844223679</v>
      </c>
      <c r="E57" s="125">
        <v>44319</v>
      </c>
      <c r="F57" s="113" t="s">
        <v>448</v>
      </c>
      <c r="H57" s="193" t="s">
        <v>448</v>
      </c>
      <c r="L57" s="170"/>
    </row>
    <row r="58" spans="1:12">
      <c r="A58" s="14">
        <v>38838</v>
      </c>
      <c r="B58" s="169">
        <v>462.9950723317441</v>
      </c>
      <c r="C58" s="170">
        <v>334.70853774674714</v>
      </c>
      <c r="D58" s="169">
        <v>376.09259409565487</v>
      </c>
      <c r="E58" s="125">
        <v>44319</v>
      </c>
      <c r="F58" s="113" t="s">
        <v>448</v>
      </c>
      <c r="H58" s="193" t="s">
        <v>448</v>
      </c>
      <c r="L58" s="170"/>
    </row>
    <row r="59" spans="1:12">
      <c r="A59" s="14">
        <v>38869</v>
      </c>
      <c r="B59" s="169">
        <v>456.7647636467853</v>
      </c>
      <c r="C59" s="170">
        <v>320.63604978092087</v>
      </c>
      <c r="D59" s="169">
        <v>360.88303066856781</v>
      </c>
      <c r="E59" s="125">
        <v>44319</v>
      </c>
      <c r="F59" s="113" t="s">
        <v>448</v>
      </c>
      <c r="H59" s="193" t="s">
        <v>448</v>
      </c>
      <c r="L59" s="170"/>
    </row>
    <row r="60" spans="1:12">
      <c r="A60" s="14">
        <v>38899</v>
      </c>
      <c r="B60" s="169">
        <v>461.54027884769266</v>
      </c>
      <c r="C60" s="170">
        <v>326.15442290196933</v>
      </c>
      <c r="D60" s="169">
        <v>370.79222471045051</v>
      </c>
      <c r="E60" s="125">
        <v>44319</v>
      </c>
      <c r="F60" s="113" t="s">
        <v>448</v>
      </c>
      <c r="H60" s="193" t="s">
        <v>448</v>
      </c>
      <c r="L60" s="170"/>
    </row>
    <row r="61" spans="1:12">
      <c r="A61" s="14">
        <v>38930</v>
      </c>
      <c r="B61" s="169">
        <v>463.62293408808836</v>
      </c>
      <c r="C61" s="170">
        <v>329.76258994265493</v>
      </c>
      <c r="D61" s="169">
        <v>373.7636563910151</v>
      </c>
      <c r="E61" s="125">
        <v>44319</v>
      </c>
      <c r="F61" s="113" t="s">
        <v>448</v>
      </c>
      <c r="H61" s="193" t="s">
        <v>448</v>
      </c>
      <c r="L61" s="170"/>
    </row>
    <row r="62" spans="1:12">
      <c r="A62" s="14">
        <v>38961</v>
      </c>
      <c r="B62" s="169">
        <v>460.91388426250757</v>
      </c>
      <c r="C62" s="170">
        <v>331.00069078464742</v>
      </c>
      <c r="D62" s="169">
        <v>374.2875244662788</v>
      </c>
      <c r="E62" s="125">
        <v>44319</v>
      </c>
      <c r="F62" s="113" t="s">
        <v>448</v>
      </c>
      <c r="H62" s="193" t="s">
        <v>448</v>
      </c>
      <c r="L62" s="170"/>
    </row>
    <row r="63" spans="1:12">
      <c r="A63" s="14">
        <v>38991</v>
      </c>
      <c r="B63" s="169">
        <v>457.42301057850511</v>
      </c>
      <c r="C63" s="170">
        <v>332.9898301291168</v>
      </c>
      <c r="D63" s="169">
        <v>373.81329256958406</v>
      </c>
      <c r="E63" s="125">
        <v>44319</v>
      </c>
      <c r="F63" s="113" t="s">
        <v>448</v>
      </c>
      <c r="H63" s="193" t="s">
        <v>448</v>
      </c>
      <c r="L63" s="170"/>
    </row>
    <row r="64" spans="1:12">
      <c r="A64" s="14">
        <v>39022</v>
      </c>
      <c r="B64" s="169">
        <v>460.66359520591874</v>
      </c>
      <c r="C64" s="170">
        <v>340.12965479602008</v>
      </c>
      <c r="D64" s="169">
        <v>378.74003505191217</v>
      </c>
      <c r="E64" s="125">
        <v>44319</v>
      </c>
      <c r="F64" s="113" t="s">
        <v>448</v>
      </c>
      <c r="H64" s="193" t="s">
        <v>448</v>
      </c>
      <c r="L64" s="170"/>
    </row>
    <row r="65" spans="1:12">
      <c r="A65" s="14">
        <v>39052</v>
      </c>
      <c r="B65" s="169">
        <v>468.53638188972377</v>
      </c>
      <c r="C65" s="170">
        <v>343.74997868986327</v>
      </c>
      <c r="D65" s="169">
        <v>384.37749604221892</v>
      </c>
      <c r="E65" s="125">
        <v>44319</v>
      </c>
      <c r="F65" s="113" t="s">
        <v>448</v>
      </c>
      <c r="H65" s="193" t="s">
        <v>448</v>
      </c>
      <c r="L65" s="170"/>
    </row>
    <row r="66" spans="1:12">
      <c r="A66" s="14">
        <v>39083</v>
      </c>
      <c r="B66" s="169">
        <v>472.29818905197891</v>
      </c>
      <c r="C66" s="170">
        <v>361.18628487000029</v>
      </c>
      <c r="D66" s="169">
        <v>392.28389074464292</v>
      </c>
      <c r="E66" s="125">
        <v>44319</v>
      </c>
      <c r="F66" s="113" t="s">
        <v>448</v>
      </c>
      <c r="H66" s="193" t="s">
        <v>448</v>
      </c>
      <c r="L66" s="170"/>
    </row>
    <row r="67" spans="1:12">
      <c r="A67" s="14">
        <v>39114</v>
      </c>
      <c r="B67" s="169">
        <v>467.71802384039108</v>
      </c>
      <c r="C67" s="170">
        <v>364.0637373660411</v>
      </c>
      <c r="D67" s="169">
        <v>396.48127557831708</v>
      </c>
      <c r="E67" s="125">
        <v>44319</v>
      </c>
      <c r="F67" s="113" t="s">
        <v>448</v>
      </c>
      <c r="H67" s="193" t="s">
        <v>448</v>
      </c>
      <c r="L67" s="170"/>
    </row>
    <row r="68" spans="1:12">
      <c r="A68" s="14">
        <v>39142</v>
      </c>
      <c r="B68" s="169">
        <v>472.38986578591994</v>
      </c>
      <c r="C68" s="170">
        <v>348.37882475523469</v>
      </c>
      <c r="D68" s="169">
        <v>388.9365556070411</v>
      </c>
      <c r="E68" s="125">
        <v>44319</v>
      </c>
      <c r="F68" s="113" t="s">
        <v>448</v>
      </c>
      <c r="H68" s="193" t="s">
        <v>448</v>
      </c>
      <c r="L68" s="170"/>
    </row>
    <row r="69" spans="1:12">
      <c r="A69" s="14">
        <v>39173</v>
      </c>
      <c r="B69" s="169">
        <v>485.52384598404376</v>
      </c>
      <c r="C69" s="170">
        <v>351.25516641862379</v>
      </c>
      <c r="D69" s="169">
        <v>395.42474182491424</v>
      </c>
      <c r="E69" s="125">
        <v>44319</v>
      </c>
      <c r="F69" s="113" t="s">
        <v>448</v>
      </c>
      <c r="H69" s="193" t="s">
        <v>448</v>
      </c>
      <c r="L69" s="170"/>
    </row>
    <row r="70" spans="1:12">
      <c r="A70" s="14">
        <v>39203</v>
      </c>
      <c r="B70" s="169">
        <v>481.76752764738035</v>
      </c>
      <c r="C70" s="170">
        <v>346.17231608194987</v>
      </c>
      <c r="D70" s="169">
        <v>389.36997695357917</v>
      </c>
      <c r="E70" s="125">
        <v>44319</v>
      </c>
      <c r="F70" s="113" t="s">
        <v>448</v>
      </c>
      <c r="H70" s="193" t="s">
        <v>448</v>
      </c>
      <c r="L70" s="170"/>
    </row>
    <row r="71" spans="1:12">
      <c r="A71" s="14">
        <v>39234</v>
      </c>
      <c r="B71" s="169">
        <v>475.62674799729507</v>
      </c>
      <c r="C71" s="170">
        <v>349.61921323447672</v>
      </c>
      <c r="D71" s="169">
        <v>390.16947573736326</v>
      </c>
      <c r="E71" s="125">
        <v>44319</v>
      </c>
      <c r="F71" s="113" t="s">
        <v>448</v>
      </c>
      <c r="H71" s="193" t="s">
        <v>448</v>
      </c>
      <c r="L71" s="170"/>
    </row>
    <row r="72" spans="1:12">
      <c r="A72" s="14">
        <v>39264</v>
      </c>
      <c r="B72" s="169">
        <v>476.75820176180787</v>
      </c>
      <c r="C72" s="170">
        <v>345.47054943126284</v>
      </c>
      <c r="D72" s="169">
        <v>387.13926048297822</v>
      </c>
      <c r="E72" s="125">
        <v>44319</v>
      </c>
      <c r="F72" s="113" t="s">
        <v>448</v>
      </c>
      <c r="H72" s="193" t="s">
        <v>448</v>
      </c>
      <c r="L72" s="170"/>
    </row>
    <row r="73" spans="1:12">
      <c r="A73" s="14">
        <v>39295</v>
      </c>
      <c r="B73" s="169">
        <v>482.67557489805336</v>
      </c>
      <c r="C73" s="170">
        <v>341.84209425541127</v>
      </c>
      <c r="D73" s="169">
        <v>385.38355636563062</v>
      </c>
      <c r="E73" s="125">
        <v>44319</v>
      </c>
      <c r="F73" s="113" t="s">
        <v>448</v>
      </c>
      <c r="H73" s="193" t="s">
        <v>448</v>
      </c>
      <c r="L73" s="170"/>
    </row>
    <row r="74" spans="1:12">
      <c r="A74" s="14">
        <v>39326</v>
      </c>
      <c r="B74" s="169">
        <v>480.06222463127966</v>
      </c>
      <c r="C74" s="170">
        <v>348.28906532800448</v>
      </c>
      <c r="D74" s="169">
        <v>392.64053035769649</v>
      </c>
      <c r="E74" s="125">
        <v>44319</v>
      </c>
      <c r="F74" s="113" t="s">
        <v>448</v>
      </c>
      <c r="H74" s="193" t="s">
        <v>448</v>
      </c>
      <c r="L74" s="170"/>
    </row>
    <row r="75" spans="1:12">
      <c r="A75" s="14">
        <v>39356</v>
      </c>
      <c r="B75" s="169">
        <v>485.4848286136085</v>
      </c>
      <c r="C75" s="170">
        <v>353.05163875401172</v>
      </c>
      <c r="D75" s="169">
        <v>394.99593351947175</v>
      </c>
      <c r="E75" s="125">
        <v>44319</v>
      </c>
      <c r="F75" s="113" t="s">
        <v>448</v>
      </c>
      <c r="H75" s="193" t="s">
        <v>448</v>
      </c>
      <c r="L75" s="170"/>
    </row>
    <row r="76" spans="1:12">
      <c r="A76" s="14">
        <v>39387</v>
      </c>
      <c r="B76" s="169">
        <v>481.20110088532488</v>
      </c>
      <c r="C76" s="170">
        <v>359.62606076599985</v>
      </c>
      <c r="D76" s="169">
        <v>396.89837453475184</v>
      </c>
      <c r="E76" s="125">
        <v>44319</v>
      </c>
      <c r="F76" s="113" t="s">
        <v>448</v>
      </c>
      <c r="H76" s="193" t="s">
        <v>448</v>
      </c>
      <c r="L76" s="170"/>
    </row>
    <row r="77" spans="1:12">
      <c r="A77" s="14">
        <v>39417</v>
      </c>
      <c r="B77" s="169">
        <v>481.93918101055436</v>
      </c>
      <c r="C77" s="170">
        <v>356.47509375503967</v>
      </c>
      <c r="D77" s="169">
        <v>395.98962939250748</v>
      </c>
      <c r="E77" s="125">
        <v>44319</v>
      </c>
      <c r="F77" s="113" t="s">
        <v>448</v>
      </c>
      <c r="H77" s="193" t="s">
        <v>448</v>
      </c>
      <c r="L77" s="170"/>
    </row>
    <row r="78" spans="1:12">
      <c r="A78" s="14">
        <v>39448</v>
      </c>
      <c r="B78" s="169">
        <v>489.21783778547154</v>
      </c>
      <c r="C78" s="170">
        <v>373.73152255884162</v>
      </c>
      <c r="D78" s="169">
        <v>405.02079228019034</v>
      </c>
      <c r="E78" s="125">
        <v>44319</v>
      </c>
      <c r="F78" s="113" t="s">
        <v>448</v>
      </c>
      <c r="H78" s="193" t="s">
        <v>448</v>
      </c>
      <c r="L78" s="170"/>
    </row>
    <row r="79" spans="1:12">
      <c r="A79" s="14">
        <v>39479</v>
      </c>
      <c r="B79" s="169">
        <v>482.14385325730075</v>
      </c>
      <c r="C79" s="170">
        <v>364.81548780995354</v>
      </c>
      <c r="D79" s="169">
        <v>399.68652184936349</v>
      </c>
      <c r="E79" s="125">
        <v>44319</v>
      </c>
      <c r="F79" s="113" t="s">
        <v>448</v>
      </c>
      <c r="H79" s="193" t="s">
        <v>448</v>
      </c>
      <c r="L79" s="170"/>
    </row>
    <row r="80" spans="1:12">
      <c r="A80" s="14">
        <v>39508</v>
      </c>
      <c r="B80" s="169">
        <v>487.86899128401484</v>
      </c>
      <c r="C80" s="170">
        <v>362.89036334700137</v>
      </c>
      <c r="D80" s="169">
        <v>402.72444209675098</v>
      </c>
      <c r="E80" s="125">
        <v>44319</v>
      </c>
      <c r="F80" s="113" t="s">
        <v>448</v>
      </c>
      <c r="H80" s="193" t="s">
        <v>448</v>
      </c>
      <c r="L80" s="170"/>
    </row>
    <row r="81" spans="1:12">
      <c r="A81" s="14">
        <v>39539</v>
      </c>
      <c r="B81" s="169">
        <v>487.41156645626654</v>
      </c>
      <c r="C81" s="170">
        <v>359.11660851807773</v>
      </c>
      <c r="D81" s="169">
        <v>398.87444979653594</v>
      </c>
      <c r="E81" s="125">
        <v>44319</v>
      </c>
      <c r="F81" s="113" t="s">
        <v>448</v>
      </c>
      <c r="H81" s="193" t="s">
        <v>448</v>
      </c>
      <c r="L81" s="170"/>
    </row>
    <row r="82" spans="1:12">
      <c r="A82" s="14">
        <v>39569</v>
      </c>
      <c r="B82" s="169">
        <v>497.90692500404748</v>
      </c>
      <c r="C82" s="170">
        <v>361.72138878720011</v>
      </c>
      <c r="D82" s="169">
        <v>403.82988543047611</v>
      </c>
      <c r="E82" s="125">
        <v>44319</v>
      </c>
      <c r="F82" s="113" t="s">
        <v>448</v>
      </c>
      <c r="H82" s="193" t="s">
        <v>448</v>
      </c>
      <c r="L82" s="170"/>
    </row>
    <row r="83" spans="1:12">
      <c r="A83" s="14">
        <v>39600</v>
      </c>
      <c r="B83" s="169">
        <v>484.95309343066248</v>
      </c>
      <c r="C83" s="170">
        <v>348.48658278830715</v>
      </c>
      <c r="D83" s="169">
        <v>389.30776073125628</v>
      </c>
      <c r="E83" s="125">
        <v>44319</v>
      </c>
      <c r="F83" s="113" t="s">
        <v>448</v>
      </c>
      <c r="H83" s="193" t="s">
        <v>448</v>
      </c>
      <c r="L83" s="170"/>
    </row>
    <row r="84" spans="1:12">
      <c r="A84" s="14">
        <v>39630</v>
      </c>
      <c r="B84" s="169">
        <v>483.21522398684323</v>
      </c>
      <c r="C84" s="170">
        <v>349.68683794375062</v>
      </c>
      <c r="D84" s="169">
        <v>391.92081622591985</v>
      </c>
      <c r="E84" s="125">
        <v>44319</v>
      </c>
      <c r="F84" s="113" t="s">
        <v>448</v>
      </c>
      <c r="H84" s="193" t="s">
        <v>448</v>
      </c>
      <c r="L84" s="170"/>
    </row>
    <row r="85" spans="1:12">
      <c r="A85" s="14">
        <v>39661</v>
      </c>
      <c r="B85" s="169">
        <v>476.32625950091216</v>
      </c>
      <c r="C85" s="170">
        <v>353.52515390959604</v>
      </c>
      <c r="D85" s="169">
        <v>393.57116706465467</v>
      </c>
      <c r="E85" s="125">
        <v>44319</v>
      </c>
      <c r="F85" s="113" t="s">
        <v>448</v>
      </c>
      <c r="H85" s="193" t="s">
        <v>448</v>
      </c>
      <c r="L85" s="170"/>
    </row>
    <row r="86" spans="1:12">
      <c r="A86" s="14">
        <v>39692</v>
      </c>
      <c r="B86" s="169">
        <v>477.16969551389582</v>
      </c>
      <c r="C86" s="170">
        <v>343.66662822923308</v>
      </c>
      <c r="D86" s="169">
        <v>386.45559914416231</v>
      </c>
      <c r="E86" s="125">
        <v>44319</v>
      </c>
      <c r="F86" s="113" t="s">
        <v>448</v>
      </c>
      <c r="H86" s="193" t="s">
        <v>448</v>
      </c>
      <c r="L86" s="170"/>
    </row>
    <row r="87" spans="1:12">
      <c r="A87" s="14">
        <v>39722</v>
      </c>
      <c r="B87" s="169">
        <v>471.65171653580472</v>
      </c>
      <c r="C87" s="170">
        <v>345.16929214737399</v>
      </c>
      <c r="D87" s="169">
        <v>385.35939349896125</v>
      </c>
      <c r="E87" s="125">
        <v>44319</v>
      </c>
      <c r="F87" s="113" t="s">
        <v>448</v>
      </c>
      <c r="H87" s="193" t="s">
        <v>448</v>
      </c>
      <c r="L87" s="170"/>
    </row>
    <row r="88" spans="1:12">
      <c r="A88" s="14">
        <v>39753</v>
      </c>
      <c r="B88" s="169">
        <v>465.11143341668338</v>
      </c>
      <c r="C88" s="170">
        <v>351.93127977900787</v>
      </c>
      <c r="D88" s="169">
        <v>386.997543508082</v>
      </c>
      <c r="E88" s="125">
        <v>44319</v>
      </c>
      <c r="F88" s="113" t="s">
        <v>448</v>
      </c>
      <c r="H88" s="193" t="s">
        <v>448</v>
      </c>
      <c r="L88" s="170"/>
    </row>
    <row r="89" spans="1:12">
      <c r="A89" s="14">
        <v>39783</v>
      </c>
      <c r="B89" s="169">
        <v>471.50045544870738</v>
      </c>
      <c r="C89" s="170">
        <v>352.05070355393866</v>
      </c>
      <c r="D89" s="169">
        <v>388.64170286532698</v>
      </c>
      <c r="E89" s="125">
        <v>44319</v>
      </c>
      <c r="F89" s="113" t="s">
        <v>448</v>
      </c>
      <c r="H89" s="193" t="s">
        <v>448</v>
      </c>
      <c r="L89" s="170"/>
    </row>
    <row r="90" spans="1:12">
      <c r="A90" s="14">
        <v>39814</v>
      </c>
      <c r="B90" s="169">
        <v>487.09215620364455</v>
      </c>
      <c r="C90" s="170">
        <v>372.17142214721474</v>
      </c>
      <c r="D90" s="169">
        <v>402.34012567145032</v>
      </c>
      <c r="E90" s="125">
        <v>44319</v>
      </c>
      <c r="F90" s="113" t="s">
        <v>448</v>
      </c>
      <c r="H90" s="193" t="s">
        <v>448</v>
      </c>
      <c r="L90" s="170"/>
    </row>
    <row r="91" spans="1:12">
      <c r="A91" s="14">
        <v>39845</v>
      </c>
      <c r="B91" s="169">
        <v>471.88406078474156</v>
      </c>
      <c r="C91" s="170">
        <v>362.29667833575451</v>
      </c>
      <c r="D91" s="169">
        <v>394.94025499569449</v>
      </c>
      <c r="E91" s="125">
        <v>44319</v>
      </c>
      <c r="F91" s="113" t="s">
        <v>448</v>
      </c>
      <c r="H91" s="193" t="s">
        <v>448</v>
      </c>
      <c r="L91" s="170"/>
    </row>
    <row r="92" spans="1:12">
      <c r="A92" s="14">
        <v>39873</v>
      </c>
      <c r="B92" s="169">
        <v>469.24681244305424</v>
      </c>
      <c r="C92" s="170">
        <v>351.05589626298291</v>
      </c>
      <c r="D92" s="169">
        <v>388.02603458784125</v>
      </c>
      <c r="E92" s="125">
        <v>44319</v>
      </c>
      <c r="F92" s="113" t="s">
        <v>448</v>
      </c>
      <c r="H92" s="193" t="s">
        <v>448</v>
      </c>
      <c r="L92" s="170"/>
    </row>
    <row r="93" spans="1:12">
      <c r="A93" s="14">
        <v>39904</v>
      </c>
      <c r="B93" s="169">
        <v>473.98530814290257</v>
      </c>
      <c r="C93" s="170">
        <v>350.80909961194914</v>
      </c>
      <c r="D93" s="169">
        <v>388.79110420604593</v>
      </c>
      <c r="E93" s="125">
        <v>44319</v>
      </c>
      <c r="F93" s="113" t="s">
        <v>448</v>
      </c>
      <c r="H93" s="193" t="s">
        <v>448</v>
      </c>
      <c r="L93" s="170"/>
    </row>
    <row r="94" spans="1:12">
      <c r="A94" s="14">
        <v>39934</v>
      </c>
      <c r="B94" s="169">
        <v>480.08118542343664</v>
      </c>
      <c r="C94" s="170">
        <v>349.50107736147015</v>
      </c>
      <c r="D94" s="169">
        <v>390.30890360990367</v>
      </c>
      <c r="E94" s="125">
        <v>44319</v>
      </c>
      <c r="F94" s="113" t="s">
        <v>448</v>
      </c>
      <c r="H94" s="193" t="s">
        <v>448</v>
      </c>
      <c r="L94" s="170"/>
    </row>
    <row r="95" spans="1:12">
      <c r="A95" s="14">
        <v>39965</v>
      </c>
      <c r="B95" s="169">
        <v>477.73558993199316</v>
      </c>
      <c r="C95" s="170">
        <v>345.47507290733353</v>
      </c>
      <c r="D95" s="169">
        <v>386.28955422334934</v>
      </c>
      <c r="E95" s="125">
        <v>44319</v>
      </c>
      <c r="F95" s="113" t="s">
        <v>448</v>
      </c>
      <c r="H95" s="193" t="s">
        <v>448</v>
      </c>
      <c r="L95" s="170"/>
    </row>
    <row r="96" spans="1:12">
      <c r="A96" s="14">
        <v>39995</v>
      </c>
      <c r="B96" s="169">
        <v>465.97964492274991</v>
      </c>
      <c r="C96" s="170">
        <v>337.70731383546405</v>
      </c>
      <c r="D96" s="169">
        <v>377.94504210822885</v>
      </c>
      <c r="E96" s="125">
        <v>44319</v>
      </c>
      <c r="F96" s="113" t="s">
        <v>448</v>
      </c>
      <c r="H96" s="193" t="s">
        <v>448</v>
      </c>
      <c r="L96" s="170"/>
    </row>
    <row r="97" spans="1:12">
      <c r="A97" s="14">
        <v>40026</v>
      </c>
      <c r="B97" s="169">
        <v>467.77126075923167</v>
      </c>
      <c r="C97" s="170">
        <v>343.54847231604839</v>
      </c>
      <c r="D97" s="169">
        <v>383.68802985804706</v>
      </c>
      <c r="E97" s="125">
        <v>44319</v>
      </c>
      <c r="F97" s="113" t="s">
        <v>448</v>
      </c>
      <c r="H97" s="193" t="s">
        <v>448</v>
      </c>
      <c r="L97" s="170"/>
    </row>
    <row r="98" spans="1:12">
      <c r="A98" s="14">
        <v>40057</v>
      </c>
      <c r="B98" s="169">
        <v>462.86880977064897</v>
      </c>
      <c r="C98" s="170">
        <v>337.42370599198819</v>
      </c>
      <c r="D98" s="169">
        <v>377.0379492905127</v>
      </c>
      <c r="E98" s="125">
        <v>44319</v>
      </c>
      <c r="F98" s="113" t="s">
        <v>448</v>
      </c>
      <c r="H98" s="193" t="s">
        <v>448</v>
      </c>
      <c r="L98" s="170"/>
    </row>
    <row r="99" spans="1:12">
      <c r="A99" s="14">
        <v>40087</v>
      </c>
      <c r="B99" s="169">
        <v>469.26523804637407</v>
      </c>
      <c r="C99" s="170">
        <v>340.16157112515845</v>
      </c>
      <c r="D99" s="169">
        <v>381.5808670999765</v>
      </c>
      <c r="E99" s="125">
        <v>44319</v>
      </c>
      <c r="F99" s="113" t="s">
        <v>448</v>
      </c>
      <c r="H99" s="193" t="s">
        <v>448</v>
      </c>
      <c r="L99" s="170"/>
    </row>
    <row r="100" spans="1:12">
      <c r="A100" s="14">
        <v>40118</v>
      </c>
      <c r="B100" s="169">
        <v>474.08678814815158</v>
      </c>
      <c r="C100" s="170">
        <v>349.00511779424795</v>
      </c>
      <c r="D100" s="169">
        <v>386.86276620644639</v>
      </c>
      <c r="E100" s="125">
        <v>44319</v>
      </c>
      <c r="F100" s="113" t="s">
        <v>448</v>
      </c>
      <c r="H100" s="193" t="s">
        <v>448</v>
      </c>
      <c r="L100" s="170"/>
    </row>
    <row r="101" spans="1:12">
      <c r="A101" s="14">
        <v>40148</v>
      </c>
      <c r="B101" s="169">
        <v>469.25007539591536</v>
      </c>
      <c r="C101" s="170">
        <v>353.39395032532235</v>
      </c>
      <c r="D101" s="169">
        <v>389.94943416280677</v>
      </c>
      <c r="E101" s="125">
        <v>44319</v>
      </c>
      <c r="F101" s="113" t="s">
        <v>448</v>
      </c>
      <c r="H101" s="193" t="s">
        <v>448</v>
      </c>
      <c r="L101" s="170"/>
    </row>
    <row r="102" spans="1:12">
      <c r="A102" s="14">
        <v>40179</v>
      </c>
      <c r="B102" s="169">
        <v>481.520192978816</v>
      </c>
      <c r="C102" s="170">
        <v>369.65701418396412</v>
      </c>
      <c r="D102" s="169">
        <v>398.03241963284813</v>
      </c>
      <c r="E102" s="125">
        <v>44319</v>
      </c>
      <c r="F102" s="113" t="s">
        <v>448</v>
      </c>
      <c r="H102" s="193" t="s">
        <v>448</v>
      </c>
      <c r="L102" s="170"/>
    </row>
    <row r="103" spans="1:12">
      <c r="A103" s="14">
        <v>40210</v>
      </c>
      <c r="B103" s="169">
        <v>466.10669215756599</v>
      </c>
      <c r="C103" s="170">
        <v>356.99852492682726</v>
      </c>
      <c r="D103" s="169">
        <v>389.02705143649575</v>
      </c>
      <c r="E103" s="125">
        <v>44319</v>
      </c>
      <c r="F103" s="113" t="s">
        <v>448</v>
      </c>
      <c r="H103" s="193" t="s">
        <v>448</v>
      </c>
      <c r="L103" s="170"/>
    </row>
    <row r="104" spans="1:12">
      <c r="A104" s="14">
        <v>40238</v>
      </c>
      <c r="B104" s="169">
        <v>471.63835527564873</v>
      </c>
      <c r="C104" s="170">
        <v>350.29151284837047</v>
      </c>
      <c r="D104" s="169">
        <v>387.3545992499258</v>
      </c>
      <c r="E104" s="125">
        <v>44319</v>
      </c>
      <c r="F104" s="113" t="s">
        <v>448</v>
      </c>
      <c r="H104" s="193" t="s">
        <v>448</v>
      </c>
      <c r="L104" s="170"/>
    </row>
    <row r="105" spans="1:12">
      <c r="A105" s="14">
        <v>40269</v>
      </c>
      <c r="B105" s="169">
        <v>486.10081900689192</v>
      </c>
      <c r="C105" s="170">
        <v>351.57330311217629</v>
      </c>
      <c r="D105" s="169">
        <v>392.60268391494213</v>
      </c>
      <c r="E105" s="125">
        <v>44319</v>
      </c>
      <c r="F105" s="113" t="s">
        <v>448</v>
      </c>
      <c r="H105" s="193" t="s">
        <v>448</v>
      </c>
      <c r="L105" s="170"/>
    </row>
    <row r="106" spans="1:12">
      <c r="A106" s="14">
        <v>40299</v>
      </c>
      <c r="B106" s="169">
        <v>486.10081900689192</v>
      </c>
      <c r="C106" s="170">
        <v>348.69532119910286</v>
      </c>
      <c r="D106" s="169">
        <v>390.93393809979875</v>
      </c>
      <c r="E106" s="125">
        <v>44319</v>
      </c>
      <c r="F106" s="113" t="s">
        <v>448</v>
      </c>
      <c r="H106" s="193" t="s">
        <v>448</v>
      </c>
      <c r="L106" s="170"/>
    </row>
    <row r="107" spans="1:12">
      <c r="A107" s="14">
        <v>40330</v>
      </c>
      <c r="B107" s="169">
        <v>483.61083813584622</v>
      </c>
      <c r="C107" s="170">
        <v>346.47953648204128</v>
      </c>
      <c r="D107" s="169">
        <v>387.20491380621502</v>
      </c>
      <c r="E107" s="125">
        <v>44319</v>
      </c>
      <c r="F107" s="113" t="s">
        <v>448</v>
      </c>
      <c r="H107" s="193" t="s">
        <v>448</v>
      </c>
      <c r="L107" s="170"/>
    </row>
    <row r="108" spans="1:12">
      <c r="A108" s="14">
        <v>40360</v>
      </c>
      <c r="B108" s="169">
        <v>481.34161142068768</v>
      </c>
      <c r="C108" s="170">
        <v>345.16386780144404</v>
      </c>
      <c r="D108" s="169">
        <v>387.34975806462938</v>
      </c>
      <c r="E108" s="125">
        <v>44319</v>
      </c>
      <c r="F108" s="113" t="s">
        <v>448</v>
      </c>
      <c r="H108" s="193" t="s">
        <v>448</v>
      </c>
      <c r="L108" s="170"/>
    </row>
    <row r="109" spans="1:12">
      <c r="A109" s="14">
        <v>40391</v>
      </c>
      <c r="B109" s="169">
        <v>487.01467820858392</v>
      </c>
      <c r="C109" s="170">
        <v>348.43493397063526</v>
      </c>
      <c r="D109" s="169">
        <v>391.47781942943891</v>
      </c>
      <c r="E109" s="125">
        <v>44319</v>
      </c>
      <c r="F109" s="113" t="s">
        <v>448</v>
      </c>
      <c r="H109" s="193" t="s">
        <v>448</v>
      </c>
      <c r="L109" s="170"/>
    </row>
    <row r="110" spans="1:12">
      <c r="A110" s="14">
        <v>40422</v>
      </c>
      <c r="B110" s="169">
        <v>475.49784320501931</v>
      </c>
      <c r="C110" s="170">
        <v>342.68942340867966</v>
      </c>
      <c r="D110" s="169">
        <v>382.71224307579553</v>
      </c>
      <c r="E110" s="125">
        <v>44319</v>
      </c>
      <c r="F110" s="113" t="s">
        <v>448</v>
      </c>
      <c r="H110" s="193" t="s">
        <v>448</v>
      </c>
      <c r="L110" s="170"/>
    </row>
    <row r="111" spans="1:12">
      <c r="A111" s="14">
        <v>40452</v>
      </c>
      <c r="B111" s="169">
        <v>476.41722181909086</v>
      </c>
      <c r="C111" s="170">
        <v>347.58481602906079</v>
      </c>
      <c r="D111" s="169">
        <v>387.45241593016459</v>
      </c>
      <c r="E111" s="125">
        <v>44319</v>
      </c>
      <c r="F111" s="113" t="s">
        <v>448</v>
      </c>
      <c r="H111" s="193" t="s">
        <v>448</v>
      </c>
      <c r="L111" s="170"/>
    </row>
    <row r="112" spans="1:12">
      <c r="A112" s="14">
        <v>40483</v>
      </c>
      <c r="B112" s="169">
        <v>479.73653681534933</v>
      </c>
      <c r="C112" s="170">
        <v>350.98771089932569</v>
      </c>
      <c r="D112" s="169">
        <v>390.00757207836352</v>
      </c>
      <c r="E112" s="125">
        <v>44319</v>
      </c>
      <c r="F112" s="113" t="s">
        <v>448</v>
      </c>
      <c r="H112" s="193" t="s">
        <v>448</v>
      </c>
      <c r="L112" s="170"/>
    </row>
    <row r="113" spans="1:12">
      <c r="A113" s="14">
        <v>40513</v>
      </c>
      <c r="B113" s="169">
        <v>471.06469686213512</v>
      </c>
      <c r="C113" s="170">
        <v>344.18663617321795</v>
      </c>
      <c r="D113" s="169">
        <v>383.73759026383215</v>
      </c>
      <c r="E113" s="125">
        <v>44319</v>
      </c>
      <c r="F113" s="113" t="s">
        <v>448</v>
      </c>
      <c r="H113" s="193" t="s">
        <v>448</v>
      </c>
      <c r="L113" s="170"/>
    </row>
    <row r="114" spans="1:12">
      <c r="A114" s="14">
        <v>40544</v>
      </c>
      <c r="B114" s="169">
        <v>483.32665932503642</v>
      </c>
      <c r="C114" s="170">
        <v>377.04076204907921</v>
      </c>
      <c r="D114" s="169">
        <v>404.34142062490133</v>
      </c>
      <c r="E114" s="125">
        <v>44319</v>
      </c>
      <c r="F114" s="113" t="s">
        <v>448</v>
      </c>
      <c r="H114" s="193" t="s">
        <v>448</v>
      </c>
      <c r="L114" s="170"/>
    </row>
    <row r="115" spans="1:12">
      <c r="A115" s="14">
        <v>40575</v>
      </c>
      <c r="B115" s="169">
        <v>472.88474076718995</v>
      </c>
      <c r="C115" s="170">
        <v>362.32874048321946</v>
      </c>
      <c r="D115" s="169">
        <v>393.78283258596156</v>
      </c>
      <c r="E115" s="125">
        <v>44319</v>
      </c>
      <c r="F115" s="113" t="s">
        <v>448</v>
      </c>
      <c r="H115" s="193" t="s">
        <v>448</v>
      </c>
      <c r="L115" s="170"/>
    </row>
    <row r="116" spans="1:12">
      <c r="A116" s="14">
        <v>40603</v>
      </c>
      <c r="B116" s="169">
        <v>476.69494620387417</v>
      </c>
      <c r="C116" s="170">
        <v>349.3432440491701</v>
      </c>
      <c r="D116" s="169">
        <v>386.10646946667055</v>
      </c>
      <c r="E116" s="125">
        <v>44319</v>
      </c>
      <c r="F116" s="113" t="s">
        <v>448</v>
      </c>
      <c r="H116" s="193" t="s">
        <v>448</v>
      </c>
      <c r="L116" s="170"/>
    </row>
    <row r="117" spans="1:12">
      <c r="A117" s="14">
        <v>40634</v>
      </c>
      <c r="B117" s="169">
        <v>492.40265933093588</v>
      </c>
      <c r="C117" s="170">
        <v>347.6879728795534</v>
      </c>
      <c r="D117" s="169">
        <v>388.62988985112116</v>
      </c>
      <c r="E117" s="125">
        <v>44319</v>
      </c>
      <c r="F117" s="113" t="s">
        <v>448</v>
      </c>
      <c r="H117" s="193" t="s">
        <v>448</v>
      </c>
      <c r="L117" s="170"/>
    </row>
    <row r="118" spans="1:12">
      <c r="A118" s="14">
        <v>40664</v>
      </c>
      <c r="B118" s="169">
        <v>488.77958327436232</v>
      </c>
      <c r="C118" s="170">
        <v>341.63407902144485</v>
      </c>
      <c r="D118" s="169">
        <v>383.84928150810237</v>
      </c>
      <c r="E118" s="125">
        <v>44319</v>
      </c>
      <c r="F118" s="113" t="s">
        <v>448</v>
      </c>
      <c r="H118" s="193" t="s">
        <v>448</v>
      </c>
      <c r="L118" s="170"/>
    </row>
    <row r="119" spans="1:12">
      <c r="A119" s="14">
        <v>40695</v>
      </c>
      <c r="B119" s="169">
        <v>485.87530751579442</v>
      </c>
      <c r="C119" s="170">
        <v>338.77586451641639</v>
      </c>
      <c r="D119" s="169">
        <v>382.42415598162546</v>
      </c>
      <c r="E119" s="125">
        <v>44319</v>
      </c>
      <c r="F119" s="113" t="s">
        <v>448</v>
      </c>
      <c r="H119" s="193" t="s">
        <v>448</v>
      </c>
      <c r="L119" s="170"/>
    </row>
    <row r="120" spans="1:12">
      <c r="A120" s="14">
        <v>40725</v>
      </c>
      <c r="B120" s="169">
        <v>482.41279529554407</v>
      </c>
      <c r="C120" s="170">
        <v>337.17072640106852</v>
      </c>
      <c r="D120" s="169">
        <v>381.89675345801112</v>
      </c>
      <c r="E120" s="125">
        <v>44319</v>
      </c>
      <c r="F120" s="113" t="s">
        <v>448</v>
      </c>
      <c r="H120" s="193" t="s">
        <v>448</v>
      </c>
      <c r="L120" s="170"/>
    </row>
    <row r="121" spans="1:12">
      <c r="A121" s="14">
        <v>40756</v>
      </c>
      <c r="B121" s="169">
        <v>479.81017849423006</v>
      </c>
      <c r="C121" s="170">
        <v>338.92491305569871</v>
      </c>
      <c r="D121" s="169">
        <v>380.77315677726767</v>
      </c>
      <c r="E121" s="125">
        <v>44319</v>
      </c>
      <c r="F121" s="113" t="s">
        <v>448</v>
      </c>
      <c r="H121" s="193" t="s">
        <v>448</v>
      </c>
      <c r="L121" s="170"/>
    </row>
    <row r="122" spans="1:12">
      <c r="A122" s="14">
        <v>40787</v>
      </c>
      <c r="B122" s="169">
        <v>483.01975439662272</v>
      </c>
      <c r="C122" s="170">
        <v>336.75875623232668</v>
      </c>
      <c r="D122" s="169">
        <v>378.98631104107869</v>
      </c>
      <c r="E122" s="125">
        <v>44319</v>
      </c>
      <c r="F122" s="113" t="s">
        <v>448</v>
      </c>
      <c r="H122" s="193" t="s">
        <v>448</v>
      </c>
      <c r="L122" s="170"/>
    </row>
    <row r="123" spans="1:12">
      <c r="A123" s="14">
        <v>40817</v>
      </c>
      <c r="B123" s="169">
        <v>487.65462524073013</v>
      </c>
      <c r="C123" s="170">
        <v>338.58530631867438</v>
      </c>
      <c r="D123" s="169">
        <v>382.01153462159215</v>
      </c>
      <c r="E123" s="125">
        <v>44319</v>
      </c>
      <c r="F123" s="113" t="s">
        <v>448</v>
      </c>
      <c r="H123" s="193" t="s">
        <v>448</v>
      </c>
      <c r="L123" s="170"/>
    </row>
    <row r="124" spans="1:12">
      <c r="A124" s="14">
        <v>40848</v>
      </c>
      <c r="B124" s="169">
        <v>487.27789928542086</v>
      </c>
      <c r="C124" s="170">
        <v>342.06716742077475</v>
      </c>
      <c r="D124" s="169">
        <v>386.96605173081042</v>
      </c>
      <c r="E124" s="125">
        <v>44319</v>
      </c>
      <c r="F124" s="113" t="s">
        <v>448</v>
      </c>
      <c r="H124" s="193" t="s">
        <v>448</v>
      </c>
      <c r="L124" s="170"/>
    </row>
    <row r="125" spans="1:12">
      <c r="A125" s="14">
        <v>40878</v>
      </c>
      <c r="B125" s="169">
        <v>490.41590221605253</v>
      </c>
      <c r="C125" s="170">
        <v>350.80929175829556</v>
      </c>
      <c r="D125" s="169">
        <v>395.37068625084288</v>
      </c>
      <c r="E125" s="125">
        <v>44319</v>
      </c>
      <c r="F125" s="113" t="s">
        <v>448</v>
      </c>
      <c r="H125" s="193" t="s">
        <v>448</v>
      </c>
      <c r="L125" s="170"/>
    </row>
    <row r="126" spans="1:12">
      <c r="A126" s="14">
        <v>40909</v>
      </c>
      <c r="B126" s="169">
        <v>493.73795990315756</v>
      </c>
      <c r="C126" s="170">
        <v>378.76039781531756</v>
      </c>
      <c r="D126" s="169">
        <v>407.79976414914984</v>
      </c>
      <c r="E126" s="125">
        <v>44319</v>
      </c>
      <c r="F126" s="113" t="s">
        <v>448</v>
      </c>
      <c r="H126" s="193" t="s">
        <v>448</v>
      </c>
      <c r="L126" s="170"/>
    </row>
    <row r="127" spans="1:12">
      <c r="A127" s="14">
        <v>40940</v>
      </c>
      <c r="B127" s="169">
        <v>484.18418020989679</v>
      </c>
      <c r="C127" s="170">
        <v>365.64399763691995</v>
      </c>
      <c r="D127" s="169">
        <v>399.90701329944159</v>
      </c>
      <c r="E127" s="125">
        <v>44319</v>
      </c>
      <c r="F127" s="113" t="s">
        <v>448</v>
      </c>
      <c r="H127" s="193" t="s">
        <v>448</v>
      </c>
      <c r="L127" s="170"/>
    </row>
    <row r="128" spans="1:12">
      <c r="A128" s="14">
        <v>40969</v>
      </c>
      <c r="B128" s="169">
        <v>492.78840363422722</v>
      </c>
      <c r="C128" s="170">
        <v>352.81876432349014</v>
      </c>
      <c r="D128" s="169">
        <v>394.72304406177227</v>
      </c>
      <c r="E128" s="125">
        <v>44319</v>
      </c>
      <c r="F128" s="113" t="s">
        <v>448</v>
      </c>
      <c r="H128" s="193" t="s">
        <v>448</v>
      </c>
      <c r="L128" s="170"/>
    </row>
    <row r="129" spans="1:16">
      <c r="A129" s="14">
        <v>41000</v>
      </c>
      <c r="B129" s="169">
        <v>498.41818720526646</v>
      </c>
      <c r="C129" s="170">
        <v>352.51106360199611</v>
      </c>
      <c r="D129" s="169">
        <v>396.10199914698626</v>
      </c>
      <c r="E129" s="125">
        <v>44319</v>
      </c>
      <c r="F129" s="113" t="s">
        <v>448</v>
      </c>
      <c r="H129" s="193" t="s">
        <v>448</v>
      </c>
      <c r="L129" s="170"/>
    </row>
    <row r="130" spans="1:16">
      <c r="A130" s="14">
        <v>41030</v>
      </c>
      <c r="B130" s="169">
        <v>496.92526888986941</v>
      </c>
      <c r="C130" s="170">
        <v>347.9411380716586</v>
      </c>
      <c r="D130" s="169">
        <v>393.38967426863132</v>
      </c>
      <c r="E130" s="125">
        <v>44319</v>
      </c>
      <c r="F130" s="113" t="s">
        <v>448</v>
      </c>
      <c r="H130" s="193" t="s">
        <v>448</v>
      </c>
      <c r="L130" s="170"/>
    </row>
    <row r="131" spans="1:16">
      <c r="A131" s="14">
        <v>41061</v>
      </c>
      <c r="B131" s="169">
        <v>492.44093325135367</v>
      </c>
      <c r="C131" s="170">
        <v>346.17033708114258</v>
      </c>
      <c r="D131" s="169">
        <v>391.4291557579258</v>
      </c>
      <c r="E131" s="125">
        <v>44319</v>
      </c>
      <c r="F131" s="113" t="s">
        <v>448</v>
      </c>
      <c r="H131" s="193" t="s">
        <v>448</v>
      </c>
      <c r="L131" s="170"/>
    </row>
    <row r="132" spans="1:16">
      <c r="A132" s="14">
        <v>41091</v>
      </c>
      <c r="B132" s="169">
        <v>489.97640033971959</v>
      </c>
      <c r="C132" s="170">
        <v>344.39859913545172</v>
      </c>
      <c r="D132" s="169">
        <v>389.79370534651883</v>
      </c>
      <c r="E132" s="125">
        <v>44319</v>
      </c>
      <c r="F132" s="113" t="s">
        <v>448</v>
      </c>
      <c r="H132" s="193" t="s">
        <v>448</v>
      </c>
      <c r="L132" s="170"/>
    </row>
    <row r="133" spans="1:16">
      <c r="A133" s="14">
        <v>41122</v>
      </c>
      <c r="B133" s="169">
        <v>490.91905578518333</v>
      </c>
      <c r="C133" s="170">
        <v>345.38668375901011</v>
      </c>
      <c r="D133" s="169">
        <v>390.62278784674601</v>
      </c>
      <c r="E133" s="125">
        <v>44319</v>
      </c>
      <c r="F133" s="113" t="s">
        <v>448</v>
      </c>
      <c r="H133" s="193" t="s">
        <v>448</v>
      </c>
      <c r="L133" s="170"/>
    </row>
    <row r="134" spans="1:16">
      <c r="A134" s="14">
        <v>41153</v>
      </c>
      <c r="B134" s="169">
        <v>499.74346028514128</v>
      </c>
      <c r="C134" s="170">
        <v>349.0670970242852</v>
      </c>
      <c r="D134" s="169">
        <v>398.03889751873533</v>
      </c>
      <c r="E134" s="125">
        <v>44319</v>
      </c>
      <c r="F134" s="113" t="s">
        <v>448</v>
      </c>
      <c r="H134" s="193" t="s">
        <v>448</v>
      </c>
      <c r="L134" s="170"/>
      <c r="N134" s="27"/>
      <c r="O134" s="21"/>
      <c r="P134" s="4"/>
    </row>
    <row r="135" spans="1:16">
      <c r="A135" s="14">
        <v>41183</v>
      </c>
      <c r="B135" s="169">
        <v>495.47272959200973</v>
      </c>
      <c r="C135" s="170">
        <v>346.58622163490645</v>
      </c>
      <c r="D135" s="169">
        <v>392.88456737185243</v>
      </c>
      <c r="E135" s="125">
        <v>44319</v>
      </c>
      <c r="F135" s="113" t="s">
        <v>448</v>
      </c>
      <c r="H135" s="193" t="s">
        <v>448</v>
      </c>
      <c r="L135" s="170"/>
      <c r="N135" s="27"/>
      <c r="O135" s="21"/>
      <c r="P135" s="4"/>
    </row>
    <row r="136" spans="1:16">
      <c r="A136" s="14">
        <v>41214</v>
      </c>
      <c r="B136" s="169">
        <v>500.77432631451785</v>
      </c>
      <c r="C136" s="170">
        <v>355.41088797429501</v>
      </c>
      <c r="D136" s="169">
        <v>399.14906093498706</v>
      </c>
      <c r="E136" s="125">
        <v>44319</v>
      </c>
      <c r="F136" s="113" t="s">
        <v>448</v>
      </c>
      <c r="H136" s="193" t="s">
        <v>448</v>
      </c>
      <c r="L136" s="170"/>
      <c r="N136" s="27"/>
      <c r="O136" s="21"/>
      <c r="P136" s="4"/>
    </row>
    <row r="137" spans="1:16">
      <c r="A137" s="14">
        <v>41244</v>
      </c>
      <c r="B137" s="169">
        <v>502.30059004862966</v>
      </c>
      <c r="C137" s="170">
        <v>361.34096213528784</v>
      </c>
      <c r="D137" s="169">
        <v>406.39085126875807</v>
      </c>
      <c r="E137" s="125">
        <v>44319</v>
      </c>
      <c r="F137" s="113" t="s">
        <v>448</v>
      </c>
      <c r="H137" s="193" t="s">
        <v>448</v>
      </c>
      <c r="L137" s="170"/>
      <c r="N137" s="27"/>
      <c r="O137" s="21"/>
      <c r="P137" s="4"/>
    </row>
    <row r="138" spans="1:16">
      <c r="A138" s="14">
        <v>41275</v>
      </c>
      <c r="B138" s="169">
        <v>514.47654245170611</v>
      </c>
      <c r="C138" s="170">
        <v>386.53258779682534</v>
      </c>
      <c r="D138" s="169">
        <v>419.91716558792598</v>
      </c>
      <c r="E138" s="125">
        <v>44319</v>
      </c>
      <c r="F138" s="113" t="s">
        <v>448</v>
      </c>
      <c r="H138" s="193" t="s">
        <v>448</v>
      </c>
      <c r="L138" s="170"/>
      <c r="N138" s="27"/>
      <c r="O138" s="21"/>
      <c r="P138" s="4"/>
    </row>
    <row r="139" spans="1:16">
      <c r="A139" s="14">
        <v>41306</v>
      </c>
      <c r="B139" s="169">
        <v>500.18994033104144</v>
      </c>
      <c r="C139" s="170">
        <v>374.42472086850978</v>
      </c>
      <c r="D139" s="169">
        <v>411.51995703408011</v>
      </c>
      <c r="E139" s="125">
        <v>44319</v>
      </c>
      <c r="F139" s="113" t="s">
        <v>448</v>
      </c>
      <c r="H139" s="193" t="s">
        <v>448</v>
      </c>
      <c r="L139" s="170"/>
      <c r="N139" s="27"/>
      <c r="O139" s="21"/>
      <c r="P139" s="4"/>
    </row>
    <row r="140" spans="1:16">
      <c r="A140" s="14">
        <v>41334</v>
      </c>
      <c r="B140" s="169">
        <v>499.2573802620625</v>
      </c>
      <c r="C140" s="170">
        <v>360.9771534962569</v>
      </c>
      <c r="D140" s="169">
        <v>403.77871412616958</v>
      </c>
      <c r="E140" s="125">
        <v>44319</v>
      </c>
      <c r="F140" s="113" t="s">
        <v>448</v>
      </c>
      <c r="H140" s="193" t="s">
        <v>448</v>
      </c>
      <c r="L140" s="170"/>
      <c r="N140" s="27"/>
      <c r="O140" s="21"/>
      <c r="P140" s="4"/>
    </row>
    <row r="141" spans="1:16">
      <c r="A141" s="14">
        <v>41365</v>
      </c>
      <c r="B141" s="169">
        <v>507.42673832315717</v>
      </c>
      <c r="C141" s="170">
        <v>361.68900627336473</v>
      </c>
      <c r="D141" s="169">
        <v>406.69392073718262</v>
      </c>
      <c r="E141" s="125">
        <v>44319</v>
      </c>
      <c r="F141" s="113" t="s">
        <v>448</v>
      </c>
      <c r="H141" s="193" t="s">
        <v>448</v>
      </c>
      <c r="L141" s="170"/>
    </row>
    <row r="142" spans="1:16">
      <c r="A142" s="14">
        <v>41395</v>
      </c>
      <c r="B142" s="169">
        <v>509.96906966997091</v>
      </c>
      <c r="C142" s="170">
        <v>360.423490225173</v>
      </c>
      <c r="D142" s="169">
        <v>405.76738220189941</v>
      </c>
      <c r="E142" s="125">
        <v>44319</v>
      </c>
      <c r="F142" s="113" t="s">
        <v>448</v>
      </c>
      <c r="H142" s="193" t="s">
        <v>448</v>
      </c>
      <c r="L142" s="170"/>
    </row>
    <row r="143" spans="1:16">
      <c r="A143" s="14">
        <v>41426</v>
      </c>
      <c r="B143" s="169">
        <v>508.54905333273683</v>
      </c>
      <c r="C143" s="170">
        <v>358.03955952964247</v>
      </c>
      <c r="D143" s="169">
        <v>406.98362710152486</v>
      </c>
      <c r="E143" s="125">
        <v>44319</v>
      </c>
      <c r="F143" s="113" t="s">
        <v>448</v>
      </c>
      <c r="H143" s="193" t="s">
        <v>448</v>
      </c>
      <c r="L143" s="170"/>
    </row>
    <row r="144" spans="1:16">
      <c r="A144" s="14">
        <v>41456</v>
      </c>
      <c r="B144" s="169">
        <v>504.87176224528957</v>
      </c>
      <c r="C144" s="170">
        <v>353.55010599343387</v>
      </c>
      <c r="D144" s="169">
        <v>403.05817526584491</v>
      </c>
      <c r="E144" s="125">
        <v>44319</v>
      </c>
      <c r="F144" s="113" t="s">
        <v>448</v>
      </c>
      <c r="H144" s="193" t="s">
        <v>448</v>
      </c>
      <c r="L144" s="170"/>
    </row>
    <row r="145" spans="1:12">
      <c r="A145" s="14">
        <v>41487</v>
      </c>
      <c r="B145" s="169">
        <v>503.24743734776689</v>
      </c>
      <c r="C145" s="170">
        <v>359.09988272663645</v>
      </c>
      <c r="D145" s="169">
        <v>407.81834961830737</v>
      </c>
      <c r="E145" s="125">
        <v>44319</v>
      </c>
      <c r="F145" s="113" t="s">
        <v>448</v>
      </c>
      <c r="H145" s="193" t="s">
        <v>448</v>
      </c>
      <c r="L145" s="170"/>
    </row>
    <row r="146" spans="1:12">
      <c r="A146" s="14">
        <v>41518</v>
      </c>
      <c r="B146" s="170">
        <v>507.64714504938109</v>
      </c>
      <c r="C146" s="170">
        <v>359.79526328816343</v>
      </c>
      <c r="D146" s="170">
        <v>407.78286572827443</v>
      </c>
      <c r="E146" s="125">
        <v>44319</v>
      </c>
      <c r="F146" s="113" t="s">
        <v>448</v>
      </c>
      <c r="H146" s="193" t="s">
        <v>448</v>
      </c>
      <c r="L146" s="170"/>
    </row>
    <row r="147" spans="1:12">
      <c r="A147" s="14">
        <v>41548</v>
      </c>
      <c r="B147" s="170">
        <v>509.61403327235723</v>
      </c>
      <c r="C147" s="170">
        <v>356.87845745749991</v>
      </c>
      <c r="D147" s="170">
        <v>406.14006704203871</v>
      </c>
      <c r="E147" s="125">
        <v>44319</v>
      </c>
      <c r="F147" s="113" t="s">
        <v>448</v>
      </c>
      <c r="H147" s="193" t="s">
        <v>448</v>
      </c>
      <c r="L147" s="170"/>
    </row>
    <row r="148" spans="1:12">
      <c r="A148" s="14">
        <v>41579</v>
      </c>
      <c r="B148" s="170">
        <v>507.42363502404288</v>
      </c>
      <c r="C148" s="170">
        <v>366.84700458758357</v>
      </c>
      <c r="D148" s="170">
        <v>411.32549962988486</v>
      </c>
      <c r="E148" s="125">
        <v>44319</v>
      </c>
      <c r="F148" s="113" t="s">
        <v>448</v>
      </c>
      <c r="H148" s="193" t="s">
        <v>448</v>
      </c>
      <c r="L148" s="170"/>
    </row>
    <row r="149" spans="1:12">
      <c r="A149" s="14">
        <v>41609</v>
      </c>
      <c r="B149" s="170">
        <v>507.39848998120743</v>
      </c>
      <c r="C149" s="170">
        <v>369.19574113110718</v>
      </c>
      <c r="D149" s="170">
        <v>412.63184786350519</v>
      </c>
      <c r="E149" s="125">
        <v>44319</v>
      </c>
      <c r="F149" s="113" t="s">
        <v>448</v>
      </c>
      <c r="H149" s="193" t="s">
        <v>448</v>
      </c>
      <c r="L149" s="170"/>
    </row>
    <row r="150" spans="1:12">
      <c r="A150" s="14">
        <v>41640</v>
      </c>
      <c r="B150" s="170">
        <v>525.14141378526404</v>
      </c>
      <c r="C150" s="170">
        <v>398.99804675289897</v>
      </c>
      <c r="D150" s="170">
        <v>431.85986220622738</v>
      </c>
      <c r="E150" s="125">
        <v>44319</v>
      </c>
      <c r="F150" s="113" t="s">
        <v>448</v>
      </c>
      <c r="H150" s="193" t="s">
        <v>448</v>
      </c>
      <c r="L150" s="170"/>
    </row>
    <row r="151" spans="1:12">
      <c r="A151" s="14">
        <v>41671</v>
      </c>
      <c r="B151" s="170">
        <v>509.56471227068948</v>
      </c>
      <c r="C151" s="170">
        <v>386.57018382406636</v>
      </c>
      <c r="D151" s="170">
        <v>423.99893183614819</v>
      </c>
      <c r="E151" s="125">
        <v>44319</v>
      </c>
      <c r="F151" s="113" t="s">
        <v>448</v>
      </c>
      <c r="H151" s="193" t="s">
        <v>448</v>
      </c>
      <c r="L151" s="170"/>
    </row>
    <row r="152" spans="1:12">
      <c r="A152" s="14">
        <v>41699</v>
      </c>
      <c r="B152" s="170">
        <v>515.02159739392812</v>
      </c>
      <c r="C152" s="170">
        <v>371.07284391415408</v>
      </c>
      <c r="D152" s="170">
        <v>417.18986242363866</v>
      </c>
      <c r="E152" s="125">
        <v>44319</v>
      </c>
      <c r="F152" s="113" t="s">
        <v>448</v>
      </c>
      <c r="H152" s="193" t="s">
        <v>448</v>
      </c>
      <c r="L152" s="170"/>
    </row>
    <row r="153" spans="1:12">
      <c r="A153" s="14">
        <v>41730</v>
      </c>
      <c r="B153" s="170">
        <v>520.29656524467509</v>
      </c>
      <c r="C153" s="170">
        <v>367.62297042526887</v>
      </c>
      <c r="D153" s="170">
        <v>417.23437692026948</v>
      </c>
      <c r="E153" s="125">
        <v>44319</v>
      </c>
      <c r="F153" s="113" t="s">
        <v>448</v>
      </c>
      <c r="H153" s="193" t="s">
        <v>448</v>
      </c>
      <c r="L153" s="170"/>
    </row>
    <row r="154" spans="1:12">
      <c r="A154" s="14">
        <v>41760</v>
      </c>
      <c r="B154" s="170">
        <v>522.82276292847166</v>
      </c>
      <c r="C154" s="170">
        <v>367.93457190168431</v>
      </c>
      <c r="D154" s="170">
        <v>416.80036057811935</v>
      </c>
      <c r="E154" s="125">
        <v>44319</v>
      </c>
      <c r="F154" s="113" t="s">
        <v>448</v>
      </c>
      <c r="H154" s="193" t="s">
        <v>448</v>
      </c>
      <c r="L154" s="170"/>
    </row>
    <row r="155" spans="1:12">
      <c r="A155" s="14">
        <v>41791</v>
      </c>
      <c r="B155" s="170">
        <v>520.52227612298452</v>
      </c>
      <c r="C155" s="170">
        <v>366.61126210227303</v>
      </c>
      <c r="D155" s="170">
        <v>414.37751477671384</v>
      </c>
      <c r="E155" s="125">
        <v>44319</v>
      </c>
      <c r="F155" s="113" t="s">
        <v>448</v>
      </c>
      <c r="G155" s="33"/>
      <c r="H155" s="193" t="s">
        <v>448</v>
      </c>
      <c r="L155" s="170"/>
    </row>
    <row r="156" spans="1:12">
      <c r="A156" s="14">
        <v>41821</v>
      </c>
      <c r="B156" s="170">
        <v>513.0626150034808</v>
      </c>
      <c r="C156" s="170">
        <v>360.33937440507134</v>
      </c>
      <c r="D156" s="170">
        <v>409.22679638467554</v>
      </c>
      <c r="E156" s="125">
        <v>44319</v>
      </c>
      <c r="F156" s="113" t="s">
        <v>448</v>
      </c>
      <c r="H156" s="193" t="s">
        <v>448</v>
      </c>
      <c r="L156" s="170"/>
    </row>
    <row r="157" spans="1:12">
      <c r="A157" s="14">
        <v>41852</v>
      </c>
      <c r="B157" s="170">
        <v>525.02915471601796</v>
      </c>
      <c r="C157" s="170">
        <v>365.42348867997111</v>
      </c>
      <c r="D157" s="170">
        <v>418.66237964595251</v>
      </c>
      <c r="E157" s="125">
        <v>44319</v>
      </c>
      <c r="F157" s="113" t="s">
        <v>448</v>
      </c>
      <c r="H157" s="193" t="s">
        <v>448</v>
      </c>
      <c r="L157" s="170"/>
    </row>
    <row r="158" spans="1:12">
      <c r="A158" s="14">
        <v>41883</v>
      </c>
      <c r="B158" s="170">
        <v>522.65803319443978</v>
      </c>
      <c r="C158" s="170">
        <v>363.51844788784547</v>
      </c>
      <c r="D158" s="170">
        <v>414.45550647735882</v>
      </c>
      <c r="E158" s="125">
        <v>44319</v>
      </c>
      <c r="F158" s="113" t="s">
        <v>448</v>
      </c>
      <c r="H158" s="193" t="s">
        <v>448</v>
      </c>
      <c r="L158" s="170"/>
    </row>
    <row r="159" spans="1:12">
      <c r="A159" s="14">
        <v>41913</v>
      </c>
      <c r="B159" s="170">
        <v>525.54564663750295</v>
      </c>
      <c r="C159" s="170">
        <v>365.01204104805061</v>
      </c>
      <c r="D159" s="170">
        <v>415.71676292375423</v>
      </c>
      <c r="E159" s="125">
        <v>44319</v>
      </c>
      <c r="F159" s="113" t="s">
        <v>448</v>
      </c>
      <c r="H159" s="193" t="s">
        <v>448</v>
      </c>
      <c r="L159" s="170"/>
    </row>
    <row r="160" spans="1:12">
      <c r="A160" s="14">
        <v>41944</v>
      </c>
      <c r="B160" s="170">
        <v>531.58640119655479</v>
      </c>
      <c r="C160" s="170">
        <v>375.69952988329595</v>
      </c>
      <c r="D160" s="170">
        <v>425.55235047503078</v>
      </c>
      <c r="E160" s="125">
        <v>44319</v>
      </c>
      <c r="F160" s="113" t="s">
        <v>448</v>
      </c>
      <c r="H160" s="193" t="s">
        <v>448</v>
      </c>
      <c r="L160" s="170"/>
    </row>
    <row r="161" spans="1:12">
      <c r="A161" s="14">
        <v>41974</v>
      </c>
      <c r="B161" s="170">
        <v>531.83183532589237</v>
      </c>
      <c r="C161" s="170">
        <v>378.86507510494442</v>
      </c>
      <c r="D161" s="170">
        <v>427.75947096778742</v>
      </c>
      <c r="E161" s="125">
        <v>44319</v>
      </c>
      <c r="F161" s="113" t="s">
        <v>448</v>
      </c>
      <c r="H161" s="193" t="s">
        <v>448</v>
      </c>
      <c r="L161" s="170"/>
    </row>
    <row r="162" spans="1:12">
      <c r="A162" s="14">
        <v>42005</v>
      </c>
      <c r="B162" s="170">
        <v>550.0508713183026</v>
      </c>
      <c r="C162" s="170">
        <v>411.30249502573804</v>
      </c>
      <c r="D162" s="170">
        <v>447.66299203978787</v>
      </c>
      <c r="E162" s="125">
        <v>44319</v>
      </c>
      <c r="F162" s="113" t="s">
        <v>448</v>
      </c>
      <c r="H162" s="193" t="s">
        <v>448</v>
      </c>
      <c r="L162" s="170"/>
    </row>
    <row r="163" spans="1:12">
      <c r="A163" s="14">
        <v>42036</v>
      </c>
      <c r="B163" s="170">
        <v>543.31293099994161</v>
      </c>
      <c r="C163" s="170">
        <v>405.37355083112766</v>
      </c>
      <c r="D163" s="170">
        <v>447.54108851429123</v>
      </c>
      <c r="E163" s="125">
        <v>44319</v>
      </c>
      <c r="F163" s="113" t="s">
        <v>448</v>
      </c>
      <c r="H163" s="193" t="s">
        <v>448</v>
      </c>
      <c r="L163" s="170"/>
    </row>
    <row r="164" spans="1:12">
      <c r="A164" s="14">
        <v>42064</v>
      </c>
      <c r="B164" s="170">
        <v>544.51085897900737</v>
      </c>
      <c r="C164" s="170">
        <v>379.38815190666099</v>
      </c>
      <c r="D164" s="170">
        <v>430.93973857180225</v>
      </c>
      <c r="E164" s="125">
        <v>44319</v>
      </c>
      <c r="F164" s="113" t="s">
        <v>448</v>
      </c>
      <c r="H164" s="193" t="s">
        <v>448</v>
      </c>
      <c r="L164" s="170"/>
    </row>
    <row r="165" spans="1:12">
      <c r="A165" s="14">
        <v>42095</v>
      </c>
      <c r="B165" s="170">
        <v>547.65235317070312</v>
      </c>
      <c r="C165" s="170">
        <v>380.85344248370632</v>
      </c>
      <c r="D165" s="170">
        <v>434.73617324869252</v>
      </c>
      <c r="E165" s="125">
        <v>44319</v>
      </c>
      <c r="F165" s="113" t="s">
        <v>448</v>
      </c>
      <c r="H165" s="193" t="s">
        <v>448</v>
      </c>
      <c r="L165" s="170"/>
    </row>
    <row r="166" spans="1:12">
      <c r="A166" s="14">
        <v>42125</v>
      </c>
      <c r="B166" s="170">
        <v>556.11107604728318</v>
      </c>
      <c r="C166" s="170">
        <v>380.52042189801426</v>
      </c>
      <c r="D166" s="170">
        <v>437.13392146567588</v>
      </c>
      <c r="E166" s="125">
        <v>44319</v>
      </c>
      <c r="F166" s="113" t="s">
        <v>448</v>
      </c>
      <c r="H166" s="193" t="s">
        <v>448</v>
      </c>
      <c r="L166" s="170"/>
    </row>
    <row r="167" spans="1:12">
      <c r="A167" s="14">
        <v>42156</v>
      </c>
      <c r="B167" s="170">
        <v>552.16894510491204</v>
      </c>
      <c r="C167" s="170">
        <v>376.51399940487102</v>
      </c>
      <c r="D167" s="170">
        <v>433.17902468230403</v>
      </c>
      <c r="E167" s="125">
        <v>44319</v>
      </c>
      <c r="F167" s="113" t="s">
        <v>448</v>
      </c>
      <c r="H167" s="193" t="s">
        <v>448</v>
      </c>
      <c r="L167" s="170"/>
    </row>
    <row r="168" spans="1:12">
      <c r="A168" s="14">
        <v>42186</v>
      </c>
      <c r="B168" s="170">
        <v>550.16809267119856</v>
      </c>
      <c r="C168" s="170">
        <v>373.88304427103782</v>
      </c>
      <c r="D168" s="170">
        <v>431.598240715337</v>
      </c>
      <c r="E168" s="125">
        <v>44319</v>
      </c>
      <c r="F168" s="113" t="s">
        <v>448</v>
      </c>
      <c r="H168" s="193" t="s">
        <v>448</v>
      </c>
      <c r="L168" s="170"/>
    </row>
    <row r="169" spans="1:12">
      <c r="A169" s="14">
        <v>42217</v>
      </c>
      <c r="B169" s="170">
        <v>558.96742160620374</v>
      </c>
      <c r="C169" s="170">
        <v>374.94426987123938</v>
      </c>
      <c r="D169" s="170">
        <v>437.33549161642708</v>
      </c>
      <c r="E169" s="125">
        <v>44319</v>
      </c>
      <c r="F169" s="113" t="s">
        <v>448</v>
      </c>
      <c r="H169" s="193" t="s">
        <v>448</v>
      </c>
      <c r="L169" s="170"/>
    </row>
    <row r="170" spans="1:12">
      <c r="A170" s="14">
        <v>42248</v>
      </c>
      <c r="B170" s="170">
        <v>558.61981278216285</v>
      </c>
      <c r="C170" s="170">
        <v>372.71803176615896</v>
      </c>
      <c r="D170" s="170">
        <v>435.49692990100101</v>
      </c>
      <c r="E170" s="125">
        <v>44319</v>
      </c>
      <c r="F170" s="113" t="s">
        <v>448</v>
      </c>
      <c r="H170" s="193" t="s">
        <v>448</v>
      </c>
      <c r="L170" s="170"/>
    </row>
    <row r="171" spans="1:12">
      <c r="A171" s="14">
        <v>42278</v>
      </c>
      <c r="B171" s="170">
        <v>561.08777929360633</v>
      </c>
      <c r="C171" s="170">
        <v>376.66237110141225</v>
      </c>
      <c r="D171" s="170">
        <v>437.78861309019851</v>
      </c>
      <c r="E171" s="125">
        <v>44319</v>
      </c>
      <c r="F171" s="113" t="s">
        <v>448</v>
      </c>
      <c r="H171" s="193" t="s">
        <v>448</v>
      </c>
      <c r="L171" s="170"/>
    </row>
    <row r="172" spans="1:12">
      <c r="A172" s="14">
        <v>42309</v>
      </c>
      <c r="B172" s="170">
        <v>558.5206534133996</v>
      </c>
      <c r="C172" s="170">
        <v>390.79809000401008</v>
      </c>
      <c r="D172" s="170">
        <v>444.57552099666788</v>
      </c>
      <c r="E172" s="125">
        <v>44319</v>
      </c>
      <c r="F172" s="113" t="s">
        <v>448</v>
      </c>
      <c r="H172" s="193" t="s">
        <v>448</v>
      </c>
      <c r="L172" s="170"/>
    </row>
    <row r="173" spans="1:12">
      <c r="A173" s="14">
        <v>42339</v>
      </c>
      <c r="B173" s="170">
        <v>564.24116119572739</v>
      </c>
      <c r="C173" s="170">
        <v>390.58505642047396</v>
      </c>
      <c r="D173" s="170">
        <v>446.03808024974569</v>
      </c>
      <c r="E173" s="125">
        <v>44319</v>
      </c>
      <c r="F173" s="113" t="s">
        <v>448</v>
      </c>
      <c r="H173" s="193" t="s">
        <v>448</v>
      </c>
      <c r="L173" s="170"/>
    </row>
    <row r="174" spans="1:12">
      <c r="A174" s="14">
        <v>42370</v>
      </c>
      <c r="B174" s="170">
        <v>572.93337838941318</v>
      </c>
      <c r="C174" s="170">
        <v>427.39133661386444</v>
      </c>
      <c r="D174" s="170">
        <v>467.09871350119835</v>
      </c>
      <c r="E174" s="125">
        <v>44319</v>
      </c>
      <c r="F174" s="113" t="s">
        <v>448</v>
      </c>
      <c r="H174" s="193" t="s">
        <v>448</v>
      </c>
      <c r="L174" s="170"/>
    </row>
    <row r="175" spans="1:12">
      <c r="A175" s="14">
        <v>42401</v>
      </c>
      <c r="B175" s="170">
        <v>572.56797308063415</v>
      </c>
      <c r="C175" s="170">
        <v>414.3474743792633</v>
      </c>
      <c r="D175" s="170">
        <v>462.95745333503476</v>
      </c>
      <c r="E175" s="125">
        <v>44319</v>
      </c>
      <c r="F175" s="113" t="s">
        <v>448</v>
      </c>
      <c r="H175" s="193" t="s">
        <v>448</v>
      </c>
      <c r="L175" s="170"/>
    </row>
    <row r="176" spans="1:12">
      <c r="A176" s="14">
        <v>42430</v>
      </c>
      <c r="B176" s="170">
        <v>565.93171460752706</v>
      </c>
      <c r="C176" s="170">
        <v>395.79293114186731</v>
      </c>
      <c r="D176" s="170">
        <v>451.97156135254124</v>
      </c>
      <c r="E176" s="125">
        <v>44319</v>
      </c>
      <c r="F176" s="113" t="s">
        <v>448</v>
      </c>
      <c r="H176" s="193" t="s">
        <v>448</v>
      </c>
      <c r="L176" s="170"/>
    </row>
    <row r="177" spans="1:12">
      <c r="A177" s="14">
        <v>42461</v>
      </c>
      <c r="B177" s="170">
        <v>576.0133578094426</v>
      </c>
      <c r="C177" s="170">
        <v>397.60585820887843</v>
      </c>
      <c r="D177" s="170">
        <v>456.43755242005642</v>
      </c>
      <c r="E177" s="125">
        <v>44319</v>
      </c>
      <c r="F177" s="113" t="s">
        <v>448</v>
      </c>
      <c r="H177" s="193" t="s">
        <v>448</v>
      </c>
      <c r="L177" s="170"/>
    </row>
    <row r="178" spans="1:12">
      <c r="A178" s="14">
        <v>42491</v>
      </c>
      <c r="B178" s="170">
        <v>572.35434037541393</v>
      </c>
      <c r="C178" s="170">
        <v>396.04718310858226</v>
      </c>
      <c r="D178" s="170">
        <v>453.96135935291932</v>
      </c>
      <c r="E178" s="125">
        <v>44319</v>
      </c>
      <c r="F178" s="113" t="s">
        <v>448</v>
      </c>
      <c r="H178" s="193" t="s">
        <v>448</v>
      </c>
      <c r="L178" s="170"/>
    </row>
    <row r="179" spans="1:12">
      <c r="A179" s="14">
        <v>42522</v>
      </c>
      <c r="B179" s="170">
        <v>565.79617132836597</v>
      </c>
      <c r="C179" s="170">
        <v>385.92723905087024</v>
      </c>
      <c r="D179" s="170">
        <v>442.80849084582832</v>
      </c>
      <c r="E179" s="125">
        <v>44319</v>
      </c>
      <c r="F179" s="113" t="s">
        <v>448</v>
      </c>
      <c r="H179" s="193" t="s">
        <v>448</v>
      </c>
      <c r="L179" s="170"/>
    </row>
    <row r="180" spans="1:12">
      <c r="A180" s="14">
        <v>42552</v>
      </c>
      <c r="B180" s="170">
        <v>572.30223283616942</v>
      </c>
      <c r="C180" s="170">
        <v>394.09559376963529</v>
      </c>
      <c r="D180" s="170">
        <v>456.19490504800928</v>
      </c>
      <c r="E180" s="125">
        <v>44319</v>
      </c>
      <c r="F180" s="113" t="s">
        <v>448</v>
      </c>
      <c r="H180" s="193" t="s">
        <v>448</v>
      </c>
      <c r="L180" s="170"/>
    </row>
    <row r="181" spans="1:12">
      <c r="A181" s="14">
        <v>42583</v>
      </c>
      <c r="B181" s="170">
        <v>569.3079033435763</v>
      </c>
      <c r="C181" s="170">
        <v>390.23158769647284</v>
      </c>
      <c r="D181" s="170">
        <v>451.81349645222969</v>
      </c>
      <c r="E181" s="125">
        <v>44319</v>
      </c>
      <c r="F181" s="113" t="s">
        <v>448</v>
      </c>
      <c r="H181" s="193" t="s">
        <v>448</v>
      </c>
      <c r="L181" s="170"/>
    </row>
    <row r="182" spans="1:12">
      <c r="A182" s="14">
        <v>42614</v>
      </c>
      <c r="B182" s="170">
        <v>575.80705420078459</v>
      </c>
      <c r="C182" s="170">
        <v>391.04715051193745</v>
      </c>
      <c r="D182" s="170">
        <v>452.93003291618345</v>
      </c>
      <c r="E182" s="125">
        <v>44319</v>
      </c>
      <c r="F182" s="113" t="s">
        <v>448</v>
      </c>
      <c r="H182" s="193" t="s">
        <v>448</v>
      </c>
      <c r="L182" s="170"/>
    </row>
    <row r="183" spans="1:12">
      <c r="A183" s="14">
        <v>42644</v>
      </c>
      <c r="B183" s="170">
        <v>574.9073385346237</v>
      </c>
      <c r="C183" s="170">
        <v>396.85141377290307</v>
      </c>
      <c r="D183" s="170">
        <v>458.99762759163519</v>
      </c>
      <c r="E183" s="125">
        <v>44319</v>
      </c>
      <c r="F183" s="115" t="s">
        <v>477</v>
      </c>
      <c r="H183" s="115" t="s">
        <v>477</v>
      </c>
      <c r="L183" s="170"/>
    </row>
    <row r="184" spans="1:12">
      <c r="A184" s="14">
        <v>42675</v>
      </c>
      <c r="B184" s="170">
        <v>573.65651431581443</v>
      </c>
      <c r="C184" s="170">
        <v>406.93481251926869</v>
      </c>
      <c r="D184" s="170">
        <v>462.56357382946851</v>
      </c>
      <c r="E184" s="125">
        <v>44319</v>
      </c>
      <c r="F184" s="113" t="s">
        <v>448</v>
      </c>
      <c r="H184" s="193" t="s">
        <v>448</v>
      </c>
      <c r="L184" s="170"/>
    </row>
    <row r="185" spans="1:12">
      <c r="A185" s="14">
        <v>42705</v>
      </c>
      <c r="B185" s="170">
        <v>585.02902194470516</v>
      </c>
      <c r="C185" s="170">
        <v>407.10545892031899</v>
      </c>
      <c r="D185" s="170">
        <v>467.47686994468393</v>
      </c>
      <c r="E185" s="125">
        <v>44319</v>
      </c>
      <c r="F185" s="113" t="s">
        <v>448</v>
      </c>
      <c r="H185" s="193" t="s">
        <v>448</v>
      </c>
      <c r="L185" s="170"/>
    </row>
    <row r="186" spans="1:12">
      <c r="A186" s="14">
        <v>42736</v>
      </c>
      <c r="B186" s="170">
        <v>590.8749413832636</v>
      </c>
      <c r="C186" s="170">
        <v>439.50387225737643</v>
      </c>
      <c r="D186" s="170">
        <v>480.53457784950126</v>
      </c>
      <c r="E186" s="125">
        <v>44319</v>
      </c>
      <c r="F186" s="113" t="s">
        <v>448</v>
      </c>
      <c r="H186" s="193" t="s">
        <v>448</v>
      </c>
      <c r="L186" s="170"/>
    </row>
    <row r="187" spans="1:12">
      <c r="A187" s="14">
        <v>42767</v>
      </c>
      <c r="B187" s="170">
        <v>589.08292121892043</v>
      </c>
      <c r="C187" s="170">
        <v>430.07391249013165</v>
      </c>
      <c r="D187" s="170">
        <v>481.15741412613272</v>
      </c>
      <c r="E187" s="125">
        <v>44319</v>
      </c>
      <c r="F187" s="113" t="s">
        <v>448</v>
      </c>
      <c r="H187" s="193" t="s">
        <v>448</v>
      </c>
      <c r="L187" s="170"/>
    </row>
    <row r="188" spans="1:12">
      <c r="A188" s="14">
        <v>42795</v>
      </c>
      <c r="B188" s="170">
        <v>577.7230800000001</v>
      </c>
      <c r="C188" s="170">
        <v>405.81492000000003</v>
      </c>
      <c r="D188" s="170">
        <v>464.08062000000007</v>
      </c>
      <c r="E188" s="125">
        <v>44319</v>
      </c>
      <c r="F188" s="113" t="s">
        <v>448</v>
      </c>
      <c r="H188" s="193" t="s">
        <v>448</v>
      </c>
      <c r="L188" s="170"/>
    </row>
    <row r="189" spans="1:12">
      <c r="A189" s="14">
        <v>42826</v>
      </c>
      <c r="B189" s="170">
        <v>592.86026000000004</v>
      </c>
      <c r="C189" s="170">
        <v>408.21695999999997</v>
      </c>
      <c r="D189" s="170">
        <v>469.67456000000004</v>
      </c>
      <c r="E189" s="125">
        <v>44319</v>
      </c>
      <c r="F189" s="113" t="s">
        <v>448</v>
      </c>
      <c r="H189" s="193" t="s">
        <v>448</v>
      </c>
      <c r="L189" s="170"/>
    </row>
    <row r="190" spans="1:12">
      <c r="A190" s="14">
        <v>42856</v>
      </c>
      <c r="B190" s="170">
        <v>584.11770000000001</v>
      </c>
      <c r="C190" s="170">
        <v>404.12700000000001</v>
      </c>
      <c r="D190" s="170">
        <v>464.40521999999999</v>
      </c>
      <c r="E190" s="125">
        <v>44319</v>
      </c>
      <c r="F190" s="113" t="s">
        <v>448</v>
      </c>
      <c r="H190" s="193" t="s">
        <v>448</v>
      </c>
      <c r="L190" s="170"/>
    </row>
    <row r="191" spans="1:12">
      <c r="A191" s="14">
        <v>42887</v>
      </c>
      <c r="B191" s="170">
        <v>583.0465200000001</v>
      </c>
      <c r="C191" s="170">
        <v>402.46071999999998</v>
      </c>
      <c r="D191" s="170">
        <v>461.70022</v>
      </c>
      <c r="E191" s="125">
        <v>44319</v>
      </c>
      <c r="F191" s="113" t="s">
        <v>448</v>
      </c>
      <c r="H191" s="193" t="s">
        <v>448</v>
      </c>
      <c r="L191" s="170"/>
    </row>
    <row r="192" spans="1:12">
      <c r="A192" s="14">
        <v>42917</v>
      </c>
      <c r="B192" s="170">
        <v>579.88708000000008</v>
      </c>
      <c r="C192" s="170">
        <v>404.92768000000001</v>
      </c>
      <c r="D192" s="170">
        <v>466.94792000000001</v>
      </c>
      <c r="E192" s="125">
        <v>44319</v>
      </c>
      <c r="F192" s="113" t="s">
        <v>448</v>
      </c>
      <c r="H192" s="193" t="s">
        <v>448</v>
      </c>
      <c r="L192" s="170"/>
    </row>
    <row r="193" spans="1:12">
      <c r="A193" s="14">
        <v>42948</v>
      </c>
      <c r="B193" s="170">
        <v>580.69858000000011</v>
      </c>
      <c r="C193" s="170">
        <v>398.66290000000004</v>
      </c>
      <c r="D193" s="170">
        <v>462.02482000000003</v>
      </c>
      <c r="E193" s="125">
        <v>44319</v>
      </c>
      <c r="F193" s="113" t="s">
        <v>448</v>
      </c>
      <c r="H193" s="193" t="s">
        <v>448</v>
      </c>
      <c r="L193" s="170"/>
    </row>
    <row r="194" spans="1:12">
      <c r="A194" s="14">
        <v>42979</v>
      </c>
      <c r="B194" s="170">
        <v>583.08187827865186</v>
      </c>
      <c r="C194" s="170">
        <v>403.89238520692317</v>
      </c>
      <c r="D194" s="170">
        <v>468.00092034387018</v>
      </c>
      <c r="E194" s="125">
        <v>44319</v>
      </c>
      <c r="F194" s="113" t="s">
        <v>448</v>
      </c>
      <c r="H194" s="193" t="s">
        <v>448</v>
      </c>
      <c r="L194" s="170"/>
    </row>
    <row r="195" spans="1:12">
      <c r="A195" s="14">
        <v>43009</v>
      </c>
      <c r="B195" s="170">
        <v>582.41430535650022</v>
      </c>
      <c r="C195" s="170">
        <v>404.71070040181871</v>
      </c>
      <c r="D195" s="170">
        <v>467.05339748662271</v>
      </c>
      <c r="E195" s="125">
        <v>44319</v>
      </c>
      <c r="F195" s="113" t="s">
        <v>448</v>
      </c>
      <c r="H195" s="193" t="s">
        <v>448</v>
      </c>
      <c r="L195" s="170"/>
    </row>
    <row r="196" spans="1:12">
      <c r="A196" s="14">
        <v>43040</v>
      </c>
      <c r="B196" s="170">
        <v>592.10488003289458</v>
      </c>
      <c r="C196" s="170">
        <v>420.2802237152257</v>
      </c>
      <c r="D196" s="170">
        <v>479.32812541005569</v>
      </c>
      <c r="E196" s="125">
        <v>44319</v>
      </c>
      <c r="F196" s="113" t="s">
        <v>448</v>
      </c>
      <c r="H196" s="193" t="s">
        <v>448</v>
      </c>
      <c r="L196" s="170"/>
    </row>
    <row r="197" spans="1:12">
      <c r="A197" s="14">
        <v>43070</v>
      </c>
      <c r="B197" s="170">
        <v>596.72407554671963</v>
      </c>
      <c r="C197" s="170">
        <v>424.51829025844933</v>
      </c>
      <c r="D197" s="170">
        <v>482.68385685884692</v>
      </c>
      <c r="E197" s="125">
        <v>44319</v>
      </c>
      <c r="F197" s="113" t="s">
        <v>448</v>
      </c>
      <c r="H197" s="193" t="s">
        <v>448</v>
      </c>
      <c r="L197" s="170"/>
    </row>
    <row r="198" spans="1:12">
      <c r="A198" s="14">
        <v>43101</v>
      </c>
      <c r="B198" s="170">
        <v>605.88773359840968</v>
      </c>
      <c r="C198" s="170">
        <v>450.70785288270383</v>
      </c>
      <c r="D198" s="170">
        <v>494.66544731610344</v>
      </c>
      <c r="E198" s="125">
        <v>44319</v>
      </c>
      <c r="F198" s="113" t="s">
        <v>448</v>
      </c>
      <c r="H198" s="193" t="s">
        <v>448</v>
      </c>
      <c r="L198" s="170"/>
    </row>
    <row r="199" spans="1:12">
      <c r="A199" s="14">
        <v>43132</v>
      </c>
      <c r="B199" s="170">
        <v>594.7880914512923</v>
      </c>
      <c r="C199" s="170">
        <v>447.49196819085489</v>
      </c>
      <c r="D199" s="170">
        <v>495.16019880715709</v>
      </c>
      <c r="E199" s="125">
        <v>44319</v>
      </c>
      <c r="F199" s="113" t="s">
        <v>448</v>
      </c>
      <c r="H199" s="193" t="s">
        <v>448</v>
      </c>
      <c r="L199" s="170"/>
    </row>
    <row r="200" spans="1:12">
      <c r="A200" s="14">
        <v>43160</v>
      </c>
      <c r="B200" s="170">
        <v>599.62706231454001</v>
      </c>
      <c r="C200" s="170">
        <v>418.49105835806131</v>
      </c>
      <c r="D200" s="170">
        <v>481.74150346191891</v>
      </c>
      <c r="E200" s="125">
        <v>44319</v>
      </c>
      <c r="F200" s="113" t="s">
        <v>448</v>
      </c>
      <c r="H200" s="193" t="s">
        <v>448</v>
      </c>
      <c r="L200" s="170"/>
    </row>
    <row r="201" spans="1:12">
      <c r="A201" s="14">
        <v>43191</v>
      </c>
      <c r="B201" s="170">
        <v>599.49863501483674</v>
      </c>
      <c r="C201" s="170">
        <v>422.51511374876361</v>
      </c>
      <c r="D201" s="170">
        <v>482.67260138476757</v>
      </c>
      <c r="E201" s="125">
        <v>44319</v>
      </c>
      <c r="F201" s="113" t="s">
        <v>448</v>
      </c>
      <c r="H201" s="193" t="s">
        <v>448</v>
      </c>
      <c r="L201" s="170"/>
    </row>
    <row r="202" spans="1:12">
      <c r="A202" s="14">
        <v>43221</v>
      </c>
      <c r="B202" s="170">
        <v>594.6826112759644</v>
      </c>
      <c r="C202" s="170">
        <v>419.539881305638</v>
      </c>
      <c r="D202" s="170">
        <v>479.81509396636994</v>
      </c>
      <c r="E202" s="125">
        <v>44319</v>
      </c>
      <c r="F202" s="113" t="s">
        <v>448</v>
      </c>
      <c r="H202" s="193" t="s">
        <v>448</v>
      </c>
      <c r="L202" s="170"/>
    </row>
    <row r="203" spans="1:12">
      <c r="A203" s="14">
        <v>43252</v>
      </c>
      <c r="B203" s="170">
        <v>592.82939901477835</v>
      </c>
      <c r="C203" s="170">
        <v>416.74589162561574</v>
      </c>
      <c r="D203" s="170">
        <v>478.05211822660095</v>
      </c>
      <c r="E203" s="125">
        <v>44319</v>
      </c>
      <c r="F203" s="113" t="s">
        <v>448</v>
      </c>
      <c r="H203" s="193" t="s">
        <v>448</v>
      </c>
      <c r="L203" s="170"/>
    </row>
    <row r="204" spans="1:12">
      <c r="A204" s="14">
        <v>43282</v>
      </c>
      <c r="B204" s="170">
        <v>586.35871921182263</v>
      </c>
      <c r="C204" s="170">
        <v>414.09152709359603</v>
      </c>
      <c r="D204" s="170">
        <v>475.45105418719209</v>
      </c>
      <c r="E204" s="125">
        <v>44319</v>
      </c>
      <c r="F204" s="113" t="s">
        <v>448</v>
      </c>
      <c r="H204" s="193" t="s">
        <v>448</v>
      </c>
      <c r="L204" s="170"/>
    </row>
    <row r="205" spans="1:12">
      <c r="A205" s="14">
        <v>43313</v>
      </c>
      <c r="B205" s="170">
        <v>588.83186206896551</v>
      </c>
      <c r="C205" s="170">
        <v>417.58803940886702</v>
      </c>
      <c r="D205" s="170">
        <v>479.33133004926106</v>
      </c>
      <c r="E205" s="125">
        <v>44319</v>
      </c>
      <c r="F205" s="113" t="s">
        <v>448</v>
      </c>
      <c r="H205" s="193" t="s">
        <v>448</v>
      </c>
      <c r="L205" s="170"/>
    </row>
    <row r="206" spans="1:12">
      <c r="A206" s="14">
        <v>43344</v>
      </c>
      <c r="B206" s="170">
        <v>588.39033203125007</v>
      </c>
      <c r="C206" s="170">
        <v>421.94830078125</v>
      </c>
      <c r="D206" s="170">
        <v>482.82136718750002</v>
      </c>
      <c r="E206" s="125">
        <v>44319</v>
      </c>
      <c r="F206" s="113" t="s">
        <v>448</v>
      </c>
      <c r="H206" s="193" t="s">
        <v>448</v>
      </c>
      <c r="L206" s="170"/>
    </row>
    <row r="207" spans="1:12">
      <c r="A207" s="27">
        <v>43374</v>
      </c>
      <c r="B207" s="170">
        <v>593.39880859375</v>
      </c>
      <c r="C207" s="170">
        <v>425.11822265625</v>
      </c>
      <c r="D207" s="170">
        <v>486.03355468750004</v>
      </c>
      <c r="E207" s="125">
        <v>44319</v>
      </c>
      <c r="F207" s="113" t="s">
        <v>448</v>
      </c>
      <c r="H207" s="193" t="s">
        <v>448</v>
      </c>
      <c r="L207" s="170"/>
    </row>
    <row r="208" spans="1:12">
      <c r="A208" s="27">
        <v>43405</v>
      </c>
      <c r="B208" s="170">
        <v>594.75130859374997</v>
      </c>
      <c r="C208" s="170">
        <v>436.33974609374997</v>
      </c>
      <c r="D208" s="170">
        <v>489.07667968750002</v>
      </c>
      <c r="E208" s="125">
        <v>44319</v>
      </c>
      <c r="F208" s="113" t="s">
        <v>448</v>
      </c>
      <c r="H208" s="193" t="s">
        <v>448</v>
      </c>
      <c r="L208" s="170"/>
    </row>
    <row r="209" spans="1:12">
      <c r="A209" s="27">
        <v>43435</v>
      </c>
      <c r="B209" s="170">
        <v>593.1048975609757</v>
      </c>
      <c r="C209" s="170">
        <v>439.48200975609757</v>
      </c>
      <c r="D209" s="170">
        <v>491.21744390243902</v>
      </c>
      <c r="E209" s="125">
        <v>44319</v>
      </c>
      <c r="F209" s="113" t="s">
        <v>448</v>
      </c>
      <c r="H209" s="193" t="s">
        <v>448</v>
      </c>
      <c r="L209" s="170"/>
    </row>
    <row r="210" spans="1:12">
      <c r="A210" s="27">
        <v>43466</v>
      </c>
      <c r="B210" s="170">
        <v>613.10870243902434</v>
      </c>
      <c r="C210" s="170">
        <v>471.92089756097562</v>
      </c>
      <c r="D210" s="170">
        <v>512.62520975609755</v>
      </c>
      <c r="E210" s="125">
        <v>44319</v>
      </c>
      <c r="F210" s="113" t="s">
        <v>448</v>
      </c>
      <c r="H210" s="193" t="s">
        <v>448</v>
      </c>
      <c r="L210" s="170"/>
    </row>
    <row r="211" spans="1:12">
      <c r="A211" s="27">
        <v>43497</v>
      </c>
      <c r="B211" s="170">
        <v>606.43724878048783</v>
      </c>
      <c r="C211" s="170">
        <v>474.7499317073171</v>
      </c>
      <c r="D211" s="170">
        <v>518.55773658536589</v>
      </c>
      <c r="E211" s="125">
        <v>44319</v>
      </c>
      <c r="F211" s="113" t="s">
        <v>448</v>
      </c>
      <c r="H211" s="193" t="s">
        <v>448</v>
      </c>
      <c r="L211" s="170"/>
    </row>
    <row r="212" spans="1:12">
      <c r="A212" s="27">
        <v>43525</v>
      </c>
      <c r="B212" s="170">
        <v>604.2643079922027</v>
      </c>
      <c r="C212" s="170">
        <v>444.99095516569196</v>
      </c>
      <c r="D212" s="170">
        <v>501.8645029239766</v>
      </c>
      <c r="E212" s="125">
        <v>44319</v>
      </c>
      <c r="F212" s="113" t="s">
        <v>448</v>
      </c>
      <c r="H212" s="193" t="s">
        <v>448</v>
      </c>
      <c r="L212" s="170"/>
    </row>
    <row r="213" spans="1:12">
      <c r="A213" s="27">
        <v>43556</v>
      </c>
      <c r="B213" s="170">
        <v>604.94978557504874</v>
      </c>
      <c r="C213" s="170">
        <v>444.92768031189081</v>
      </c>
      <c r="D213" s="170">
        <v>501.453216374269</v>
      </c>
      <c r="E213" s="125">
        <v>44319</v>
      </c>
      <c r="F213" s="193" t="s">
        <v>448</v>
      </c>
      <c r="H213" s="193" t="s">
        <v>448</v>
      </c>
      <c r="L213" s="170"/>
    </row>
    <row r="214" spans="1:12">
      <c r="A214" s="14">
        <v>43586</v>
      </c>
      <c r="B214" s="170">
        <v>598.92812865497069</v>
      </c>
      <c r="C214" s="170">
        <v>439.46495126705656</v>
      </c>
      <c r="D214" s="170">
        <v>493.65986354775828</v>
      </c>
      <c r="E214" s="125">
        <v>44319</v>
      </c>
      <c r="F214" s="139" t="s">
        <v>686</v>
      </c>
      <c r="G214" s="36"/>
      <c r="H214" s="139" t="s">
        <v>792</v>
      </c>
      <c r="L214" s="170"/>
    </row>
    <row r="215" spans="1:12">
      <c r="A215" s="14">
        <v>43617</v>
      </c>
      <c r="B215" s="170">
        <v>605.84660852713182</v>
      </c>
      <c r="C215" s="170">
        <v>440.67385658914731</v>
      </c>
      <c r="D215" s="170">
        <v>498.41197674418606</v>
      </c>
      <c r="E215" s="125">
        <v>44319</v>
      </c>
      <c r="F215" s="36" t="s">
        <v>674</v>
      </c>
      <c r="G215" s="36"/>
      <c r="H215" s="193" t="s">
        <v>448</v>
      </c>
      <c r="I215" s="36"/>
      <c r="L215" s="170"/>
    </row>
    <row r="216" spans="1:12">
      <c r="A216" s="14">
        <v>43647</v>
      </c>
      <c r="B216" s="170">
        <v>594.69110465116285</v>
      </c>
      <c r="C216" s="170">
        <v>436.83653100775194</v>
      </c>
      <c r="D216" s="170">
        <v>493.75686046511629</v>
      </c>
      <c r="E216" s="125">
        <v>44319</v>
      </c>
      <c r="F216" s="132" t="s">
        <v>686</v>
      </c>
      <c r="H216" s="193" t="s">
        <v>448</v>
      </c>
      <c r="L216" s="170"/>
    </row>
    <row r="217" spans="1:12">
      <c r="A217" s="14">
        <v>43678</v>
      </c>
      <c r="B217" s="170">
        <v>602.166550387597</v>
      </c>
      <c r="C217" s="170">
        <v>437.71722868217057</v>
      </c>
      <c r="D217" s="170">
        <v>496.96511627906983</v>
      </c>
      <c r="E217" s="125">
        <v>44319</v>
      </c>
      <c r="F217" s="132" t="s">
        <v>653</v>
      </c>
      <c r="H217" s="193" t="s">
        <v>448</v>
      </c>
      <c r="L217" s="170"/>
    </row>
    <row r="218" spans="1:12">
      <c r="A218" s="14">
        <v>43709</v>
      </c>
      <c r="B218" s="170">
        <v>591.59052935514922</v>
      </c>
      <c r="C218" s="170">
        <v>440.14177093358995</v>
      </c>
      <c r="D218" s="170">
        <v>494.41880654475455</v>
      </c>
      <c r="E218" s="125">
        <v>44319</v>
      </c>
      <c r="F218" s="36" t="s">
        <v>687</v>
      </c>
      <c r="G218" s="36"/>
      <c r="H218" s="193" t="s">
        <v>448</v>
      </c>
      <c r="I218" s="36"/>
      <c r="L218" s="170"/>
    </row>
    <row r="219" spans="1:12">
      <c r="A219" s="14">
        <v>43739</v>
      </c>
      <c r="B219" s="170">
        <v>599.66127045235805</v>
      </c>
      <c r="C219" s="170">
        <v>447.13988450433106</v>
      </c>
      <c r="D219" s="170">
        <v>501.04202117420596</v>
      </c>
      <c r="E219" s="125">
        <v>44319</v>
      </c>
      <c r="F219" s="132" t="s">
        <v>686</v>
      </c>
      <c r="H219" s="193" t="s">
        <v>448</v>
      </c>
      <c r="L219" s="170"/>
    </row>
    <row r="220" spans="1:12">
      <c r="A220" s="14">
        <v>43770</v>
      </c>
      <c r="B220" s="170">
        <v>597.63056785370543</v>
      </c>
      <c r="C220" s="170">
        <v>461.02155919153029</v>
      </c>
      <c r="D220" s="170">
        <v>507.68606352261787</v>
      </c>
      <c r="E220" s="125">
        <v>44319</v>
      </c>
      <c r="F220" s="132" t="s">
        <v>653</v>
      </c>
      <c r="H220" s="193" t="s">
        <v>448</v>
      </c>
      <c r="L220" s="170"/>
    </row>
    <row r="221" spans="1:12">
      <c r="A221" s="14">
        <v>43800</v>
      </c>
      <c r="B221" s="170">
        <v>604.69704980842926</v>
      </c>
      <c r="C221" s="170">
        <v>463.3530268199234</v>
      </c>
      <c r="D221" s="170">
        <v>510.59206896551729</v>
      </c>
      <c r="E221" s="125">
        <v>44319</v>
      </c>
      <c r="F221" s="36" t="s">
        <v>698</v>
      </c>
      <c r="H221" s="193" t="s">
        <v>448</v>
      </c>
      <c r="L221" s="170"/>
    </row>
    <row r="222" spans="1:12">
      <c r="A222" s="14">
        <v>43831</v>
      </c>
      <c r="B222" s="170">
        <v>619.59009578544067</v>
      </c>
      <c r="C222" s="170">
        <v>495.36737547892727</v>
      </c>
      <c r="D222" s="170">
        <v>529.52706896551729</v>
      </c>
      <c r="E222" s="125">
        <v>44319</v>
      </c>
      <c r="F222" s="132" t="s">
        <v>686</v>
      </c>
      <c r="H222" s="193" t="s">
        <v>448</v>
      </c>
      <c r="L222" s="170"/>
    </row>
    <row r="223" spans="1:12">
      <c r="A223" s="14">
        <v>43862</v>
      </c>
      <c r="B223" s="170">
        <v>617.58984674329508</v>
      </c>
      <c r="C223" s="170">
        <v>486.38180076628356</v>
      </c>
      <c r="D223" s="170">
        <v>530.66710727969348</v>
      </c>
      <c r="E223" s="125">
        <v>44319</v>
      </c>
      <c r="F223" s="132" t="s">
        <v>686</v>
      </c>
      <c r="H223" s="193" t="s">
        <v>448</v>
      </c>
      <c r="L223" s="170"/>
    </row>
    <row r="224" spans="1:12">
      <c r="A224" s="14">
        <v>43891</v>
      </c>
      <c r="B224" s="170">
        <v>612.85220532319386</v>
      </c>
      <c r="C224" s="170">
        <v>460.8373764258555</v>
      </c>
      <c r="D224" s="170">
        <v>513.09633079847913</v>
      </c>
      <c r="E224" s="125">
        <v>44319</v>
      </c>
      <c r="F224" s="36" t="s">
        <v>706</v>
      </c>
      <c r="H224" s="193" t="s">
        <v>448</v>
      </c>
      <c r="L224" s="170"/>
    </row>
    <row r="225" spans="1:12">
      <c r="A225" s="14">
        <v>43922</v>
      </c>
      <c r="B225" s="170">
        <v>628.76336501901142</v>
      </c>
      <c r="C225" s="170">
        <v>465.19828897338402</v>
      </c>
      <c r="D225" s="170">
        <v>522.40441064638787</v>
      </c>
      <c r="E225" s="125">
        <v>44319</v>
      </c>
      <c r="F225" s="132" t="s">
        <v>686</v>
      </c>
      <c r="H225" s="193" t="s">
        <v>448</v>
      </c>
      <c r="L225" s="170"/>
    </row>
    <row r="226" spans="1:12">
      <c r="A226" s="14">
        <v>43952</v>
      </c>
      <c r="B226" s="170">
        <v>604.70634980988598</v>
      </c>
      <c r="C226" s="170">
        <v>450.27450570342205</v>
      </c>
      <c r="D226" s="170">
        <v>501.04211026615968</v>
      </c>
      <c r="E226" s="125">
        <v>44319</v>
      </c>
      <c r="F226" s="132" t="s">
        <v>686</v>
      </c>
      <c r="H226" s="193" t="s">
        <v>448</v>
      </c>
      <c r="L226" s="170"/>
    </row>
    <row r="227" spans="1:12">
      <c r="A227" s="14">
        <v>43983</v>
      </c>
      <c r="B227" s="170">
        <v>611.88288443170973</v>
      </c>
      <c r="C227" s="170">
        <v>445.97621776504297</v>
      </c>
      <c r="D227" s="170">
        <v>504.15826170009552</v>
      </c>
      <c r="E227" s="125">
        <v>44319</v>
      </c>
      <c r="F227" s="36" t="s">
        <v>736</v>
      </c>
      <c r="H227" s="193" t="s">
        <v>448</v>
      </c>
      <c r="L227" s="170"/>
    </row>
    <row r="228" spans="1:12">
      <c r="A228" s="14">
        <v>44013</v>
      </c>
      <c r="B228" s="170">
        <v>598.56198662846236</v>
      </c>
      <c r="C228" s="170">
        <v>451.16403056351481</v>
      </c>
      <c r="D228" s="170">
        <v>504.58196752626549</v>
      </c>
      <c r="E228" s="125">
        <v>44319</v>
      </c>
      <c r="F228" s="193" t="s">
        <v>448</v>
      </c>
      <c r="H228" s="193" t="s">
        <v>448</v>
      </c>
      <c r="L228" s="170"/>
    </row>
    <row r="229" spans="1:12">
      <c r="A229" s="14">
        <v>44044</v>
      </c>
      <c r="B229" s="170">
        <v>611.82087870105056</v>
      </c>
      <c r="C229" s="170">
        <v>451.99077363896851</v>
      </c>
      <c r="D229" s="170">
        <v>509.22206303724931</v>
      </c>
      <c r="E229" s="125">
        <v>44319</v>
      </c>
      <c r="F229" s="193" t="s">
        <v>448</v>
      </c>
      <c r="H229" s="193" t="s">
        <v>448</v>
      </c>
      <c r="L229" s="170"/>
    </row>
    <row r="230" spans="1:12">
      <c r="A230" s="14">
        <v>44075</v>
      </c>
      <c r="B230" s="170">
        <v>607.48037950664138</v>
      </c>
      <c r="C230" s="170">
        <v>453.14652751423154</v>
      </c>
      <c r="D230" s="170">
        <v>506.58952561669832</v>
      </c>
      <c r="E230" s="125">
        <v>44319</v>
      </c>
      <c r="F230" s="36" t="s">
        <v>751</v>
      </c>
      <c r="H230" s="193" t="s">
        <v>448</v>
      </c>
      <c r="L230" s="170"/>
    </row>
    <row r="231" spans="1:12">
      <c r="A231" s="14">
        <v>44105</v>
      </c>
      <c r="B231" s="170">
        <v>613.09569259962052</v>
      </c>
      <c r="C231" s="170">
        <v>465.68089184060722</v>
      </c>
      <c r="D231" s="170">
        <v>518.11785578747629</v>
      </c>
      <c r="E231" s="125">
        <v>44319</v>
      </c>
      <c r="F231" s="193" t="s">
        <v>448</v>
      </c>
      <c r="H231" s="193" t="s">
        <v>448</v>
      </c>
      <c r="L231" s="170"/>
    </row>
    <row r="232" spans="1:12">
      <c r="A232" s="14">
        <v>44136</v>
      </c>
      <c r="B232" s="170">
        <v>602.1319734345351</v>
      </c>
      <c r="C232" s="170">
        <v>482.56789373814041</v>
      </c>
      <c r="D232" s="170">
        <v>524.29777988614808</v>
      </c>
      <c r="E232" s="125">
        <v>44319</v>
      </c>
      <c r="F232" s="193" t="s">
        <v>448</v>
      </c>
      <c r="H232" s="193" t="s">
        <v>448</v>
      </c>
      <c r="L232" s="170"/>
    </row>
    <row r="233" spans="1:12">
      <c r="A233" s="14">
        <v>44166</v>
      </c>
      <c r="B233" s="170">
        <v>620.11167138810197</v>
      </c>
      <c r="C233" s="170">
        <v>474.40438149197354</v>
      </c>
      <c r="D233" s="170">
        <v>523.86577903682723</v>
      </c>
      <c r="E233" s="125">
        <v>44319</v>
      </c>
      <c r="F233" s="36" t="s">
        <v>757</v>
      </c>
      <c r="H233" s="193" t="s">
        <v>448</v>
      </c>
      <c r="L233" s="170"/>
    </row>
    <row r="234" spans="1:12">
      <c r="A234" s="14">
        <v>44197</v>
      </c>
      <c r="B234" s="170">
        <v>615.52415486307837</v>
      </c>
      <c r="C234" s="170">
        <v>517.8376392823418</v>
      </c>
      <c r="D234" s="170">
        <v>546.38445703493858</v>
      </c>
      <c r="E234" s="125">
        <v>44319</v>
      </c>
      <c r="F234" s="36" t="s">
        <v>763</v>
      </c>
      <c r="H234" s="193" t="s">
        <v>448</v>
      </c>
      <c r="L234" s="170"/>
    </row>
    <row r="235" spans="1:12">
      <c r="A235" s="14">
        <v>44228</v>
      </c>
      <c r="B235" s="170">
        <v>628.30585457979225</v>
      </c>
      <c r="C235" s="170">
        <v>504.43269121813029</v>
      </c>
      <c r="D235" s="170">
        <v>544.67818696883853</v>
      </c>
      <c r="E235" s="125">
        <v>44319</v>
      </c>
      <c r="F235" s="193" t="s">
        <v>448</v>
      </c>
      <c r="H235" s="193" t="s">
        <v>448</v>
      </c>
      <c r="L235" s="170"/>
    </row>
    <row r="236" spans="1:12">
      <c r="A236" s="14">
        <v>44256</v>
      </c>
      <c r="B236" s="170">
        <v>615.69649812734076</v>
      </c>
      <c r="C236" s="170">
        <v>476.64734082397001</v>
      </c>
      <c r="D236" s="170">
        <v>524.14187265917599</v>
      </c>
      <c r="E236" s="125">
        <v>44319</v>
      </c>
      <c r="F236" s="36" t="s">
        <v>773</v>
      </c>
      <c r="H236" s="193" t="s">
        <v>448</v>
      </c>
      <c r="L236" s="170"/>
    </row>
    <row r="237" spans="1:12">
      <c r="A237" s="14">
        <v>44287</v>
      </c>
      <c r="B237" s="170">
        <v>603.62024344569284</v>
      </c>
      <c r="C237" s="170">
        <v>481.69262172284641</v>
      </c>
      <c r="D237" s="170">
        <v>524.50659176029956</v>
      </c>
      <c r="E237" s="125">
        <v>44333</v>
      </c>
      <c r="F237" s="193" t="s">
        <v>448</v>
      </c>
      <c r="H237" s="193" t="s">
        <v>448</v>
      </c>
      <c r="L237" s="170"/>
    </row>
    <row r="238" spans="1:12">
      <c r="A238" s="14">
        <v>44317</v>
      </c>
      <c r="B238" s="170">
        <v>611.1780337078651</v>
      </c>
      <c r="C238" s="170">
        <v>481.61157303370783</v>
      </c>
      <c r="D238" s="170">
        <v>528.1031273408239</v>
      </c>
      <c r="E238" s="125">
        <v>44411</v>
      </c>
      <c r="F238" s="132" t="s">
        <v>784</v>
      </c>
      <c r="L238" s="170"/>
    </row>
    <row r="239" spans="1:12">
      <c r="A239" s="14">
        <v>44348</v>
      </c>
      <c r="B239" s="170">
        <v>594.26</v>
      </c>
      <c r="C239" s="170">
        <v>469.52</v>
      </c>
      <c r="D239" s="170">
        <v>513.9</v>
      </c>
      <c r="E239" s="125">
        <v>44441</v>
      </c>
      <c r="F239" s="36" t="s">
        <v>786</v>
      </c>
      <c r="L239" s="170"/>
    </row>
    <row r="240" spans="1:12">
      <c r="A240" s="14">
        <v>44378</v>
      </c>
      <c r="B240" s="170">
        <v>605.80999999999995</v>
      </c>
      <c r="C240" s="170">
        <v>479.62</v>
      </c>
      <c r="D240" s="170">
        <v>525.95000000000005</v>
      </c>
      <c r="E240" s="125">
        <v>44441</v>
      </c>
      <c r="L240" s="170"/>
    </row>
    <row r="241" spans="1:6">
      <c r="A241" s="14"/>
      <c r="B241" s="170"/>
      <c r="C241" s="170"/>
      <c r="D241" s="170"/>
      <c r="E241" s="125">
        <v>44468</v>
      </c>
    </row>
    <row r="242" spans="1:6">
      <c r="A242" s="14" t="s">
        <v>797</v>
      </c>
      <c r="B242" s="73">
        <f>(+B240/B180)^(1/(2021-2016))-1</f>
        <v>1.1444831564634272E-2</v>
      </c>
      <c r="C242" s="73">
        <f>(+C240/C180)^(1/(2021-2016))-1</f>
        <v>4.0061789126729419E-2</v>
      </c>
      <c r="D242" s="170"/>
      <c r="F242" s="36"/>
    </row>
    <row r="243" spans="1:6">
      <c r="A243" s="14" t="s">
        <v>798</v>
      </c>
      <c r="B243" s="73">
        <f>+B240/B180-1</f>
        <v>5.8549076416800627E-2</v>
      </c>
      <c r="C243" s="73">
        <f>+C240/C180-1</f>
        <v>0.21701436804278806</v>
      </c>
      <c r="D243" s="170"/>
    </row>
    <row r="244" spans="1:6">
      <c r="D244" s="87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3810-DF20-467F-9206-5995595C1D97}">
  <sheetPr>
    <tabColor rgb="FF7030A0"/>
  </sheetPr>
  <dimension ref="A1:Q297"/>
  <sheetViews>
    <sheetView zoomScale="115" zoomScaleNormal="115" workbookViewId="0">
      <pane xSplit="1" ySplit="4" topLeftCell="B71" activePane="bottomRight" state="frozen"/>
      <selection pane="topRight" activeCell="B1" sqref="B1"/>
      <selection pane="bottomLeft" activeCell="A5" sqref="A5"/>
      <selection pane="bottomRight" activeCell="H89" sqref="H89"/>
    </sheetView>
  </sheetViews>
  <sheetFormatPr defaultColWidth="9.1796875" defaultRowHeight="14.5"/>
  <cols>
    <col min="1" max="1" width="9.1796875" style="113"/>
    <col min="2" max="2" width="10.81640625" style="113" customWidth="1"/>
    <col min="3" max="3" width="12.1796875" style="113" customWidth="1"/>
    <col min="4" max="4" width="12.7265625" style="113" customWidth="1"/>
    <col min="5" max="5" width="10.7265625" style="113" customWidth="1"/>
    <col min="6" max="7" width="10.7265625" style="193" customWidth="1"/>
    <col min="8" max="8" width="13.26953125" style="113" bestFit="1" customWidth="1"/>
    <col min="9" max="9" width="17.1796875" style="113" customWidth="1"/>
    <col min="10" max="16384" width="9.1796875" style="113"/>
  </cols>
  <sheetData>
    <row r="1" spans="1:9">
      <c r="A1" s="26" t="s">
        <v>769</v>
      </c>
      <c r="E1" s="115"/>
      <c r="F1" s="115"/>
      <c r="G1" s="115"/>
    </row>
    <row r="2" spans="1:9">
      <c r="A2" s="5" t="s">
        <v>713</v>
      </c>
    </row>
    <row r="3" spans="1:9">
      <c r="A3" s="184" t="s">
        <v>714</v>
      </c>
      <c r="D3" s="113" t="s">
        <v>756</v>
      </c>
      <c r="F3" s="193" t="s">
        <v>778</v>
      </c>
    </row>
    <row r="4" spans="1:9">
      <c r="A4" s="15"/>
      <c r="B4" s="26" t="s">
        <v>1</v>
      </c>
      <c r="C4" s="26" t="s">
        <v>21</v>
      </c>
      <c r="D4" s="26" t="s">
        <v>715</v>
      </c>
      <c r="E4" s="26" t="s">
        <v>716</v>
      </c>
      <c r="F4" s="26" t="s">
        <v>770</v>
      </c>
      <c r="G4" s="26" t="s">
        <v>771</v>
      </c>
    </row>
    <row r="5" spans="1:9">
      <c r="A5" s="147">
        <v>43863</v>
      </c>
      <c r="B5" s="193">
        <v>4.5</v>
      </c>
      <c r="C5" s="193">
        <v>5.9</v>
      </c>
      <c r="D5" s="193">
        <v>5.2</v>
      </c>
      <c r="E5" s="193">
        <v>15.7</v>
      </c>
      <c r="F5" s="193">
        <v>4.9000000000000004</v>
      </c>
      <c r="G5" s="193">
        <v>-0.7</v>
      </c>
      <c r="I5" s="125">
        <v>44011</v>
      </c>
    </row>
    <row r="6" spans="1:9">
      <c r="A6" s="147">
        <v>43870</v>
      </c>
      <c r="B6" s="193">
        <v>4.5999999999999996</v>
      </c>
      <c r="C6" s="193">
        <v>7.2</v>
      </c>
      <c r="D6" s="193">
        <v>6.4</v>
      </c>
      <c r="E6" s="193">
        <v>19.7</v>
      </c>
      <c r="F6" s="46">
        <v>3</v>
      </c>
      <c r="G6" s="193">
        <v>32.799999999999997</v>
      </c>
      <c r="I6" s="125">
        <v>44011</v>
      </c>
    </row>
    <row r="7" spans="1:9">
      <c r="A7" s="147">
        <v>43877</v>
      </c>
      <c r="B7" s="193">
        <v>3.9</v>
      </c>
      <c r="C7" s="193">
        <v>6.2</v>
      </c>
      <c r="D7" s="193">
        <v>6.5</v>
      </c>
      <c r="E7" s="193">
        <v>2.8</v>
      </c>
      <c r="F7" s="193">
        <v>4.3</v>
      </c>
      <c r="G7" s="193">
        <v>-1.3</v>
      </c>
      <c r="I7" s="125">
        <v>44011</v>
      </c>
    </row>
    <row r="8" spans="1:9">
      <c r="A8" s="147">
        <v>43884</v>
      </c>
      <c r="B8" s="193">
        <v>1.9</v>
      </c>
      <c r="C8" s="193">
        <v>4.2</v>
      </c>
      <c r="D8" s="193">
        <v>4.7</v>
      </c>
      <c r="E8" s="46">
        <v>-2</v>
      </c>
      <c r="F8" s="193">
        <v>2.6</v>
      </c>
      <c r="G8" s="193">
        <v>-7.8</v>
      </c>
      <c r="I8" s="125">
        <v>44011</v>
      </c>
    </row>
    <row r="9" spans="1:9">
      <c r="A9" s="147">
        <v>43891</v>
      </c>
      <c r="B9" s="193">
        <v>4.0999999999999996</v>
      </c>
      <c r="C9" s="193">
        <v>5.7</v>
      </c>
      <c r="D9" s="193">
        <v>6.1</v>
      </c>
      <c r="E9" s="193">
        <v>-0.1</v>
      </c>
      <c r="F9" s="193">
        <v>4.7</v>
      </c>
      <c r="G9" s="193">
        <v>-3.9</v>
      </c>
      <c r="I9" s="125">
        <v>44011</v>
      </c>
    </row>
    <row r="10" spans="1:9">
      <c r="A10" s="147">
        <v>43898</v>
      </c>
      <c r="B10" s="193">
        <v>2.1</v>
      </c>
      <c r="C10" s="46">
        <v>6</v>
      </c>
      <c r="D10" s="46">
        <v>6</v>
      </c>
      <c r="E10" s="193">
        <v>6.7</v>
      </c>
      <c r="F10" s="193">
        <v>2.2000000000000002</v>
      </c>
      <c r="G10" s="193">
        <v>1.7</v>
      </c>
      <c r="I10" s="125">
        <v>44011</v>
      </c>
    </row>
    <row r="11" spans="1:9">
      <c r="A11" s="147">
        <v>43905</v>
      </c>
      <c r="B11" s="193">
        <v>2.2000000000000002</v>
      </c>
      <c r="C11" s="193">
        <v>5.7</v>
      </c>
      <c r="D11" s="193">
        <v>5.9</v>
      </c>
      <c r="E11" s="46">
        <v>3</v>
      </c>
      <c r="F11" s="193">
        <v>2.6</v>
      </c>
      <c r="G11" s="193">
        <v>-4.5</v>
      </c>
      <c r="I11" s="125">
        <v>44011</v>
      </c>
    </row>
    <row r="12" spans="1:9">
      <c r="A12" s="147">
        <v>43912</v>
      </c>
      <c r="B12" s="193">
        <v>10.1</v>
      </c>
      <c r="C12" s="46">
        <v>14</v>
      </c>
      <c r="D12" s="193">
        <v>15.5</v>
      </c>
      <c r="E12" s="193">
        <v>-12.9</v>
      </c>
      <c r="F12" s="193">
        <v>10.7</v>
      </c>
      <c r="G12" s="193">
        <v>-3.5</v>
      </c>
      <c r="I12" s="125">
        <v>44011</v>
      </c>
    </row>
    <row r="13" spans="1:9">
      <c r="A13" s="147">
        <v>43919</v>
      </c>
      <c r="B13" s="46">
        <v>-32</v>
      </c>
      <c r="C13" s="193">
        <v>-26.9</v>
      </c>
      <c r="D13" s="193">
        <v>-24.9</v>
      </c>
      <c r="E13" s="193">
        <v>-65.2</v>
      </c>
      <c r="F13" s="193">
        <v>-30.7</v>
      </c>
      <c r="G13" s="193">
        <v>-58.1</v>
      </c>
      <c r="I13" s="125">
        <v>44011</v>
      </c>
    </row>
    <row r="14" spans="1:9">
      <c r="A14" s="147">
        <v>43926</v>
      </c>
      <c r="B14" s="193">
        <v>-51.2</v>
      </c>
      <c r="C14" s="193">
        <v>-46.9</v>
      </c>
      <c r="D14" s="193">
        <v>-44.8</v>
      </c>
      <c r="E14" s="193">
        <v>-84.1</v>
      </c>
      <c r="F14" s="193">
        <v>-49.8</v>
      </c>
      <c r="G14" s="193">
        <v>-79.5</v>
      </c>
      <c r="I14" s="125">
        <v>44011</v>
      </c>
    </row>
    <row r="15" spans="1:9">
      <c r="A15" s="147">
        <v>43933</v>
      </c>
      <c r="B15" s="193">
        <v>-58.5</v>
      </c>
      <c r="C15" s="193">
        <v>-52.8</v>
      </c>
      <c r="D15" s="193">
        <v>-51.2</v>
      </c>
      <c r="E15" s="193">
        <v>-85.2</v>
      </c>
      <c r="F15" s="193">
        <v>-57.4</v>
      </c>
      <c r="G15" s="193">
        <v>-83.4</v>
      </c>
      <c r="I15" s="125">
        <v>44011</v>
      </c>
    </row>
    <row r="16" spans="1:9">
      <c r="A16" s="147">
        <v>43940</v>
      </c>
      <c r="B16" s="193">
        <v>-60.5</v>
      </c>
      <c r="C16" s="193">
        <v>-53.8</v>
      </c>
      <c r="D16" s="193">
        <v>-52.4</v>
      </c>
      <c r="E16" s="193">
        <v>-86.7</v>
      </c>
      <c r="F16" s="193">
        <v>-59.5</v>
      </c>
      <c r="G16" s="193">
        <v>-86.2</v>
      </c>
      <c r="I16" s="125">
        <v>44011</v>
      </c>
    </row>
    <row r="17" spans="1:10">
      <c r="A17" s="147">
        <v>43947</v>
      </c>
      <c r="B17" s="193">
        <v>-57.8</v>
      </c>
      <c r="C17" s="193">
        <v>-51.4</v>
      </c>
      <c r="D17" s="193">
        <v>-50.1</v>
      </c>
      <c r="E17" s="193">
        <v>-86.4</v>
      </c>
      <c r="F17" s="193">
        <v>-56.8</v>
      </c>
      <c r="G17" s="193">
        <v>-86.2</v>
      </c>
      <c r="I17" s="125">
        <v>44011</v>
      </c>
    </row>
    <row r="18" spans="1:10">
      <c r="A18" s="147">
        <v>43954</v>
      </c>
      <c r="B18" s="193">
        <v>-44.8</v>
      </c>
      <c r="C18" s="193">
        <v>-38.200000000000003</v>
      </c>
      <c r="D18" s="193">
        <v>-36.700000000000003</v>
      </c>
      <c r="E18" s="193">
        <v>-80.400000000000006</v>
      </c>
      <c r="F18" s="193">
        <v>-43.5</v>
      </c>
      <c r="G18" s="193">
        <v>-80.7</v>
      </c>
      <c r="I18" s="125">
        <v>44011</v>
      </c>
    </row>
    <row r="19" spans="1:10">
      <c r="A19" s="147">
        <v>43961</v>
      </c>
      <c r="B19" s="193">
        <v>-40.5</v>
      </c>
      <c r="C19" s="193">
        <v>-34.200000000000003</v>
      </c>
      <c r="D19" s="193">
        <v>-32.700000000000003</v>
      </c>
      <c r="E19" s="193">
        <v>-77.8</v>
      </c>
      <c r="F19" s="46">
        <v>-39</v>
      </c>
      <c r="G19" s="193">
        <v>-79.2</v>
      </c>
      <c r="I19" s="125">
        <v>44011</v>
      </c>
    </row>
    <row r="20" spans="1:10">
      <c r="A20" s="147">
        <v>43968</v>
      </c>
      <c r="B20" s="193">
        <v>-15.4</v>
      </c>
      <c r="C20" s="193">
        <v>-8.5</v>
      </c>
      <c r="D20" s="193">
        <v>-6.9</v>
      </c>
      <c r="E20" s="193">
        <v>-62.8</v>
      </c>
      <c r="F20" s="193">
        <v>-13.7</v>
      </c>
      <c r="G20" s="193">
        <v>-63.2</v>
      </c>
      <c r="I20" s="125">
        <v>44011</v>
      </c>
    </row>
    <row r="21" spans="1:10">
      <c r="A21" s="147">
        <v>43975</v>
      </c>
      <c r="B21" s="193">
        <v>-0.8</v>
      </c>
      <c r="C21" s="193">
        <v>5.7</v>
      </c>
      <c r="D21" s="193">
        <v>7.2</v>
      </c>
      <c r="E21" s="193">
        <v>-50.6</v>
      </c>
      <c r="F21" s="193">
        <v>0.7</v>
      </c>
      <c r="G21" s="193">
        <v>-50.7</v>
      </c>
      <c r="I21" s="125">
        <v>44011</v>
      </c>
    </row>
    <row r="22" spans="1:10">
      <c r="A22" s="147">
        <v>43982</v>
      </c>
      <c r="B22" s="193">
        <v>-2.2999999999999998</v>
      </c>
      <c r="C22" s="193">
        <v>6.7</v>
      </c>
      <c r="D22" s="46">
        <v>8</v>
      </c>
      <c r="E22" s="193">
        <v>-46.8</v>
      </c>
      <c r="F22" s="193">
        <v>-0.8</v>
      </c>
      <c r="G22" s="193">
        <v>-51.2</v>
      </c>
      <c r="I22" s="125">
        <v>44011</v>
      </c>
      <c r="J22" s="26" t="s">
        <v>717</v>
      </c>
    </row>
    <row r="23" spans="1:10">
      <c r="A23" s="147">
        <v>43989</v>
      </c>
      <c r="B23" s="193">
        <v>0.6</v>
      </c>
      <c r="C23" s="193">
        <v>4.4000000000000004</v>
      </c>
      <c r="D23" s="193">
        <v>5.6</v>
      </c>
      <c r="E23" s="193">
        <v>-45.7</v>
      </c>
      <c r="F23" s="193">
        <v>2.1</v>
      </c>
      <c r="G23" s="193">
        <v>-48.7</v>
      </c>
      <c r="I23" s="125">
        <v>44011</v>
      </c>
    </row>
    <row r="24" spans="1:10">
      <c r="A24" s="147">
        <v>43996</v>
      </c>
      <c r="B24" s="193">
        <v>0.5</v>
      </c>
      <c r="C24" s="193">
        <v>7.2</v>
      </c>
      <c r="D24" s="193">
        <v>8.6</v>
      </c>
      <c r="E24" s="193">
        <v>-48.9</v>
      </c>
      <c r="F24" s="46">
        <v>2</v>
      </c>
      <c r="G24" s="193">
        <v>-48.7</v>
      </c>
      <c r="H24" s="125">
        <v>44002</v>
      </c>
      <c r="I24" s="125">
        <v>44011</v>
      </c>
    </row>
    <row r="25" spans="1:10">
      <c r="A25" s="147">
        <v>44003</v>
      </c>
      <c r="B25" s="193">
        <v>-0.8</v>
      </c>
      <c r="C25" s="193">
        <v>4.2</v>
      </c>
      <c r="D25" s="193">
        <v>5.5</v>
      </c>
      <c r="E25" s="193">
        <v>-49.5</v>
      </c>
      <c r="F25" s="193">
        <v>0.6</v>
      </c>
      <c r="G25" s="193">
        <v>-49.1</v>
      </c>
      <c r="H25" s="125">
        <v>44011</v>
      </c>
      <c r="I25" s="125">
        <v>44011</v>
      </c>
    </row>
    <row r="26" spans="1:10">
      <c r="A26" s="147">
        <v>44010</v>
      </c>
      <c r="B26" s="193">
        <v>-1.8</v>
      </c>
      <c r="C26" s="193">
        <v>4.0999999999999996</v>
      </c>
      <c r="D26" s="193">
        <v>5.6</v>
      </c>
      <c r="E26" s="193">
        <v>-54.7</v>
      </c>
      <c r="F26" s="193">
        <v>-0.1</v>
      </c>
      <c r="G26" s="193">
        <v>-56.5</v>
      </c>
      <c r="H26" s="125">
        <v>44039</v>
      </c>
    </row>
    <row r="27" spans="1:10">
      <c r="A27" s="147">
        <v>44017</v>
      </c>
      <c r="B27" s="193">
        <v>-0.2</v>
      </c>
      <c r="C27" s="193">
        <v>4.5999999999999996</v>
      </c>
      <c r="D27" s="193">
        <v>6.5</v>
      </c>
      <c r="E27" s="46">
        <v>-58</v>
      </c>
      <c r="F27" s="193">
        <v>1.3</v>
      </c>
      <c r="G27" s="193">
        <v>-49.2</v>
      </c>
      <c r="H27" s="125">
        <v>44039</v>
      </c>
    </row>
    <row r="28" spans="1:10">
      <c r="A28" s="147">
        <v>44024</v>
      </c>
      <c r="B28" s="193">
        <v>0.2</v>
      </c>
      <c r="C28" s="193">
        <v>6.7</v>
      </c>
      <c r="D28" s="193">
        <v>9.1</v>
      </c>
      <c r="E28" s="193">
        <v>-63.4</v>
      </c>
      <c r="F28" s="193">
        <v>2.2000000000000002</v>
      </c>
      <c r="G28" s="46">
        <v>-58</v>
      </c>
      <c r="H28" s="125">
        <v>44039</v>
      </c>
      <c r="I28" s="66"/>
    </row>
    <row r="29" spans="1:10">
      <c r="A29" s="147">
        <v>44031</v>
      </c>
      <c r="B29" s="46">
        <v>4</v>
      </c>
      <c r="C29" s="193">
        <v>7.4</v>
      </c>
      <c r="D29" s="193">
        <v>9.5</v>
      </c>
      <c r="E29" s="193">
        <v>-58.1</v>
      </c>
      <c r="F29" s="193">
        <v>5.8</v>
      </c>
      <c r="G29" s="193">
        <v>-51.7</v>
      </c>
      <c r="H29" s="125">
        <v>44039</v>
      </c>
      <c r="I29" s="66"/>
    </row>
    <row r="30" spans="1:10">
      <c r="A30" s="147">
        <v>44038</v>
      </c>
      <c r="B30" s="193">
        <v>-0.1</v>
      </c>
      <c r="C30" s="193">
        <v>5.4</v>
      </c>
      <c r="D30" s="193">
        <v>7.4</v>
      </c>
      <c r="E30" s="46">
        <v>-61</v>
      </c>
      <c r="F30" s="193">
        <v>1.8</v>
      </c>
      <c r="G30" s="193">
        <v>-57.9</v>
      </c>
      <c r="H30" s="125">
        <v>44064</v>
      </c>
      <c r="I30" s="66"/>
    </row>
    <row r="31" spans="1:10">
      <c r="A31" s="147">
        <v>44045</v>
      </c>
      <c r="B31" s="193">
        <v>0.4</v>
      </c>
      <c r="C31" s="193">
        <v>5.2</v>
      </c>
      <c r="D31" s="193">
        <v>7.3</v>
      </c>
      <c r="E31" s="193">
        <v>-61.8</v>
      </c>
      <c r="F31" s="193">
        <v>2.2000000000000002</v>
      </c>
      <c r="G31" s="193">
        <v>-56.1</v>
      </c>
      <c r="H31" s="125">
        <v>44064</v>
      </c>
      <c r="I31" s="66"/>
    </row>
    <row r="32" spans="1:10">
      <c r="A32" s="147">
        <v>44052</v>
      </c>
      <c r="B32" s="193">
        <v>-0.6</v>
      </c>
      <c r="C32" s="193">
        <v>5.3</v>
      </c>
      <c r="D32" s="193">
        <v>7.7</v>
      </c>
      <c r="E32" s="193">
        <v>-65.099999999999994</v>
      </c>
      <c r="F32" s="193">
        <v>1.4</v>
      </c>
      <c r="G32" s="193">
        <v>-58.3</v>
      </c>
      <c r="H32" s="125">
        <v>44064</v>
      </c>
      <c r="I32" s="66"/>
    </row>
    <row r="33" spans="1:13">
      <c r="A33" s="147">
        <v>44059</v>
      </c>
      <c r="B33" s="193">
        <v>-24.6</v>
      </c>
      <c r="C33" s="46">
        <v>0</v>
      </c>
      <c r="D33" s="193">
        <v>2.5</v>
      </c>
      <c r="E33" s="46">
        <v>-71</v>
      </c>
      <c r="F33" s="193">
        <v>-22.7</v>
      </c>
      <c r="G33" s="193">
        <v>-74.400000000000006</v>
      </c>
      <c r="H33" s="125">
        <v>44064</v>
      </c>
      <c r="I33" s="66"/>
    </row>
    <row r="34" spans="1:13">
      <c r="A34" s="147">
        <v>44066</v>
      </c>
      <c r="B34" s="193">
        <v>-42.2</v>
      </c>
      <c r="C34" s="193">
        <v>-13.9</v>
      </c>
      <c r="D34" s="193">
        <v>-11.9</v>
      </c>
      <c r="E34" s="193">
        <v>-75.2</v>
      </c>
      <c r="F34" s="193">
        <v>-40.700000000000003</v>
      </c>
      <c r="G34" s="193">
        <v>-82.3</v>
      </c>
      <c r="H34" s="125">
        <v>44098</v>
      </c>
      <c r="I34" s="66"/>
    </row>
    <row r="35" spans="1:13">
      <c r="A35" s="147">
        <v>44073</v>
      </c>
      <c r="B35" s="193">
        <v>-39.6</v>
      </c>
      <c r="C35" s="46">
        <v>-12</v>
      </c>
      <c r="D35" s="193">
        <v>-10.1</v>
      </c>
      <c r="E35" s="193">
        <v>-72.3</v>
      </c>
      <c r="F35" s="193">
        <v>-38.200000000000003</v>
      </c>
      <c r="G35" s="193">
        <v>-80.7</v>
      </c>
      <c r="H35" s="125">
        <v>44098</v>
      </c>
      <c r="I35" s="66"/>
    </row>
    <row r="36" spans="1:13">
      <c r="A36" s="147">
        <v>44080</v>
      </c>
      <c r="B36" s="193">
        <v>4.0999999999999996</v>
      </c>
      <c r="C36" s="193">
        <v>6.7</v>
      </c>
      <c r="D36" s="193">
        <v>8.6</v>
      </c>
      <c r="E36" s="193">
        <v>-60.4</v>
      </c>
      <c r="F36" s="193">
        <v>5.8</v>
      </c>
      <c r="G36" s="193">
        <v>-53.4</v>
      </c>
      <c r="H36" s="125">
        <v>44098</v>
      </c>
      <c r="I36" s="66"/>
    </row>
    <row r="37" spans="1:13">
      <c r="A37" s="147">
        <v>44087</v>
      </c>
      <c r="B37" s="193">
        <v>-3.8</v>
      </c>
      <c r="C37" s="193">
        <v>2.2999999999999998</v>
      </c>
      <c r="D37" s="193">
        <v>4.2</v>
      </c>
      <c r="E37" s="193">
        <v>-62.1</v>
      </c>
      <c r="F37" s="193">
        <v>-2.1</v>
      </c>
      <c r="G37" s="193">
        <v>-56.1</v>
      </c>
      <c r="H37" s="125">
        <v>44098</v>
      </c>
      <c r="I37" s="66"/>
    </row>
    <row r="38" spans="1:13">
      <c r="A38" s="147">
        <v>44094</v>
      </c>
      <c r="B38" s="193">
        <v>-4.7</v>
      </c>
      <c r="C38" s="193">
        <v>1.8</v>
      </c>
      <c r="D38" s="193">
        <v>3.7</v>
      </c>
      <c r="E38" s="193">
        <v>-63.4</v>
      </c>
      <c r="F38" s="46">
        <v>-3</v>
      </c>
      <c r="G38" s="193">
        <v>-58.9</v>
      </c>
      <c r="H38" s="125">
        <v>44126</v>
      </c>
      <c r="I38" s="66"/>
    </row>
    <row r="39" spans="1:13">
      <c r="A39" s="147">
        <v>44101</v>
      </c>
      <c r="B39" s="46">
        <v>-5</v>
      </c>
      <c r="C39" s="193">
        <v>1.3</v>
      </c>
      <c r="D39" s="193">
        <v>3.7</v>
      </c>
      <c r="E39" s="193">
        <v>-68.7</v>
      </c>
      <c r="F39" s="193">
        <v>-2.9</v>
      </c>
      <c r="G39" s="193">
        <v>-64.5</v>
      </c>
      <c r="H39" s="125">
        <v>44126</v>
      </c>
      <c r="I39" s="66"/>
    </row>
    <row r="40" spans="1:13">
      <c r="A40" s="147">
        <v>44108</v>
      </c>
      <c r="B40" s="46">
        <v>-5</v>
      </c>
      <c r="C40" s="193">
        <v>1.4</v>
      </c>
      <c r="D40" s="193">
        <v>4.4000000000000004</v>
      </c>
      <c r="E40" s="193">
        <v>-72.400000000000006</v>
      </c>
      <c r="F40" s="193">
        <v>-2.4</v>
      </c>
      <c r="G40" s="193">
        <v>-69.099999999999994</v>
      </c>
      <c r="H40" s="125">
        <v>44126</v>
      </c>
      <c r="I40" s="66"/>
    </row>
    <row r="41" spans="1:13">
      <c r="A41" s="147">
        <v>44115</v>
      </c>
      <c r="B41" s="193">
        <v>-0.8</v>
      </c>
      <c r="C41" s="193">
        <v>2.8</v>
      </c>
      <c r="D41" s="193">
        <v>5.5</v>
      </c>
      <c r="E41" s="193">
        <v>-69.900000000000006</v>
      </c>
      <c r="F41" s="193">
        <v>1.7</v>
      </c>
      <c r="G41" s="193">
        <v>-65.400000000000006</v>
      </c>
      <c r="H41" s="125">
        <v>44126</v>
      </c>
      <c r="I41" s="66"/>
    </row>
    <row r="42" spans="1:13">
      <c r="A42" s="147">
        <v>44122</v>
      </c>
      <c r="B42" s="193">
        <v>-3.8</v>
      </c>
      <c r="C42" s="193">
        <v>-0.6</v>
      </c>
      <c r="D42" s="193">
        <v>1.8</v>
      </c>
      <c r="E42" s="46">
        <v>-69</v>
      </c>
      <c r="F42" s="193">
        <v>-1.6</v>
      </c>
      <c r="G42" s="193">
        <v>-63.2</v>
      </c>
      <c r="H42" s="125">
        <v>44165</v>
      </c>
      <c r="I42" s="66"/>
    </row>
    <row r="43" spans="1:13">
      <c r="A43" s="147">
        <v>44129</v>
      </c>
      <c r="B43" s="193">
        <v>-1.1000000000000001</v>
      </c>
      <c r="C43" s="193">
        <v>3.3</v>
      </c>
      <c r="D43" s="193">
        <v>5.9</v>
      </c>
      <c r="E43" s="193">
        <v>-69.8</v>
      </c>
      <c r="F43" s="193">
        <v>1.5</v>
      </c>
      <c r="G43" s="193">
        <v>-66.099999999999994</v>
      </c>
      <c r="H43" s="125">
        <v>44165</v>
      </c>
      <c r="I43" s="66"/>
    </row>
    <row r="44" spans="1:13">
      <c r="A44" s="147">
        <v>44136</v>
      </c>
      <c r="B44" s="193">
        <v>-2.4</v>
      </c>
      <c r="C44" s="193">
        <v>1.2</v>
      </c>
      <c r="D44" s="46">
        <v>4</v>
      </c>
      <c r="E44" s="193">
        <v>-71.400000000000006</v>
      </c>
      <c r="F44" s="193">
        <v>0.2</v>
      </c>
      <c r="G44" s="193">
        <v>-66.099999999999994</v>
      </c>
      <c r="H44" s="125">
        <v>44165</v>
      </c>
      <c r="I44" s="66"/>
    </row>
    <row r="45" spans="1:13">
      <c r="A45" s="147">
        <v>44143</v>
      </c>
      <c r="B45" s="193">
        <v>-3.7</v>
      </c>
      <c r="C45" s="193">
        <v>-0.1</v>
      </c>
      <c r="D45" s="193">
        <v>3.4</v>
      </c>
      <c r="E45" s="193">
        <v>-76.5</v>
      </c>
      <c r="F45" s="193">
        <v>-0.9</v>
      </c>
      <c r="G45" s="193">
        <v>-69.8</v>
      </c>
      <c r="H45" s="125">
        <v>44165</v>
      </c>
      <c r="I45" s="66"/>
    </row>
    <row r="46" spans="1:13">
      <c r="A46" s="147">
        <v>44150</v>
      </c>
      <c r="B46" s="193">
        <v>-3.2</v>
      </c>
      <c r="C46" s="193">
        <v>-0.3</v>
      </c>
      <c r="D46" s="193">
        <v>3.7</v>
      </c>
      <c r="E46" s="193">
        <v>-78.8</v>
      </c>
      <c r="F46" s="193">
        <v>-0.2</v>
      </c>
      <c r="G46" s="193">
        <v>-70.8</v>
      </c>
      <c r="H46" s="125">
        <v>44165</v>
      </c>
      <c r="I46" s="66"/>
      <c r="J46" s="185"/>
      <c r="K46" s="185"/>
      <c r="L46" s="185"/>
      <c r="M46" s="185"/>
    </row>
    <row r="47" spans="1:13">
      <c r="A47" s="147">
        <v>44157</v>
      </c>
      <c r="B47" s="193">
        <v>-2.6</v>
      </c>
      <c r="C47" s="193">
        <v>1.5</v>
      </c>
      <c r="D47" s="193">
        <v>5.9</v>
      </c>
      <c r="E47" s="193">
        <v>-79.099999999999994</v>
      </c>
      <c r="F47" s="193">
        <v>0.8</v>
      </c>
      <c r="G47" s="193">
        <v>-72.599999999999994</v>
      </c>
      <c r="H47" s="125">
        <v>44165</v>
      </c>
      <c r="I47" s="66"/>
    </row>
    <row r="48" spans="1:13" s="193" customFormat="1">
      <c r="A48" s="147">
        <v>44164</v>
      </c>
      <c r="B48" s="193">
        <v>-2.4</v>
      </c>
      <c r="C48" s="193">
        <v>1.8</v>
      </c>
      <c r="D48" s="46">
        <v>6</v>
      </c>
      <c r="E48" s="193">
        <v>-77.599999999999994</v>
      </c>
      <c r="F48" s="193">
        <v>0.9</v>
      </c>
      <c r="G48" s="46">
        <v>-70</v>
      </c>
      <c r="H48" s="125">
        <v>44218</v>
      </c>
      <c r="I48" s="66"/>
    </row>
    <row r="49" spans="1:9" s="193" customFormat="1">
      <c r="A49" s="147">
        <v>44171</v>
      </c>
      <c r="B49" s="193">
        <v>-0.9</v>
      </c>
      <c r="C49" s="193">
        <v>1.3</v>
      </c>
      <c r="D49" s="193">
        <v>5.0999999999999996</v>
      </c>
      <c r="E49" s="193">
        <v>-76.900000000000006</v>
      </c>
      <c r="F49" s="193">
        <v>2.2000000000000002</v>
      </c>
      <c r="G49" s="193">
        <v>-68.8</v>
      </c>
      <c r="H49" s="125">
        <v>44218</v>
      </c>
      <c r="I49" s="66"/>
    </row>
    <row r="50" spans="1:9" s="193" customFormat="1">
      <c r="A50" s="147">
        <v>44178</v>
      </c>
      <c r="B50" s="193">
        <v>-2.2000000000000002</v>
      </c>
      <c r="C50" s="193">
        <v>1.4</v>
      </c>
      <c r="D50" s="193">
        <v>4.9000000000000004</v>
      </c>
      <c r="E50" s="193">
        <v>-75.2</v>
      </c>
      <c r="F50" s="193">
        <v>0.6</v>
      </c>
      <c r="G50" s="193">
        <v>-66.900000000000006</v>
      </c>
      <c r="H50" s="125">
        <v>44218</v>
      </c>
      <c r="I50" s="66"/>
    </row>
    <row r="51" spans="1:9" s="193" customFormat="1">
      <c r="A51" s="147">
        <v>44185</v>
      </c>
      <c r="B51" s="193">
        <v>-4.8</v>
      </c>
      <c r="C51" s="193">
        <v>-1.2</v>
      </c>
      <c r="D51" s="193">
        <v>2.4</v>
      </c>
      <c r="E51" s="193">
        <v>-76.900000000000006</v>
      </c>
      <c r="F51" s="193">
        <v>-1.9</v>
      </c>
      <c r="G51" s="193">
        <v>-69.5</v>
      </c>
      <c r="H51" s="125">
        <v>44218</v>
      </c>
      <c r="I51" s="66"/>
    </row>
    <row r="52" spans="1:9" s="193" customFormat="1">
      <c r="A52" s="147">
        <v>44192</v>
      </c>
      <c r="B52" s="193">
        <v>3.6</v>
      </c>
      <c r="C52" s="193">
        <v>4.9000000000000004</v>
      </c>
      <c r="D52" s="193">
        <v>10.6</v>
      </c>
      <c r="E52" s="193">
        <v>-81.5</v>
      </c>
      <c r="F52" s="193">
        <v>7.8</v>
      </c>
      <c r="G52" s="193">
        <v>-73.400000000000006</v>
      </c>
      <c r="H52" s="125">
        <v>44218</v>
      </c>
      <c r="I52" s="66"/>
    </row>
    <row r="53" spans="1:9" s="193" customFormat="1">
      <c r="A53" s="147">
        <v>44199</v>
      </c>
      <c r="B53" s="193">
        <v>-2.1</v>
      </c>
      <c r="C53" s="193">
        <v>-0.8</v>
      </c>
      <c r="D53" s="193">
        <v>7.6</v>
      </c>
      <c r="E53" s="193">
        <v>-86.7</v>
      </c>
      <c r="F53" s="46">
        <v>5</v>
      </c>
      <c r="G53" s="193">
        <v>-83.3</v>
      </c>
      <c r="H53" s="125">
        <v>44218</v>
      </c>
      <c r="I53" s="66"/>
    </row>
    <row r="54" spans="1:9" s="193" customFormat="1">
      <c r="A54" s="147">
        <v>44206</v>
      </c>
      <c r="B54" s="193">
        <v>-1.9</v>
      </c>
      <c r="C54" s="193">
        <v>1.3</v>
      </c>
      <c r="D54" s="193">
        <v>8.5</v>
      </c>
      <c r="E54" s="46">
        <v>-85</v>
      </c>
      <c r="F54" s="193">
        <v>3.8</v>
      </c>
      <c r="G54" s="193">
        <v>-80.599999999999994</v>
      </c>
      <c r="H54" s="125">
        <v>44218</v>
      </c>
      <c r="I54" s="66"/>
    </row>
    <row r="55" spans="1:9" s="193" customFormat="1">
      <c r="A55" s="147">
        <v>44213</v>
      </c>
      <c r="B55" s="193">
        <v>-1.1000000000000001</v>
      </c>
      <c r="C55" s="193">
        <v>2.2000000000000002</v>
      </c>
      <c r="D55" s="193">
        <v>7.9</v>
      </c>
      <c r="E55" s="193">
        <v>-82.2</v>
      </c>
      <c r="F55" s="193">
        <v>3.1</v>
      </c>
      <c r="G55" s="193">
        <v>-75.400000000000006</v>
      </c>
      <c r="H55" s="125">
        <v>44218</v>
      </c>
      <c r="I55" s="66"/>
    </row>
    <row r="56" spans="1:9" s="193" customFormat="1">
      <c r="A56" s="147">
        <v>44220</v>
      </c>
      <c r="B56" s="193">
        <v>-2.8</v>
      </c>
      <c r="C56" s="193">
        <v>-0.6</v>
      </c>
      <c r="D56" s="193">
        <v>4.4000000000000004</v>
      </c>
      <c r="E56" s="193">
        <v>-81.400000000000006</v>
      </c>
      <c r="F56" s="193">
        <v>1.1000000000000001</v>
      </c>
      <c r="G56" s="193">
        <v>-74.3</v>
      </c>
      <c r="H56" s="125">
        <v>44256</v>
      </c>
    </row>
    <row r="57" spans="1:9" s="193" customFormat="1">
      <c r="A57" s="147">
        <v>44227</v>
      </c>
      <c r="B57" s="193">
        <v>-1.4</v>
      </c>
      <c r="C57" s="193">
        <v>0.4</v>
      </c>
      <c r="D57" s="193">
        <v>5.5</v>
      </c>
      <c r="E57" s="193">
        <v>-81.2</v>
      </c>
      <c r="F57" s="193">
        <v>2.7</v>
      </c>
      <c r="G57" s="193">
        <v>-74.599999999999994</v>
      </c>
      <c r="H57" s="125">
        <v>44256</v>
      </c>
    </row>
    <row r="58" spans="1:9" s="193" customFormat="1">
      <c r="A58" s="147">
        <v>44234</v>
      </c>
      <c r="B58" s="193">
        <v>-5.2</v>
      </c>
      <c r="C58" s="193">
        <v>-0.1</v>
      </c>
      <c r="D58" s="193">
        <v>5.7</v>
      </c>
      <c r="E58" s="46">
        <v>-83</v>
      </c>
      <c r="F58" s="46">
        <v>-1</v>
      </c>
      <c r="G58" s="193">
        <v>-76.2</v>
      </c>
      <c r="H58" s="125">
        <v>44256</v>
      </c>
    </row>
    <row r="59" spans="1:9" s="193" customFormat="1">
      <c r="A59" s="147">
        <v>44241</v>
      </c>
      <c r="B59" s="193">
        <v>-3.9</v>
      </c>
      <c r="C59" s="193">
        <v>-3.4</v>
      </c>
      <c r="D59" s="193">
        <v>3.1</v>
      </c>
      <c r="E59" s="193">
        <v>-85.1</v>
      </c>
      <c r="F59" s="193">
        <v>1.3</v>
      </c>
      <c r="G59" s="193">
        <v>-78.599999999999994</v>
      </c>
      <c r="H59" s="125">
        <v>44256</v>
      </c>
    </row>
    <row r="60" spans="1:9" s="193" customFormat="1">
      <c r="A60" s="147">
        <v>44248</v>
      </c>
      <c r="B60" s="193">
        <v>-21.9</v>
      </c>
      <c r="C60" s="46">
        <v>-9</v>
      </c>
      <c r="D60" s="193">
        <v>-3.1</v>
      </c>
      <c r="E60" s="193">
        <v>-86.2</v>
      </c>
      <c r="F60" s="193">
        <v>-18.100000000000001</v>
      </c>
      <c r="G60" s="193">
        <v>-82.6</v>
      </c>
      <c r="H60" s="125">
        <v>44256</v>
      </c>
    </row>
    <row r="61" spans="1:9" s="193" customFormat="1">
      <c r="A61" s="147">
        <v>44255</v>
      </c>
      <c r="B61" s="193">
        <v>-10.4</v>
      </c>
      <c r="C61" s="46">
        <v>-4</v>
      </c>
      <c r="D61" s="193">
        <v>1.7</v>
      </c>
      <c r="E61" s="193">
        <v>-84.4</v>
      </c>
      <c r="F61" s="193">
        <v>-6.3</v>
      </c>
      <c r="G61" s="193">
        <v>-78.8</v>
      </c>
      <c r="H61" s="125">
        <v>44285</v>
      </c>
    </row>
    <row r="62" spans="1:9" s="193" customFormat="1">
      <c r="A62" s="147">
        <v>44262</v>
      </c>
      <c r="B62" s="193">
        <v>-37.1</v>
      </c>
      <c r="C62" s="193">
        <v>-14.8</v>
      </c>
      <c r="D62" s="46">
        <v>-10</v>
      </c>
      <c r="E62" s="193">
        <v>-86.5</v>
      </c>
      <c r="F62" s="193">
        <v>-34.299999999999997</v>
      </c>
      <c r="G62" s="46">
        <v>-86</v>
      </c>
      <c r="H62" s="125">
        <v>44285</v>
      </c>
    </row>
    <row r="63" spans="1:9" s="193" customFormat="1">
      <c r="A63" s="147">
        <v>44269</v>
      </c>
      <c r="B63" s="193">
        <v>0.4</v>
      </c>
      <c r="C63" s="193">
        <v>-0.1</v>
      </c>
      <c r="D63" s="193">
        <v>5.2</v>
      </c>
      <c r="E63" s="193">
        <v>-82.2</v>
      </c>
      <c r="F63" s="193">
        <v>4.5</v>
      </c>
      <c r="G63" s="193">
        <v>-72.900000000000006</v>
      </c>
      <c r="H63" s="125">
        <v>44285</v>
      </c>
    </row>
    <row r="64" spans="1:9" s="193" customFormat="1">
      <c r="A64" s="147">
        <v>44276</v>
      </c>
      <c r="B64" s="193">
        <v>0.1</v>
      </c>
      <c r="C64" s="193">
        <v>1.6</v>
      </c>
      <c r="D64" s="193">
        <v>6.5</v>
      </c>
      <c r="E64" s="193">
        <v>-80.8</v>
      </c>
      <c r="F64" s="193">
        <v>3.8</v>
      </c>
      <c r="G64" s="193">
        <v>-71.8</v>
      </c>
      <c r="H64" s="125">
        <v>44285</v>
      </c>
    </row>
    <row r="65" spans="1:9" s="193" customFormat="1">
      <c r="A65" s="147">
        <v>44283</v>
      </c>
      <c r="B65" s="193">
        <v>-0.4</v>
      </c>
      <c r="C65" s="193">
        <v>1.4</v>
      </c>
      <c r="D65" s="193">
        <v>5.6</v>
      </c>
      <c r="E65" s="193">
        <v>-78.400000000000006</v>
      </c>
      <c r="F65" s="193">
        <v>2.9</v>
      </c>
      <c r="G65" s="193">
        <v>-69.5</v>
      </c>
      <c r="H65" s="125">
        <v>44312</v>
      </c>
    </row>
    <row r="66" spans="1:9" s="193" customFormat="1">
      <c r="A66" s="147">
        <v>44290</v>
      </c>
      <c r="B66" s="46">
        <v>-11</v>
      </c>
      <c r="C66" s="193">
        <v>-2.7</v>
      </c>
      <c r="D66" s="193">
        <v>0.7</v>
      </c>
      <c r="E66" s="193">
        <v>-76.3</v>
      </c>
      <c r="F66" s="193">
        <v>-8.4</v>
      </c>
      <c r="G66" s="193">
        <v>-70.8</v>
      </c>
      <c r="H66" s="125">
        <v>44312</v>
      </c>
    </row>
    <row r="67" spans="1:9" s="193" customFormat="1">
      <c r="A67" s="147">
        <v>44297</v>
      </c>
      <c r="B67" s="193">
        <v>-1.6</v>
      </c>
      <c r="C67" s="193">
        <v>2.1</v>
      </c>
      <c r="D67" s="193">
        <v>5.5</v>
      </c>
      <c r="E67" s="193">
        <v>-73.599999999999994</v>
      </c>
      <c r="F67" s="193">
        <v>1.2</v>
      </c>
      <c r="G67" s="193">
        <v>-66.3</v>
      </c>
      <c r="H67" s="125">
        <v>44312</v>
      </c>
    </row>
    <row r="68" spans="1:9" s="193" customFormat="1">
      <c r="A68" s="147">
        <v>44304</v>
      </c>
      <c r="B68" s="193">
        <v>-12.1</v>
      </c>
      <c r="C68" s="193">
        <v>-10.8</v>
      </c>
      <c r="D68" s="193">
        <v>-7.9</v>
      </c>
      <c r="E68" s="193">
        <v>-75.2</v>
      </c>
      <c r="F68" s="193">
        <v>-10.199999999999999</v>
      </c>
      <c r="G68" s="46">
        <v>-62</v>
      </c>
      <c r="H68" s="125">
        <v>44312</v>
      </c>
    </row>
    <row r="69" spans="1:9" s="193" customFormat="1">
      <c r="A69" s="147">
        <v>44311</v>
      </c>
      <c r="B69" s="193">
        <v>18.399999999999999</v>
      </c>
      <c r="C69" s="46">
        <v>17</v>
      </c>
      <c r="D69" s="193">
        <v>21.7</v>
      </c>
      <c r="E69" s="193">
        <v>-68.599999999999994</v>
      </c>
      <c r="F69" s="193">
        <v>21.9</v>
      </c>
      <c r="G69" s="46">
        <v>-55</v>
      </c>
      <c r="H69" s="125">
        <v>44312</v>
      </c>
    </row>
    <row r="70" spans="1:9" s="193" customFormat="1">
      <c r="A70" s="147">
        <v>44318</v>
      </c>
      <c r="B70" s="193">
        <v>2.7</v>
      </c>
      <c r="C70" s="193">
        <v>5.3</v>
      </c>
      <c r="D70" s="193">
        <v>7.7</v>
      </c>
      <c r="E70" s="193">
        <v>-55.6</v>
      </c>
      <c r="F70" s="193">
        <v>4.8</v>
      </c>
      <c r="G70" s="193">
        <v>-48.9</v>
      </c>
      <c r="H70" s="125">
        <v>44349</v>
      </c>
    </row>
    <row r="71" spans="1:9" s="193" customFormat="1">
      <c r="A71" s="147">
        <v>44325</v>
      </c>
      <c r="B71" s="193">
        <v>0.9</v>
      </c>
      <c r="C71" s="193">
        <v>4.5</v>
      </c>
      <c r="D71" s="193">
        <v>6.3</v>
      </c>
      <c r="E71" s="193">
        <v>-46.6</v>
      </c>
      <c r="F71" s="193">
        <v>2.8</v>
      </c>
      <c r="G71" s="193">
        <v>-46.4</v>
      </c>
      <c r="H71" s="125">
        <v>44349</v>
      </c>
    </row>
    <row r="72" spans="1:9" s="193" customFormat="1">
      <c r="A72" s="147">
        <v>44332</v>
      </c>
      <c r="B72" s="193">
        <v>-0.8</v>
      </c>
      <c r="C72" s="193">
        <v>2.7</v>
      </c>
      <c r="D72" s="46">
        <v>4</v>
      </c>
      <c r="E72" s="193">
        <v>-41.4</v>
      </c>
      <c r="F72" s="193">
        <v>0.3</v>
      </c>
      <c r="G72" s="46">
        <v>-37</v>
      </c>
      <c r="H72" s="125">
        <v>44349</v>
      </c>
      <c r="I72" s="197" t="s">
        <v>776</v>
      </c>
    </row>
    <row r="73" spans="1:9" s="193" customFormat="1">
      <c r="A73" s="147">
        <v>44339</v>
      </c>
      <c r="B73" s="193">
        <v>-0.7</v>
      </c>
      <c r="C73" s="193">
        <v>3.6</v>
      </c>
      <c r="D73" s="193">
        <v>4.8</v>
      </c>
      <c r="E73" s="193">
        <v>-37.5</v>
      </c>
      <c r="F73" s="193">
        <v>0.7</v>
      </c>
      <c r="G73" s="193">
        <v>-39.299999999999997</v>
      </c>
      <c r="H73" s="125">
        <v>44349</v>
      </c>
      <c r="I73" s="197" t="s">
        <v>777</v>
      </c>
    </row>
    <row r="74" spans="1:9" s="193" customFormat="1">
      <c r="A74" s="147">
        <v>44346</v>
      </c>
      <c r="B74" s="193">
        <v>-0.1</v>
      </c>
      <c r="C74" s="193">
        <v>2.4</v>
      </c>
      <c r="D74" s="193">
        <v>3.4</v>
      </c>
      <c r="E74" s="193">
        <v>-32.4</v>
      </c>
      <c r="F74" s="193">
        <v>0.9</v>
      </c>
      <c r="G74" s="193">
        <v>-32.1</v>
      </c>
      <c r="H74" s="125">
        <v>44378</v>
      </c>
    </row>
    <row r="75" spans="1:9" s="193" customFormat="1">
      <c r="A75" s="147">
        <v>44353</v>
      </c>
      <c r="B75" s="193">
        <v>2.9</v>
      </c>
      <c r="C75" s="193">
        <v>6.9</v>
      </c>
      <c r="D75" s="46">
        <v>8</v>
      </c>
      <c r="E75" s="193">
        <v>-32.9</v>
      </c>
      <c r="F75" s="46">
        <v>4</v>
      </c>
      <c r="G75" s="46">
        <v>-33</v>
      </c>
      <c r="H75" s="125">
        <v>44378</v>
      </c>
    </row>
    <row r="76" spans="1:9" s="193" customFormat="1">
      <c r="A76" s="147">
        <v>44360</v>
      </c>
      <c r="B76" s="193">
        <v>-0.4</v>
      </c>
      <c r="C76" s="193">
        <v>4.3</v>
      </c>
      <c r="D76" s="193">
        <v>5.5</v>
      </c>
      <c r="E76" s="193">
        <v>-38.9</v>
      </c>
      <c r="F76" s="193">
        <v>1.1000000000000001</v>
      </c>
      <c r="G76" s="193">
        <v>-42.6</v>
      </c>
      <c r="H76" s="125">
        <v>44378</v>
      </c>
    </row>
    <row r="77" spans="1:9" s="193" customFormat="1">
      <c r="A77" s="147">
        <v>44367</v>
      </c>
      <c r="B77" s="193">
        <v>-1.1000000000000001</v>
      </c>
      <c r="C77" s="193">
        <v>3.2</v>
      </c>
      <c r="D77" s="193">
        <v>4.0999999999999996</v>
      </c>
      <c r="E77" s="193">
        <v>-32.200000000000003</v>
      </c>
      <c r="F77" s="193">
        <v>0.1</v>
      </c>
      <c r="G77" s="193">
        <v>-36.700000000000003</v>
      </c>
      <c r="H77" s="125">
        <v>44378</v>
      </c>
    </row>
    <row r="78" spans="1:9" s="193" customFormat="1">
      <c r="A78" s="147">
        <v>44374</v>
      </c>
      <c r="B78" s="193">
        <v>-0.1</v>
      </c>
      <c r="C78" s="193">
        <v>3.9</v>
      </c>
      <c r="D78" s="46">
        <v>5</v>
      </c>
      <c r="E78" s="193">
        <v>-33.4</v>
      </c>
      <c r="F78" s="193">
        <v>1.1000000000000001</v>
      </c>
      <c r="G78" s="193">
        <v>-37.200000000000003</v>
      </c>
      <c r="H78" s="125">
        <v>44410</v>
      </c>
    </row>
    <row r="79" spans="1:9" s="193" customFormat="1">
      <c r="A79" s="147">
        <v>44381</v>
      </c>
      <c r="B79" s="193">
        <v>1.8</v>
      </c>
      <c r="C79" s="193">
        <v>4.3</v>
      </c>
      <c r="D79" s="193">
        <v>5.9</v>
      </c>
      <c r="E79" s="193">
        <v>-45.3</v>
      </c>
      <c r="F79" s="193">
        <v>3.2</v>
      </c>
      <c r="G79" s="193">
        <v>-42.1</v>
      </c>
      <c r="H79" s="125">
        <v>44410</v>
      </c>
    </row>
    <row r="80" spans="1:9" s="193" customFormat="1">
      <c r="A80" s="147">
        <v>44388</v>
      </c>
      <c r="B80" s="193">
        <v>-0.6</v>
      </c>
      <c r="C80" s="193">
        <v>2.8</v>
      </c>
      <c r="D80" s="193">
        <v>4.8</v>
      </c>
      <c r="E80" s="193">
        <v>-54.5</v>
      </c>
      <c r="F80" s="46">
        <v>1</v>
      </c>
      <c r="G80" s="193">
        <v>-48.9</v>
      </c>
      <c r="H80" s="125">
        <v>44410</v>
      </c>
    </row>
    <row r="81" spans="1:8" s="193" customFormat="1">
      <c r="A81" s="147">
        <v>44395</v>
      </c>
      <c r="B81" s="193">
        <v>2.2000000000000002</v>
      </c>
      <c r="C81" s="193">
        <v>6.2</v>
      </c>
      <c r="D81" s="193">
        <v>8.1</v>
      </c>
      <c r="E81" s="193">
        <v>-49.2</v>
      </c>
      <c r="F81" s="193">
        <v>3.8</v>
      </c>
      <c r="G81" s="193">
        <v>-44.2</v>
      </c>
      <c r="H81" s="125">
        <v>44410</v>
      </c>
    </row>
    <row r="82" spans="1:8" s="193" customFormat="1">
      <c r="A82" s="147">
        <v>44402</v>
      </c>
      <c r="B82" s="46">
        <v>2</v>
      </c>
      <c r="C82" s="193">
        <v>8.6999999999999993</v>
      </c>
      <c r="D82" s="193">
        <v>10.4</v>
      </c>
      <c r="E82" s="193">
        <v>-44.5</v>
      </c>
      <c r="F82" s="193">
        <v>3.7</v>
      </c>
      <c r="G82" s="193">
        <v>-47.3</v>
      </c>
      <c r="H82" s="125">
        <v>44410</v>
      </c>
    </row>
    <row r="83" spans="1:8" s="193" customFormat="1">
      <c r="A83" s="147">
        <v>44409</v>
      </c>
      <c r="B83" s="193">
        <v>-0.9</v>
      </c>
      <c r="C83" s="193">
        <v>3.5</v>
      </c>
      <c r="D83" s="193">
        <v>5.4</v>
      </c>
      <c r="E83" s="193">
        <v>-55.1</v>
      </c>
      <c r="F83" s="193">
        <v>0.9</v>
      </c>
      <c r="G83" s="193">
        <v>-50.8</v>
      </c>
      <c r="H83" s="125">
        <v>44439</v>
      </c>
    </row>
    <row r="84" spans="1:8" s="193" customFormat="1">
      <c r="A84" s="147">
        <v>44416</v>
      </c>
      <c r="B84" s="193">
        <v>-1.9</v>
      </c>
      <c r="C84" s="193">
        <v>2.9</v>
      </c>
      <c r="D84" s="193">
        <v>5.2</v>
      </c>
      <c r="E84" s="193">
        <v>-62.3</v>
      </c>
      <c r="F84" s="193">
        <v>0.2</v>
      </c>
      <c r="G84" s="46">
        <v>-57</v>
      </c>
      <c r="H84" s="125">
        <v>44439</v>
      </c>
    </row>
    <row r="85" spans="1:8" s="193" customFormat="1">
      <c r="A85" s="147">
        <v>44423</v>
      </c>
      <c r="B85" s="193">
        <v>0.3</v>
      </c>
      <c r="C85" s="193">
        <v>4.7</v>
      </c>
      <c r="D85" s="193">
        <v>7.4</v>
      </c>
      <c r="E85" s="193">
        <v>-65.3</v>
      </c>
      <c r="F85" s="193">
        <v>2.5</v>
      </c>
      <c r="G85" s="46">
        <v>-58</v>
      </c>
      <c r="H85" s="125">
        <v>44439</v>
      </c>
    </row>
    <row r="86" spans="1:8" s="193" customFormat="1">
      <c r="A86" s="147">
        <v>44430</v>
      </c>
      <c r="B86" s="193">
        <v>-36.9</v>
      </c>
      <c r="C86" s="193">
        <v>-29.9</v>
      </c>
      <c r="D86" s="193">
        <v>-28.2</v>
      </c>
      <c r="E86" s="46">
        <v>-80</v>
      </c>
      <c r="F86" s="193">
        <v>-35.299999999999997</v>
      </c>
      <c r="G86" s="193">
        <v>-78.8</v>
      </c>
      <c r="H86" s="125">
        <v>44439</v>
      </c>
    </row>
    <row r="87" spans="1:8" s="193" customFormat="1">
      <c r="A87" s="147">
        <v>44437</v>
      </c>
      <c r="B87" s="193">
        <v>-51.4</v>
      </c>
      <c r="C87" s="193">
        <v>-46.2</v>
      </c>
      <c r="D87" s="193">
        <v>-44.9</v>
      </c>
      <c r="E87" s="193">
        <v>-86.1</v>
      </c>
      <c r="F87" s="193">
        <v>-50.2</v>
      </c>
      <c r="G87" s="193">
        <v>-84.4</v>
      </c>
      <c r="H87" s="125">
        <v>44439</v>
      </c>
    </row>
    <row r="88" spans="1:8" s="193" customFormat="1">
      <c r="A88" s="147"/>
      <c r="B88" s="46"/>
      <c r="H88" s="125">
        <v>44469</v>
      </c>
    </row>
    <row r="89" spans="1:8" s="193" customFormat="1">
      <c r="A89" s="147"/>
      <c r="C89" s="187"/>
      <c r="D89" s="187"/>
      <c r="E89" s="195"/>
      <c r="F89" s="195"/>
      <c r="G89" s="195"/>
    </row>
    <row r="90" spans="1:8" s="193" customFormat="1">
      <c r="A90" s="187" t="s">
        <v>761</v>
      </c>
      <c r="C90" s="187"/>
      <c r="D90" s="187"/>
      <c r="E90" s="195"/>
      <c r="F90" s="195"/>
      <c r="G90" s="195"/>
      <c r="H90" s="125"/>
    </row>
    <row r="91" spans="1:8" s="193" customFormat="1">
      <c r="A91" s="187" t="s">
        <v>735</v>
      </c>
      <c r="C91" s="187" t="s">
        <v>735</v>
      </c>
      <c r="D91" s="187"/>
      <c r="E91" s="187"/>
      <c r="F91" s="187"/>
      <c r="G91" s="187"/>
      <c r="H91" s="125"/>
    </row>
    <row r="92" spans="1:8" s="193" customFormat="1">
      <c r="A92" s="187" t="s">
        <v>735</v>
      </c>
      <c r="C92" s="187" t="s">
        <v>735</v>
      </c>
      <c r="D92" s="187"/>
      <c r="E92" s="187"/>
      <c r="F92" s="187"/>
      <c r="G92" s="187"/>
    </row>
    <row r="93" spans="1:8" s="193" customFormat="1">
      <c r="A93" s="187" t="s">
        <v>735</v>
      </c>
      <c r="C93" s="187" t="s">
        <v>735</v>
      </c>
      <c r="D93" s="187"/>
      <c r="E93" s="187"/>
      <c r="F93" s="187"/>
      <c r="G93" s="187"/>
    </row>
    <row r="94" spans="1:8" s="193" customFormat="1">
      <c r="A94" s="187" t="s">
        <v>735</v>
      </c>
      <c r="C94" s="187" t="s">
        <v>735</v>
      </c>
      <c r="D94" s="187"/>
      <c r="E94" s="187"/>
      <c r="F94" s="187"/>
      <c r="G94" s="187"/>
    </row>
    <row r="95" spans="1:8" s="193" customFormat="1">
      <c r="A95" s="187" t="s">
        <v>735</v>
      </c>
      <c r="C95" s="187" t="s">
        <v>735</v>
      </c>
      <c r="D95" s="187"/>
      <c r="E95" s="187"/>
      <c r="F95" s="187"/>
      <c r="G95" s="187"/>
    </row>
    <row r="96" spans="1:8">
      <c r="A96" s="187" t="s">
        <v>735</v>
      </c>
      <c r="B96" s="187" t="s">
        <v>735</v>
      </c>
      <c r="C96" s="187" t="s">
        <v>735</v>
      </c>
      <c r="D96" s="187" t="s">
        <v>735</v>
      </c>
      <c r="E96" s="187" t="s">
        <v>735</v>
      </c>
      <c r="F96" s="187"/>
      <c r="G96" s="187"/>
    </row>
    <row r="97" spans="1:8">
      <c r="A97" s="187" t="s">
        <v>735</v>
      </c>
      <c r="B97" s="187" t="s">
        <v>735</v>
      </c>
      <c r="C97" s="187" t="s">
        <v>735</v>
      </c>
      <c r="D97" s="187" t="s">
        <v>735</v>
      </c>
      <c r="E97" s="187" t="s">
        <v>735</v>
      </c>
      <c r="F97" s="187"/>
      <c r="G97" s="187"/>
    </row>
    <row r="98" spans="1:8">
      <c r="A98" s="187" t="s">
        <v>735</v>
      </c>
      <c r="B98" s="187" t="s">
        <v>735</v>
      </c>
      <c r="C98" s="187" t="s">
        <v>735</v>
      </c>
      <c r="D98" s="187" t="s">
        <v>735</v>
      </c>
      <c r="E98" s="187" t="s">
        <v>735</v>
      </c>
      <c r="F98" s="187"/>
      <c r="G98" s="187"/>
    </row>
    <row r="99" spans="1:8">
      <c r="A99" s="14"/>
      <c r="B99" s="169"/>
      <c r="C99" s="169"/>
      <c r="D99" s="170"/>
    </row>
    <row r="100" spans="1:8">
      <c r="A100" s="185" t="s">
        <v>737</v>
      </c>
      <c r="C100" s="169"/>
      <c r="D100" s="170"/>
      <c r="H100" s="139" t="s">
        <v>718</v>
      </c>
    </row>
    <row r="101" spans="1:8">
      <c r="A101" s="184" t="s">
        <v>714</v>
      </c>
      <c r="C101" s="169"/>
      <c r="D101" s="170"/>
    </row>
    <row r="102" spans="1:8">
      <c r="A102" s="185" t="s">
        <v>719</v>
      </c>
      <c r="C102" s="169"/>
      <c r="D102" s="170"/>
    </row>
    <row r="103" spans="1:8">
      <c r="A103" s="186" t="s">
        <v>730</v>
      </c>
      <c r="C103" s="169"/>
      <c r="D103" s="170"/>
    </row>
    <row r="104" spans="1:8">
      <c r="A104" s="186" t="s">
        <v>720</v>
      </c>
      <c r="C104" s="169"/>
      <c r="D104" s="170"/>
    </row>
    <row r="105" spans="1:8">
      <c r="A105" s="113" t="s">
        <v>732</v>
      </c>
      <c r="C105" s="169"/>
      <c r="D105" s="170"/>
    </row>
    <row r="106" spans="1:8">
      <c r="A106" s="187" t="s">
        <v>721</v>
      </c>
      <c r="C106" s="169"/>
      <c r="D106" s="170"/>
    </row>
    <row r="107" spans="1:8">
      <c r="A107" s="113" t="s">
        <v>731</v>
      </c>
      <c r="C107" s="169"/>
      <c r="D107" s="170"/>
    </row>
    <row r="108" spans="1:8">
      <c r="A108" s="186" t="s">
        <v>722</v>
      </c>
      <c r="C108" s="169"/>
      <c r="D108" s="170"/>
    </row>
    <row r="109" spans="1:8">
      <c r="A109" s="113" t="s">
        <v>723</v>
      </c>
      <c r="C109" s="169"/>
      <c r="D109" s="170"/>
    </row>
    <row r="110" spans="1:8">
      <c r="A110" s="113" t="s">
        <v>724</v>
      </c>
      <c r="C110" s="169"/>
      <c r="D110" s="170"/>
    </row>
    <row r="111" spans="1:8">
      <c r="A111" s="113" t="s">
        <v>725</v>
      </c>
      <c r="C111" s="169"/>
      <c r="D111" s="170"/>
    </row>
    <row r="112" spans="1:8">
      <c r="A112" s="113" t="s">
        <v>733</v>
      </c>
      <c r="C112" s="169"/>
      <c r="D112" s="170"/>
    </row>
    <row r="113" spans="1:7">
      <c r="A113" s="186" t="s">
        <v>726</v>
      </c>
      <c r="C113" s="169"/>
      <c r="D113" s="170"/>
    </row>
    <row r="114" spans="1:7">
      <c r="A114" s="186" t="s">
        <v>727</v>
      </c>
      <c r="C114" s="169"/>
      <c r="D114" s="170"/>
    </row>
    <row r="115" spans="1:7">
      <c r="A115" s="186" t="s">
        <v>729</v>
      </c>
      <c r="C115" s="169"/>
      <c r="D115" s="170"/>
    </row>
    <row r="116" spans="1:7">
      <c r="A116" s="14"/>
      <c r="B116" s="169"/>
      <c r="C116" s="169"/>
      <c r="D116" s="170"/>
      <c r="E116" s="125"/>
      <c r="F116" s="125"/>
      <c r="G116" s="125"/>
    </row>
    <row r="118" spans="1:7">
      <c r="A118" s="14"/>
      <c r="B118" s="169"/>
      <c r="C118" s="169"/>
      <c r="D118" s="170"/>
      <c r="E118" s="125"/>
      <c r="F118" s="125"/>
      <c r="G118" s="125"/>
    </row>
    <row r="119" spans="1:7">
      <c r="A119" s="14"/>
      <c r="B119" s="169"/>
      <c r="C119" s="169"/>
      <c r="D119" s="170"/>
      <c r="E119" s="125"/>
      <c r="F119" s="125"/>
      <c r="G119" s="125"/>
    </row>
    <row r="120" spans="1:7">
      <c r="A120" s="14"/>
      <c r="B120" s="169"/>
      <c r="C120" s="169"/>
      <c r="D120" s="170"/>
      <c r="E120" s="125"/>
      <c r="F120" s="125"/>
      <c r="G120" s="125"/>
    </row>
    <row r="121" spans="1:7">
      <c r="A121" s="14"/>
      <c r="B121" s="169"/>
      <c r="C121" s="169"/>
      <c r="D121" s="170"/>
      <c r="E121" s="125"/>
      <c r="F121" s="125"/>
      <c r="G121" s="125"/>
    </row>
    <row r="122" spans="1:7">
      <c r="A122" s="14"/>
      <c r="B122" s="169"/>
      <c r="C122" s="169"/>
      <c r="D122" s="170"/>
      <c r="E122" s="125"/>
      <c r="F122" s="125"/>
      <c r="G122" s="125"/>
    </row>
    <row r="123" spans="1:7">
      <c r="A123" s="14"/>
      <c r="B123" s="169"/>
      <c r="C123" s="169"/>
      <c r="D123" s="170"/>
      <c r="E123" s="125"/>
      <c r="F123" s="125"/>
      <c r="G123" s="125"/>
    </row>
    <row r="124" spans="1:7">
      <c r="A124" s="14"/>
      <c r="B124" s="169"/>
      <c r="C124" s="169"/>
      <c r="D124" s="170"/>
      <c r="E124" s="125"/>
      <c r="F124" s="125"/>
      <c r="G124" s="125"/>
    </row>
    <row r="125" spans="1:7">
      <c r="A125" s="14"/>
      <c r="B125" s="169"/>
      <c r="C125" s="169"/>
      <c r="D125" s="170"/>
      <c r="E125" s="125"/>
      <c r="F125" s="125"/>
      <c r="G125" s="125"/>
    </row>
    <row r="126" spans="1:7">
      <c r="A126" s="14"/>
      <c r="B126" s="169"/>
      <c r="C126" s="169"/>
      <c r="D126" s="170"/>
      <c r="E126" s="125"/>
      <c r="F126" s="125"/>
      <c r="G126" s="125"/>
    </row>
    <row r="127" spans="1:7">
      <c r="A127" s="14"/>
      <c r="B127" s="169"/>
      <c r="C127" s="169"/>
      <c r="D127" s="170"/>
      <c r="E127" s="125"/>
      <c r="F127" s="125"/>
      <c r="G127" s="125"/>
    </row>
    <row r="128" spans="1:7">
      <c r="A128" s="14"/>
      <c r="B128" s="169"/>
      <c r="C128" s="169"/>
      <c r="D128" s="170"/>
      <c r="E128" s="125"/>
      <c r="F128" s="125"/>
      <c r="G128" s="125"/>
    </row>
    <row r="129" spans="1:7">
      <c r="A129" s="14"/>
      <c r="B129" s="169"/>
      <c r="C129" s="169"/>
      <c r="D129" s="170"/>
      <c r="E129" s="125"/>
      <c r="F129" s="125"/>
      <c r="G129" s="125"/>
    </row>
    <row r="130" spans="1:7">
      <c r="A130" s="14"/>
      <c r="B130" s="169"/>
      <c r="C130" s="169"/>
      <c r="D130" s="170"/>
      <c r="E130" s="125"/>
      <c r="F130" s="125"/>
      <c r="G130" s="125"/>
    </row>
    <row r="131" spans="1:7">
      <c r="A131" s="14"/>
      <c r="B131" s="169"/>
      <c r="C131" s="169"/>
      <c r="D131" s="170"/>
      <c r="E131" s="125"/>
      <c r="F131" s="125"/>
      <c r="G131" s="125"/>
    </row>
    <row r="132" spans="1:7">
      <c r="A132" s="14"/>
      <c r="B132" s="169"/>
      <c r="C132" s="169"/>
      <c r="D132" s="170"/>
      <c r="E132" s="125"/>
      <c r="F132" s="125"/>
      <c r="G132" s="125"/>
    </row>
    <row r="133" spans="1:7">
      <c r="A133" s="14"/>
      <c r="B133" s="169"/>
      <c r="C133" s="169"/>
      <c r="D133" s="170"/>
      <c r="E133" s="125"/>
      <c r="F133" s="125"/>
      <c r="G133" s="125"/>
    </row>
    <row r="134" spans="1:7">
      <c r="A134" s="14"/>
      <c r="B134" s="169"/>
      <c r="C134" s="169"/>
      <c r="D134" s="170"/>
      <c r="E134" s="125"/>
      <c r="F134" s="125"/>
      <c r="G134" s="125"/>
    </row>
    <row r="135" spans="1:7">
      <c r="A135" s="14"/>
      <c r="B135" s="169"/>
      <c r="C135" s="169"/>
      <c r="D135" s="170"/>
      <c r="E135" s="125"/>
      <c r="F135" s="125"/>
      <c r="G135" s="125"/>
    </row>
    <row r="136" spans="1:7">
      <c r="A136" s="14"/>
      <c r="B136" s="169"/>
      <c r="C136" s="169"/>
      <c r="D136" s="170"/>
      <c r="E136" s="125"/>
      <c r="F136" s="125"/>
      <c r="G136" s="125"/>
    </row>
    <row r="137" spans="1:7">
      <c r="A137" s="14"/>
      <c r="B137" s="169"/>
      <c r="C137" s="169"/>
      <c r="D137" s="170"/>
      <c r="E137" s="125"/>
      <c r="F137" s="125"/>
      <c r="G137" s="125"/>
    </row>
    <row r="138" spans="1:7">
      <c r="A138" s="14"/>
      <c r="B138" s="169"/>
      <c r="C138" s="169"/>
      <c r="D138" s="170"/>
      <c r="E138" s="125"/>
      <c r="F138" s="125"/>
      <c r="G138" s="125"/>
    </row>
    <row r="139" spans="1:7">
      <c r="A139" s="14"/>
      <c r="B139" s="169"/>
      <c r="C139" s="169"/>
      <c r="D139" s="170"/>
      <c r="E139" s="125"/>
      <c r="F139" s="125"/>
      <c r="G139" s="125"/>
    </row>
    <row r="140" spans="1:7">
      <c r="A140" s="14"/>
      <c r="B140" s="169"/>
      <c r="C140" s="169"/>
      <c r="D140" s="170"/>
      <c r="E140" s="125"/>
      <c r="F140" s="125"/>
      <c r="G140" s="125"/>
    </row>
    <row r="141" spans="1:7">
      <c r="A141" s="14"/>
      <c r="B141" s="169"/>
      <c r="C141" s="169"/>
      <c r="D141" s="170"/>
      <c r="E141" s="125"/>
      <c r="F141" s="125"/>
      <c r="G141" s="125"/>
    </row>
    <row r="142" spans="1:7">
      <c r="A142" s="14"/>
      <c r="B142" s="169"/>
      <c r="C142" s="169"/>
      <c r="D142" s="170"/>
      <c r="E142" s="125"/>
      <c r="F142" s="125"/>
      <c r="G142" s="125"/>
    </row>
    <row r="143" spans="1:7">
      <c r="A143" s="14"/>
      <c r="B143" s="169"/>
      <c r="C143" s="169"/>
      <c r="D143" s="170"/>
      <c r="E143" s="125"/>
      <c r="F143" s="125"/>
      <c r="G143" s="125"/>
    </row>
    <row r="144" spans="1:7">
      <c r="A144" s="14"/>
      <c r="B144" s="169"/>
      <c r="C144" s="169"/>
      <c r="D144" s="170"/>
      <c r="E144" s="125"/>
      <c r="F144" s="125"/>
      <c r="G144" s="125"/>
    </row>
    <row r="145" spans="1:7">
      <c r="A145" s="14"/>
      <c r="B145" s="169"/>
      <c r="C145" s="169"/>
      <c r="D145" s="170"/>
      <c r="E145" s="125"/>
      <c r="F145" s="125"/>
      <c r="G145" s="125"/>
    </row>
    <row r="146" spans="1:7">
      <c r="A146" s="14"/>
      <c r="B146" s="169"/>
      <c r="C146" s="169"/>
      <c r="D146" s="170"/>
      <c r="E146" s="125"/>
      <c r="F146" s="125"/>
      <c r="G146" s="125"/>
    </row>
    <row r="147" spans="1:7">
      <c r="A147" s="14"/>
      <c r="B147" s="169"/>
      <c r="C147" s="169"/>
      <c r="D147" s="170"/>
      <c r="E147" s="125"/>
      <c r="F147" s="125"/>
      <c r="G147" s="125"/>
    </row>
    <row r="148" spans="1:7">
      <c r="A148" s="14"/>
      <c r="B148" s="169"/>
      <c r="C148" s="169"/>
      <c r="D148" s="170"/>
      <c r="E148" s="125"/>
      <c r="F148" s="125"/>
      <c r="G148" s="125"/>
    </row>
    <row r="149" spans="1:7">
      <c r="A149" s="14"/>
      <c r="B149" s="169"/>
      <c r="C149" s="169"/>
      <c r="D149" s="170"/>
      <c r="E149" s="125"/>
      <c r="F149" s="125"/>
      <c r="G149" s="125"/>
    </row>
    <row r="150" spans="1:7">
      <c r="A150" s="14"/>
      <c r="B150" s="169"/>
      <c r="C150" s="169"/>
      <c r="D150" s="170"/>
      <c r="E150" s="125"/>
      <c r="F150" s="125"/>
      <c r="G150" s="125"/>
    </row>
    <row r="151" spans="1:7">
      <c r="A151" s="14"/>
      <c r="B151" s="169"/>
      <c r="C151" s="169"/>
      <c r="D151" s="170"/>
      <c r="E151" s="125"/>
      <c r="F151" s="125"/>
      <c r="G151" s="125"/>
    </row>
    <row r="152" spans="1:7">
      <c r="A152" s="14"/>
      <c r="B152" s="169"/>
      <c r="C152" s="169"/>
      <c r="D152" s="170"/>
      <c r="E152" s="125"/>
      <c r="F152" s="125"/>
      <c r="G152" s="125"/>
    </row>
    <row r="153" spans="1:7">
      <c r="A153" s="14"/>
      <c r="B153" s="169"/>
      <c r="C153" s="169"/>
      <c r="D153" s="170"/>
      <c r="E153" s="125"/>
      <c r="F153" s="125"/>
      <c r="G153" s="125"/>
    </row>
    <row r="154" spans="1:7">
      <c r="A154" s="14"/>
      <c r="B154" s="169"/>
      <c r="C154" s="169"/>
      <c r="D154" s="170"/>
      <c r="E154" s="125"/>
      <c r="F154" s="125"/>
      <c r="G154" s="125"/>
    </row>
    <row r="155" spans="1:7">
      <c r="A155" s="14"/>
      <c r="B155" s="169"/>
      <c r="C155" s="169"/>
      <c r="D155" s="170"/>
      <c r="E155" s="125"/>
      <c r="F155" s="125"/>
      <c r="G155" s="125"/>
    </row>
    <row r="156" spans="1:7">
      <c r="A156" s="14"/>
      <c r="B156" s="169"/>
      <c r="C156" s="169"/>
      <c r="D156" s="170"/>
      <c r="E156" s="125"/>
      <c r="F156" s="125"/>
      <c r="G156" s="125"/>
    </row>
    <row r="157" spans="1:7">
      <c r="A157" s="14"/>
      <c r="B157" s="169"/>
      <c r="C157" s="169"/>
      <c r="D157" s="170"/>
      <c r="E157" s="125"/>
      <c r="F157" s="125"/>
      <c r="G157" s="125"/>
    </row>
    <row r="158" spans="1:7">
      <c r="A158" s="14"/>
      <c r="B158" s="169"/>
      <c r="C158" s="169"/>
      <c r="D158" s="170"/>
      <c r="E158" s="125"/>
      <c r="F158" s="125"/>
      <c r="G158" s="125"/>
    </row>
    <row r="159" spans="1:7">
      <c r="A159" s="14"/>
      <c r="B159" s="169"/>
      <c r="C159" s="169"/>
      <c r="D159" s="170"/>
      <c r="E159" s="125"/>
      <c r="F159" s="125"/>
      <c r="G159" s="125"/>
    </row>
    <row r="160" spans="1:7">
      <c r="A160" s="14"/>
      <c r="B160" s="169"/>
      <c r="C160" s="169"/>
      <c r="D160" s="170"/>
      <c r="E160" s="125"/>
      <c r="F160" s="125"/>
      <c r="G160" s="125"/>
    </row>
    <row r="161" spans="1:7">
      <c r="A161" s="14"/>
      <c r="B161" s="169"/>
      <c r="C161" s="169"/>
      <c r="D161" s="170"/>
      <c r="E161" s="125"/>
      <c r="F161" s="125"/>
      <c r="G161" s="125"/>
    </row>
    <row r="162" spans="1:7">
      <c r="A162" s="14"/>
      <c r="B162" s="169"/>
      <c r="C162" s="169"/>
      <c r="D162" s="170"/>
      <c r="E162" s="125"/>
      <c r="F162" s="125"/>
      <c r="G162" s="125"/>
    </row>
    <row r="163" spans="1:7">
      <c r="A163" s="14"/>
      <c r="B163" s="169"/>
      <c r="C163" s="169"/>
      <c r="D163" s="170"/>
      <c r="E163" s="125"/>
      <c r="F163" s="125"/>
      <c r="G163" s="125"/>
    </row>
    <row r="164" spans="1:7">
      <c r="A164" s="14"/>
      <c r="B164" s="169"/>
      <c r="C164" s="169"/>
      <c r="D164" s="170"/>
      <c r="E164" s="125"/>
      <c r="F164" s="125"/>
      <c r="G164" s="125"/>
    </row>
    <row r="165" spans="1:7">
      <c r="A165" s="14"/>
      <c r="B165" s="169"/>
      <c r="C165" s="169"/>
      <c r="D165" s="170"/>
      <c r="E165" s="125"/>
      <c r="F165" s="125"/>
      <c r="G165" s="125"/>
    </row>
    <row r="166" spans="1:7">
      <c r="A166" s="14"/>
      <c r="B166" s="169"/>
      <c r="C166" s="169"/>
      <c r="D166" s="170"/>
      <c r="E166" s="125"/>
      <c r="F166" s="125"/>
      <c r="G166" s="125"/>
    </row>
    <row r="167" spans="1:7">
      <c r="A167" s="14"/>
      <c r="B167" s="169"/>
      <c r="C167" s="169"/>
      <c r="D167" s="170"/>
      <c r="E167" s="125"/>
      <c r="F167" s="125"/>
      <c r="G167" s="125"/>
    </row>
    <row r="168" spans="1:7">
      <c r="A168" s="14"/>
      <c r="B168" s="169"/>
      <c r="C168" s="169"/>
      <c r="D168" s="170"/>
      <c r="E168" s="125"/>
      <c r="F168" s="125"/>
      <c r="G168" s="125"/>
    </row>
    <row r="169" spans="1:7">
      <c r="A169" s="14"/>
      <c r="B169" s="169"/>
      <c r="C169" s="169"/>
      <c r="D169" s="170"/>
      <c r="E169" s="125"/>
      <c r="F169" s="125"/>
      <c r="G169" s="125"/>
    </row>
    <row r="170" spans="1:7">
      <c r="A170" s="14"/>
      <c r="B170" s="169"/>
      <c r="C170" s="169"/>
      <c r="D170" s="170"/>
      <c r="E170" s="125"/>
      <c r="F170" s="125"/>
      <c r="G170" s="125"/>
    </row>
    <row r="171" spans="1:7">
      <c r="A171" s="14"/>
      <c r="B171" s="169"/>
      <c r="C171" s="169"/>
      <c r="D171" s="170"/>
      <c r="E171" s="125"/>
      <c r="F171" s="125"/>
      <c r="G171" s="125"/>
    </row>
    <row r="172" spans="1:7">
      <c r="A172" s="14"/>
      <c r="B172" s="169"/>
      <c r="C172" s="169"/>
      <c r="D172" s="170"/>
      <c r="E172" s="125"/>
      <c r="F172" s="125"/>
      <c r="G172" s="125"/>
    </row>
    <row r="173" spans="1:7">
      <c r="A173" s="14"/>
      <c r="B173" s="169"/>
      <c r="C173" s="169"/>
      <c r="D173" s="170"/>
      <c r="E173" s="125"/>
      <c r="F173" s="125"/>
      <c r="G173" s="125"/>
    </row>
    <row r="174" spans="1:7">
      <c r="A174" s="14"/>
      <c r="B174" s="169"/>
      <c r="C174" s="169"/>
      <c r="D174" s="170"/>
      <c r="E174" s="125"/>
      <c r="F174" s="125"/>
      <c r="G174" s="125"/>
    </row>
    <row r="175" spans="1:7">
      <c r="A175" s="14"/>
      <c r="B175" s="169"/>
      <c r="C175" s="169"/>
      <c r="D175" s="170"/>
      <c r="E175" s="125"/>
      <c r="F175" s="125"/>
      <c r="G175" s="125"/>
    </row>
    <row r="176" spans="1:7">
      <c r="A176" s="14"/>
      <c r="B176" s="169"/>
      <c r="C176" s="169"/>
      <c r="D176" s="170"/>
      <c r="E176" s="125"/>
      <c r="F176" s="125"/>
      <c r="G176" s="125"/>
    </row>
    <row r="177" spans="1:17">
      <c r="A177" s="14"/>
      <c r="B177" s="169"/>
      <c r="C177" s="169"/>
      <c r="D177" s="170"/>
      <c r="E177" s="125"/>
      <c r="F177" s="125"/>
      <c r="G177" s="125"/>
    </row>
    <row r="178" spans="1:17">
      <c r="A178" s="14"/>
      <c r="B178" s="169"/>
      <c r="C178" s="169"/>
      <c r="D178" s="170"/>
      <c r="E178" s="125"/>
      <c r="F178" s="125"/>
      <c r="G178" s="125"/>
    </row>
    <row r="179" spans="1:17">
      <c r="A179" s="14"/>
      <c r="B179" s="169"/>
      <c r="C179" s="169"/>
      <c r="D179" s="170"/>
      <c r="E179" s="125"/>
      <c r="F179" s="125"/>
      <c r="G179" s="125"/>
    </row>
    <row r="180" spans="1:17">
      <c r="A180" s="14"/>
      <c r="B180" s="169"/>
      <c r="C180" s="169"/>
      <c r="D180" s="170"/>
      <c r="E180" s="125"/>
      <c r="F180" s="125"/>
      <c r="G180" s="125"/>
    </row>
    <row r="181" spans="1:17">
      <c r="A181" s="14"/>
      <c r="B181" s="169"/>
      <c r="C181" s="169"/>
      <c r="D181" s="170"/>
      <c r="E181" s="125"/>
      <c r="F181" s="125"/>
      <c r="G181" s="125"/>
    </row>
    <row r="182" spans="1:17">
      <c r="A182" s="14"/>
      <c r="B182" s="169"/>
      <c r="C182" s="169"/>
      <c r="D182" s="170"/>
      <c r="E182" s="125"/>
      <c r="F182" s="125"/>
      <c r="G182" s="125"/>
    </row>
    <row r="183" spans="1:17">
      <c r="A183" s="14"/>
      <c r="B183" s="169"/>
      <c r="C183" s="169"/>
      <c r="D183" s="170"/>
      <c r="E183" s="125"/>
      <c r="F183" s="125"/>
      <c r="G183" s="125"/>
    </row>
    <row r="184" spans="1:17">
      <c r="A184" s="14"/>
      <c r="B184" s="169"/>
      <c r="C184" s="169"/>
      <c r="D184" s="170"/>
      <c r="E184" s="125"/>
      <c r="F184" s="125"/>
      <c r="G184" s="125"/>
    </row>
    <row r="185" spans="1:17">
      <c r="A185" s="14"/>
      <c r="B185" s="169"/>
      <c r="C185" s="169"/>
      <c r="D185" s="170"/>
      <c r="E185" s="125"/>
      <c r="F185" s="125"/>
      <c r="G185" s="125"/>
    </row>
    <row r="186" spans="1:17">
      <c r="A186" s="14"/>
      <c r="B186" s="169"/>
      <c r="C186" s="169"/>
      <c r="D186" s="170"/>
      <c r="E186" s="125"/>
      <c r="F186" s="125"/>
      <c r="G186" s="125"/>
    </row>
    <row r="187" spans="1:17">
      <c r="A187" s="14"/>
      <c r="B187" s="169"/>
      <c r="C187" s="169"/>
      <c r="D187" s="170"/>
      <c r="E187" s="125"/>
      <c r="F187" s="125"/>
      <c r="G187" s="125"/>
      <c r="O187" s="27"/>
      <c r="P187" s="21"/>
      <c r="Q187" s="4"/>
    </row>
    <row r="188" spans="1:17">
      <c r="A188" s="14"/>
      <c r="B188" s="169"/>
      <c r="C188" s="169"/>
      <c r="D188" s="170"/>
      <c r="E188" s="125"/>
      <c r="F188" s="125"/>
      <c r="G188" s="125"/>
      <c r="O188" s="27"/>
      <c r="P188" s="21"/>
      <c r="Q188" s="4"/>
    </row>
    <row r="189" spans="1:17">
      <c r="A189" s="14"/>
      <c r="B189" s="169"/>
      <c r="C189" s="169"/>
      <c r="D189" s="170"/>
      <c r="E189" s="125"/>
      <c r="F189" s="125"/>
      <c r="G189" s="125"/>
      <c r="O189" s="27"/>
      <c r="P189" s="21"/>
      <c r="Q189" s="4"/>
    </row>
    <row r="190" spans="1:17">
      <c r="A190" s="14"/>
      <c r="B190" s="169"/>
      <c r="C190" s="169"/>
      <c r="D190" s="170"/>
      <c r="E190" s="125"/>
      <c r="F190" s="125"/>
      <c r="G190" s="125"/>
      <c r="O190" s="27"/>
      <c r="P190" s="21"/>
      <c r="Q190" s="4"/>
    </row>
    <row r="191" spans="1:17">
      <c r="A191" s="14"/>
      <c r="B191" s="169"/>
      <c r="C191" s="169"/>
      <c r="D191" s="170"/>
      <c r="E191" s="125"/>
      <c r="F191" s="125"/>
      <c r="G191" s="125"/>
      <c r="O191" s="27"/>
      <c r="P191" s="21"/>
      <c r="Q191" s="4"/>
    </row>
    <row r="192" spans="1:17">
      <c r="A192" s="14"/>
      <c r="B192" s="169"/>
      <c r="C192" s="169"/>
      <c r="D192" s="170"/>
      <c r="E192" s="125"/>
      <c r="F192" s="125"/>
      <c r="G192" s="125"/>
      <c r="O192" s="27"/>
      <c r="P192" s="21"/>
      <c r="Q192" s="4"/>
    </row>
    <row r="193" spans="1:17">
      <c r="A193" s="14"/>
      <c r="B193" s="169"/>
      <c r="C193" s="169"/>
      <c r="D193" s="170"/>
      <c r="E193" s="125"/>
      <c r="F193" s="125"/>
      <c r="G193" s="125"/>
      <c r="O193" s="27"/>
      <c r="P193" s="21"/>
      <c r="Q193" s="4"/>
    </row>
    <row r="194" spans="1:17">
      <c r="A194" s="14"/>
      <c r="B194" s="169"/>
      <c r="C194" s="169"/>
      <c r="D194" s="170"/>
      <c r="E194" s="125"/>
      <c r="F194" s="125"/>
      <c r="G194" s="125"/>
    </row>
    <row r="195" spans="1:17">
      <c r="A195" s="14"/>
      <c r="B195" s="169"/>
      <c r="C195" s="169"/>
      <c r="D195" s="170"/>
      <c r="E195" s="125"/>
      <c r="F195" s="125"/>
      <c r="G195" s="125"/>
    </row>
    <row r="196" spans="1:17">
      <c r="A196" s="14"/>
      <c r="B196" s="169"/>
      <c r="C196" s="169"/>
      <c r="D196" s="170"/>
      <c r="E196" s="125"/>
      <c r="F196" s="125"/>
      <c r="G196" s="125"/>
    </row>
    <row r="197" spans="1:17">
      <c r="A197" s="14"/>
      <c r="B197" s="169"/>
      <c r="C197" s="169"/>
      <c r="D197" s="170"/>
      <c r="E197" s="125"/>
      <c r="F197" s="125"/>
      <c r="G197" s="125"/>
    </row>
    <row r="198" spans="1:17">
      <c r="A198" s="14"/>
      <c r="B198" s="169"/>
      <c r="C198" s="169"/>
      <c r="D198" s="170"/>
      <c r="E198" s="125"/>
      <c r="F198" s="125"/>
      <c r="G198" s="125"/>
    </row>
    <row r="199" spans="1:17">
      <c r="A199" s="14"/>
      <c r="B199" s="170"/>
      <c r="C199" s="170"/>
      <c r="D199" s="170"/>
      <c r="E199" s="125"/>
      <c r="F199" s="125"/>
      <c r="G199" s="125"/>
    </row>
    <row r="200" spans="1:17">
      <c r="A200" s="14"/>
      <c r="B200" s="170"/>
      <c r="C200" s="170"/>
      <c r="D200" s="170"/>
      <c r="E200" s="125"/>
      <c r="F200" s="125"/>
      <c r="G200" s="125"/>
    </row>
    <row r="201" spans="1:17">
      <c r="A201" s="14"/>
      <c r="B201" s="170"/>
      <c r="C201" s="170"/>
      <c r="D201" s="170"/>
      <c r="E201" s="125"/>
      <c r="F201" s="125"/>
      <c r="G201" s="125"/>
    </row>
    <row r="202" spans="1:17">
      <c r="A202" s="14"/>
      <c r="B202" s="170"/>
      <c r="C202" s="170"/>
      <c r="D202" s="170"/>
      <c r="E202" s="125"/>
      <c r="F202" s="125"/>
      <c r="G202" s="125"/>
    </row>
    <row r="203" spans="1:17">
      <c r="A203" s="14"/>
      <c r="B203" s="170"/>
      <c r="C203" s="170"/>
      <c r="D203" s="170"/>
      <c r="E203" s="125"/>
      <c r="F203" s="125"/>
      <c r="G203" s="125"/>
    </row>
    <row r="204" spans="1:17">
      <c r="A204" s="14"/>
      <c r="B204" s="170"/>
      <c r="C204" s="170"/>
      <c r="D204" s="170"/>
      <c r="E204" s="125"/>
      <c r="F204" s="125"/>
      <c r="G204" s="125"/>
    </row>
    <row r="205" spans="1:17">
      <c r="A205" s="14"/>
      <c r="B205" s="170"/>
      <c r="C205" s="170"/>
      <c r="D205" s="170"/>
      <c r="E205" s="125"/>
      <c r="F205" s="125"/>
      <c r="G205" s="125"/>
    </row>
    <row r="206" spans="1:17">
      <c r="A206" s="14"/>
      <c r="B206" s="170"/>
      <c r="C206" s="170"/>
      <c r="D206" s="170"/>
      <c r="E206" s="125"/>
      <c r="F206" s="125"/>
      <c r="G206" s="125"/>
    </row>
    <row r="207" spans="1:17">
      <c r="A207" s="14"/>
      <c r="B207" s="170"/>
      <c r="C207" s="170"/>
      <c r="D207" s="170"/>
      <c r="E207" s="125"/>
      <c r="F207" s="125"/>
      <c r="G207" s="125"/>
    </row>
    <row r="208" spans="1:17">
      <c r="A208" s="14"/>
      <c r="B208" s="170"/>
      <c r="C208" s="170"/>
      <c r="D208" s="170"/>
      <c r="E208" s="125"/>
      <c r="F208" s="125"/>
      <c r="G208" s="125"/>
    </row>
    <row r="209" spans="1:7">
      <c r="A209" s="14"/>
      <c r="B209" s="170"/>
      <c r="C209" s="170"/>
      <c r="D209" s="170"/>
      <c r="E209" s="125"/>
      <c r="F209" s="125"/>
      <c r="G209" s="125"/>
    </row>
    <row r="210" spans="1:7">
      <c r="A210" s="14"/>
      <c r="B210" s="170"/>
      <c r="C210" s="170"/>
      <c r="D210" s="170"/>
      <c r="E210" s="125"/>
      <c r="F210" s="125"/>
      <c r="G210" s="125"/>
    </row>
    <row r="211" spans="1:7">
      <c r="A211" s="14"/>
      <c r="B211" s="170"/>
      <c r="C211" s="170"/>
      <c r="D211" s="170"/>
      <c r="E211" s="125"/>
      <c r="F211" s="125"/>
      <c r="G211" s="125"/>
    </row>
    <row r="212" spans="1:7">
      <c r="A212" s="14"/>
      <c r="B212" s="170"/>
      <c r="C212" s="170"/>
      <c r="D212" s="170"/>
      <c r="E212" s="125"/>
      <c r="F212" s="125"/>
      <c r="G212" s="125"/>
    </row>
    <row r="213" spans="1:7">
      <c r="A213" s="14"/>
      <c r="B213" s="170"/>
      <c r="C213" s="170"/>
      <c r="D213" s="170"/>
      <c r="E213" s="125"/>
      <c r="F213" s="125"/>
      <c r="G213" s="125"/>
    </row>
    <row r="214" spans="1:7">
      <c r="A214" s="14"/>
      <c r="B214" s="170"/>
      <c r="C214" s="170"/>
      <c r="D214" s="170"/>
      <c r="E214" s="125"/>
      <c r="F214" s="125"/>
      <c r="G214" s="125"/>
    </row>
    <row r="215" spans="1:7">
      <c r="A215" s="14"/>
      <c r="B215" s="170"/>
      <c r="C215" s="170"/>
      <c r="D215" s="170"/>
      <c r="E215" s="125"/>
      <c r="F215" s="125"/>
      <c r="G215" s="125"/>
    </row>
    <row r="216" spans="1:7">
      <c r="A216" s="14"/>
      <c r="B216" s="170"/>
      <c r="C216" s="170"/>
      <c r="D216" s="170"/>
      <c r="E216" s="125"/>
      <c r="F216" s="125"/>
      <c r="G216" s="125"/>
    </row>
    <row r="217" spans="1:7">
      <c r="A217" s="14"/>
      <c r="B217" s="170"/>
      <c r="C217" s="170"/>
      <c r="D217" s="170"/>
      <c r="E217" s="125"/>
      <c r="F217" s="125"/>
      <c r="G217" s="125"/>
    </row>
    <row r="218" spans="1:7">
      <c r="A218" s="14"/>
      <c r="B218" s="170"/>
      <c r="C218" s="170"/>
      <c r="D218" s="170"/>
      <c r="E218" s="125"/>
      <c r="F218" s="125"/>
      <c r="G218" s="125"/>
    </row>
    <row r="219" spans="1:7">
      <c r="A219" s="14"/>
      <c r="B219" s="170"/>
      <c r="C219" s="170"/>
      <c r="D219" s="170"/>
      <c r="E219" s="125"/>
      <c r="F219" s="125"/>
      <c r="G219" s="125"/>
    </row>
    <row r="220" spans="1:7">
      <c r="A220" s="14"/>
      <c r="B220" s="170"/>
      <c r="C220" s="170"/>
      <c r="D220" s="170"/>
      <c r="E220" s="125"/>
      <c r="F220" s="125"/>
      <c r="G220" s="125"/>
    </row>
    <row r="221" spans="1:7">
      <c r="A221" s="14"/>
      <c r="B221" s="170"/>
      <c r="C221" s="170"/>
      <c r="D221" s="170"/>
      <c r="E221" s="125"/>
      <c r="F221" s="125"/>
      <c r="G221" s="125"/>
    </row>
    <row r="222" spans="1:7">
      <c r="A222" s="14"/>
      <c r="B222" s="170"/>
      <c r="C222" s="170"/>
      <c r="D222" s="170"/>
      <c r="E222" s="125"/>
      <c r="F222" s="125"/>
      <c r="G222" s="125"/>
    </row>
    <row r="223" spans="1:7">
      <c r="A223" s="14"/>
      <c r="B223" s="170"/>
      <c r="C223" s="170"/>
      <c r="D223" s="170"/>
      <c r="E223" s="125"/>
      <c r="F223" s="125"/>
      <c r="G223" s="125"/>
    </row>
    <row r="224" spans="1:7">
      <c r="A224" s="14"/>
      <c r="B224" s="170"/>
      <c r="C224" s="170"/>
      <c r="D224" s="170"/>
      <c r="E224" s="125"/>
      <c r="F224" s="125"/>
      <c r="G224" s="125"/>
    </row>
    <row r="225" spans="1:8">
      <c r="A225" s="14"/>
      <c r="B225" s="170"/>
      <c r="C225" s="170"/>
      <c r="D225" s="170"/>
      <c r="E225" s="125"/>
      <c r="F225" s="125"/>
      <c r="G225" s="125"/>
    </row>
    <row r="226" spans="1:8">
      <c r="A226" s="14"/>
      <c r="B226" s="170"/>
      <c r="C226" s="170"/>
      <c r="D226" s="170"/>
      <c r="E226" s="125"/>
      <c r="F226" s="125"/>
      <c r="G226" s="125"/>
    </row>
    <row r="227" spans="1:8">
      <c r="A227" s="14"/>
      <c r="B227" s="170"/>
      <c r="C227" s="170"/>
      <c r="D227" s="170"/>
      <c r="E227" s="125"/>
      <c r="F227" s="125"/>
      <c r="G227" s="125"/>
    </row>
    <row r="228" spans="1:8">
      <c r="A228" s="14"/>
      <c r="B228" s="170"/>
      <c r="C228" s="170"/>
      <c r="D228" s="170"/>
      <c r="E228" s="125"/>
      <c r="F228" s="125"/>
      <c r="G228" s="125"/>
    </row>
    <row r="229" spans="1:8">
      <c r="A229" s="14"/>
      <c r="B229" s="170"/>
      <c r="C229" s="170"/>
      <c r="D229" s="170"/>
      <c r="E229" s="125"/>
      <c r="F229" s="125"/>
      <c r="G229" s="125"/>
    </row>
    <row r="230" spans="1:8">
      <c r="A230" s="14"/>
      <c r="B230" s="170"/>
      <c r="C230" s="170"/>
      <c r="D230" s="170"/>
      <c r="E230" s="125"/>
      <c r="F230" s="125"/>
      <c r="G230" s="125"/>
    </row>
    <row r="231" spans="1:8">
      <c r="A231" s="14"/>
      <c r="B231" s="170"/>
      <c r="C231" s="170"/>
      <c r="D231" s="170"/>
      <c r="E231" s="125"/>
      <c r="F231" s="125"/>
      <c r="G231" s="125"/>
    </row>
    <row r="232" spans="1:8">
      <c r="A232" s="14"/>
      <c r="B232" s="170"/>
      <c r="C232" s="170"/>
      <c r="D232" s="170"/>
      <c r="E232" s="125"/>
      <c r="F232" s="125"/>
      <c r="G232" s="125"/>
    </row>
    <row r="233" spans="1:8">
      <c r="A233" s="14"/>
      <c r="B233" s="170"/>
      <c r="C233" s="170"/>
      <c r="D233" s="170"/>
      <c r="E233" s="125"/>
      <c r="F233" s="125"/>
      <c r="G233" s="125"/>
    </row>
    <row r="234" spans="1:8">
      <c r="A234" s="14"/>
      <c r="B234" s="170"/>
      <c r="C234" s="170"/>
      <c r="D234" s="170"/>
      <c r="E234" s="125"/>
      <c r="F234" s="125"/>
      <c r="G234" s="125"/>
    </row>
    <row r="235" spans="1:8">
      <c r="A235" s="14"/>
      <c r="B235" s="170"/>
      <c r="C235" s="170"/>
      <c r="D235" s="170"/>
      <c r="E235" s="125"/>
      <c r="F235" s="125"/>
      <c r="G235" s="125"/>
    </row>
    <row r="236" spans="1:8">
      <c r="A236" s="14"/>
      <c r="B236" s="170"/>
      <c r="C236" s="170"/>
      <c r="D236" s="170"/>
      <c r="E236" s="125"/>
      <c r="F236" s="125"/>
      <c r="G236" s="125"/>
      <c r="H236" s="115"/>
    </row>
    <row r="237" spans="1:8">
      <c r="A237" s="14"/>
      <c r="B237" s="170"/>
      <c r="C237" s="170"/>
      <c r="D237" s="170"/>
      <c r="E237" s="125"/>
      <c r="F237" s="125"/>
      <c r="G237" s="125"/>
    </row>
    <row r="238" spans="1:8">
      <c r="A238" s="14"/>
      <c r="B238" s="170"/>
      <c r="C238" s="170"/>
      <c r="D238" s="170"/>
      <c r="E238" s="125"/>
      <c r="F238" s="125"/>
      <c r="G238" s="125"/>
    </row>
    <row r="239" spans="1:8">
      <c r="A239" s="14"/>
      <c r="B239" s="170"/>
      <c r="C239" s="170"/>
      <c r="D239" s="170"/>
      <c r="E239" s="125"/>
      <c r="F239" s="125"/>
      <c r="G239" s="125"/>
    </row>
    <row r="240" spans="1:8">
      <c r="A240" s="14"/>
      <c r="B240" s="170"/>
      <c r="C240" s="170"/>
      <c r="D240" s="170"/>
      <c r="E240" s="125"/>
      <c r="F240" s="125"/>
      <c r="G240" s="125"/>
    </row>
    <row r="241" spans="1:7">
      <c r="A241" s="14"/>
      <c r="B241" s="170"/>
      <c r="C241" s="170"/>
      <c r="D241" s="170"/>
      <c r="E241" s="125"/>
      <c r="F241" s="125"/>
      <c r="G241" s="125"/>
    </row>
    <row r="242" spans="1:7">
      <c r="A242" s="14"/>
      <c r="B242" s="170"/>
      <c r="C242" s="170"/>
      <c r="D242" s="170"/>
      <c r="E242" s="125"/>
      <c r="F242" s="125"/>
      <c r="G242" s="125"/>
    </row>
    <row r="243" spans="1:7">
      <c r="A243" s="14"/>
      <c r="B243" s="170"/>
      <c r="C243" s="170"/>
      <c r="D243" s="170"/>
      <c r="E243" s="125"/>
      <c r="F243" s="125"/>
      <c r="G243" s="125"/>
    </row>
    <row r="244" spans="1:7">
      <c r="A244" s="14"/>
      <c r="B244" s="170"/>
      <c r="C244" s="170"/>
      <c r="D244" s="170"/>
      <c r="E244" s="125"/>
      <c r="F244" s="125"/>
      <c r="G244" s="125"/>
    </row>
    <row r="245" spans="1:7">
      <c r="A245" s="14"/>
      <c r="B245" s="170"/>
      <c r="C245" s="170"/>
      <c r="D245" s="170"/>
      <c r="E245" s="125"/>
      <c r="F245" s="125"/>
      <c r="G245" s="125"/>
    </row>
    <row r="246" spans="1:7">
      <c r="A246" s="14"/>
      <c r="B246" s="170"/>
      <c r="C246" s="170"/>
      <c r="D246" s="170"/>
      <c r="E246" s="125"/>
      <c r="F246" s="125"/>
      <c r="G246" s="125"/>
    </row>
    <row r="247" spans="1:7">
      <c r="A247" s="14"/>
      <c r="B247" s="170"/>
      <c r="C247" s="170"/>
      <c r="D247" s="170"/>
      <c r="E247" s="125"/>
      <c r="F247" s="125"/>
      <c r="G247" s="125"/>
    </row>
    <row r="248" spans="1:7">
      <c r="A248" s="14"/>
      <c r="B248" s="170"/>
      <c r="C248" s="170"/>
      <c r="D248" s="170"/>
      <c r="E248" s="125"/>
      <c r="F248" s="125"/>
      <c r="G248" s="125"/>
    </row>
    <row r="249" spans="1:7">
      <c r="A249" s="14"/>
      <c r="B249" s="170"/>
      <c r="C249" s="170"/>
      <c r="D249" s="170"/>
      <c r="E249" s="125"/>
      <c r="F249" s="125"/>
      <c r="G249" s="125"/>
    </row>
    <row r="250" spans="1:7">
      <c r="A250" s="14"/>
      <c r="B250" s="170"/>
      <c r="C250" s="170"/>
      <c r="D250" s="170"/>
      <c r="E250" s="125"/>
      <c r="F250" s="125"/>
      <c r="G250" s="125"/>
    </row>
    <row r="251" spans="1:7">
      <c r="A251" s="14"/>
      <c r="B251" s="170"/>
      <c r="C251" s="170"/>
      <c r="D251" s="170"/>
      <c r="E251" s="125"/>
      <c r="F251" s="125"/>
      <c r="G251" s="125"/>
    </row>
    <row r="252" spans="1:7">
      <c r="A252" s="14"/>
      <c r="B252" s="170"/>
      <c r="C252" s="170"/>
      <c r="D252" s="170"/>
      <c r="E252" s="125"/>
      <c r="F252" s="125"/>
      <c r="G252" s="125"/>
    </row>
    <row r="253" spans="1:7">
      <c r="A253" s="14"/>
      <c r="B253" s="170"/>
      <c r="C253" s="170"/>
      <c r="D253" s="170"/>
      <c r="E253" s="125"/>
      <c r="F253" s="125"/>
      <c r="G253" s="125"/>
    </row>
    <row r="254" spans="1:7">
      <c r="A254" s="14"/>
      <c r="B254" s="170"/>
      <c r="C254" s="170"/>
      <c r="D254" s="170"/>
      <c r="E254" s="125"/>
      <c r="F254" s="125"/>
      <c r="G254" s="125"/>
    </row>
    <row r="255" spans="1:7">
      <c r="A255" s="14"/>
      <c r="B255" s="170"/>
      <c r="C255" s="170"/>
      <c r="D255" s="170"/>
      <c r="E255" s="125"/>
      <c r="F255" s="125"/>
      <c r="G255" s="125"/>
    </row>
    <row r="256" spans="1:7">
      <c r="A256" s="14"/>
      <c r="B256" s="170"/>
      <c r="C256" s="170"/>
      <c r="D256" s="170"/>
      <c r="E256" s="125"/>
      <c r="F256" s="125"/>
      <c r="G256" s="125"/>
    </row>
    <row r="257" spans="1:10">
      <c r="A257" s="14"/>
      <c r="B257" s="170"/>
      <c r="C257" s="170"/>
      <c r="D257" s="170"/>
      <c r="E257" s="125"/>
      <c r="F257" s="125"/>
      <c r="G257" s="125"/>
    </row>
    <row r="258" spans="1:10">
      <c r="A258" s="14"/>
      <c r="B258" s="170"/>
      <c r="C258" s="170"/>
      <c r="D258" s="170"/>
      <c r="E258" s="125"/>
      <c r="F258" s="125"/>
      <c r="G258" s="125"/>
    </row>
    <row r="259" spans="1:10">
      <c r="A259" s="14"/>
      <c r="B259" s="170"/>
      <c r="C259" s="170"/>
      <c r="D259" s="170"/>
      <c r="E259" s="125"/>
      <c r="F259" s="125"/>
      <c r="G259" s="125"/>
    </row>
    <row r="260" spans="1:10">
      <c r="A260" s="27"/>
      <c r="B260" s="170"/>
      <c r="C260" s="170"/>
      <c r="D260" s="170"/>
      <c r="E260" s="125"/>
      <c r="F260" s="125"/>
      <c r="G260" s="125"/>
    </row>
    <row r="261" spans="1:10">
      <c r="A261" s="27"/>
      <c r="B261" s="170"/>
      <c r="C261" s="170"/>
      <c r="D261" s="170"/>
      <c r="E261" s="125"/>
      <c r="F261" s="125"/>
      <c r="G261" s="125"/>
    </row>
    <row r="262" spans="1:10">
      <c r="A262" s="27"/>
      <c r="B262" s="170"/>
      <c r="C262" s="170"/>
      <c r="D262" s="170"/>
      <c r="E262" s="125"/>
      <c r="F262" s="125"/>
      <c r="G262" s="125"/>
    </row>
    <row r="263" spans="1:10">
      <c r="A263" s="27"/>
      <c r="B263" s="170"/>
      <c r="C263" s="170"/>
      <c r="D263" s="170"/>
      <c r="E263" s="125"/>
      <c r="F263" s="125"/>
      <c r="G263" s="125"/>
    </row>
    <row r="264" spans="1:10">
      <c r="A264" s="27"/>
      <c r="B264" s="170"/>
      <c r="C264" s="170"/>
      <c r="D264" s="170"/>
      <c r="E264" s="125"/>
      <c r="F264" s="125"/>
      <c r="G264" s="125"/>
    </row>
    <row r="265" spans="1:10">
      <c r="A265" s="27"/>
      <c r="B265" s="170"/>
      <c r="C265" s="170"/>
      <c r="D265" s="170"/>
      <c r="E265" s="125"/>
      <c r="F265" s="125"/>
      <c r="G265" s="125"/>
    </row>
    <row r="266" spans="1:10">
      <c r="A266" s="27"/>
      <c r="B266" s="170"/>
      <c r="C266" s="170"/>
      <c r="D266" s="170"/>
      <c r="E266" s="125"/>
      <c r="F266" s="125"/>
      <c r="G266" s="125"/>
      <c r="H266" s="132"/>
    </row>
    <row r="267" spans="1:10">
      <c r="A267" s="14"/>
      <c r="B267" s="170"/>
      <c r="C267" s="170"/>
      <c r="D267" s="170"/>
      <c r="E267" s="125"/>
      <c r="F267" s="125"/>
      <c r="G267" s="125"/>
      <c r="H267" s="139" t="s">
        <v>686</v>
      </c>
      <c r="I267" s="36"/>
    </row>
    <row r="268" spans="1:10">
      <c r="A268" s="14"/>
      <c r="B268" s="170"/>
      <c r="C268" s="170"/>
      <c r="D268" s="170"/>
      <c r="E268" s="125"/>
      <c r="F268" s="125"/>
      <c r="G268" s="125"/>
      <c r="H268" s="36" t="s">
        <v>674</v>
      </c>
      <c r="I268" s="36"/>
      <c r="J268" s="36"/>
    </row>
    <row r="269" spans="1:10">
      <c r="A269" s="14"/>
      <c r="B269" s="170"/>
      <c r="C269" s="170"/>
      <c r="D269" s="170"/>
      <c r="E269" s="125"/>
      <c r="F269" s="125"/>
      <c r="G269" s="125"/>
      <c r="H269" s="132" t="s">
        <v>686</v>
      </c>
    </row>
    <row r="270" spans="1:10">
      <c r="A270" s="14"/>
      <c r="B270" s="170"/>
      <c r="C270" s="170"/>
      <c r="D270" s="170"/>
      <c r="E270" s="125"/>
      <c r="F270" s="125"/>
      <c r="G270" s="125"/>
      <c r="H270" s="132" t="s">
        <v>653</v>
      </c>
    </row>
    <row r="271" spans="1:10">
      <c r="A271" s="14"/>
      <c r="B271" s="170"/>
      <c r="C271" s="170"/>
      <c r="D271" s="170"/>
      <c r="E271" s="125"/>
      <c r="F271" s="125"/>
      <c r="G271" s="125"/>
      <c r="H271" s="36" t="s">
        <v>687</v>
      </c>
      <c r="I271" s="36"/>
      <c r="J271" s="36"/>
    </row>
    <row r="272" spans="1:10">
      <c r="A272" s="14"/>
      <c r="B272" s="170"/>
      <c r="C272" s="170"/>
      <c r="D272" s="170"/>
      <c r="E272" s="125"/>
      <c r="F272" s="125"/>
      <c r="G272" s="125"/>
      <c r="H272" s="132" t="s">
        <v>686</v>
      </c>
    </row>
    <row r="273" spans="1:8">
      <c r="A273" s="14"/>
      <c r="B273" s="170"/>
      <c r="C273" s="170"/>
      <c r="D273" s="170"/>
      <c r="E273" s="125"/>
      <c r="F273" s="125"/>
      <c r="G273" s="125"/>
      <c r="H273" s="132" t="s">
        <v>653</v>
      </c>
    </row>
    <row r="274" spans="1:8">
      <c r="A274" s="14"/>
      <c r="B274" s="170"/>
      <c r="C274" s="170"/>
      <c r="D274" s="170"/>
      <c r="E274" s="125"/>
      <c r="F274" s="125"/>
      <c r="G274" s="125"/>
      <c r="H274" s="36" t="s">
        <v>698</v>
      </c>
    </row>
    <row r="275" spans="1:8">
      <c r="A275" s="14"/>
      <c r="B275" s="170"/>
      <c r="C275" s="170"/>
      <c r="D275" s="170"/>
      <c r="E275" s="125"/>
      <c r="F275" s="125"/>
      <c r="G275" s="125"/>
      <c r="H275" s="132" t="s">
        <v>686</v>
      </c>
    </row>
    <row r="276" spans="1:8">
      <c r="A276" s="14"/>
      <c r="B276" s="170"/>
      <c r="C276" s="170"/>
      <c r="D276" s="170"/>
      <c r="E276" s="125"/>
      <c r="F276" s="125"/>
      <c r="G276" s="125"/>
      <c r="H276" s="132" t="s">
        <v>686</v>
      </c>
    </row>
    <row r="277" spans="1:8">
      <c r="A277" s="14"/>
      <c r="B277" s="170"/>
      <c r="C277" s="170"/>
      <c r="D277" s="170"/>
      <c r="E277" s="125"/>
      <c r="F277" s="125"/>
      <c r="G277" s="125"/>
      <c r="H277" s="36" t="s">
        <v>706</v>
      </c>
    </row>
    <row r="278" spans="1:8">
      <c r="A278" s="14"/>
      <c r="B278" s="170"/>
      <c r="C278" s="170"/>
      <c r="D278" s="170"/>
      <c r="E278" s="125"/>
      <c r="F278" s="125"/>
      <c r="G278" s="125"/>
      <c r="H278" s="132" t="s">
        <v>686</v>
      </c>
    </row>
    <row r="279" spans="1:8">
      <c r="A279" s="14"/>
      <c r="B279" s="170"/>
      <c r="C279" s="170"/>
      <c r="D279" s="170"/>
      <c r="E279" s="125"/>
      <c r="F279" s="125"/>
      <c r="G279" s="125"/>
      <c r="H279" s="132" t="s">
        <v>686</v>
      </c>
    </row>
    <row r="280" spans="1:8">
      <c r="B280" s="170"/>
      <c r="C280" s="170"/>
      <c r="D280" s="170"/>
      <c r="E280" s="125"/>
      <c r="F280" s="125"/>
      <c r="G280" s="125"/>
      <c r="H280" s="36"/>
    </row>
    <row r="281" spans="1:8">
      <c r="B281" s="170"/>
      <c r="C281" s="170"/>
      <c r="D281" s="170"/>
      <c r="E281" s="125"/>
      <c r="F281" s="125"/>
      <c r="G281" s="125"/>
    </row>
    <row r="282" spans="1:8">
      <c r="B282" s="170"/>
      <c r="C282" s="170"/>
      <c r="D282" s="170"/>
      <c r="E282" s="125"/>
      <c r="F282" s="125"/>
      <c r="G282" s="125"/>
    </row>
    <row r="283" spans="1:8">
      <c r="B283" s="170"/>
      <c r="C283" s="170"/>
      <c r="D283" s="170"/>
      <c r="E283" s="125"/>
      <c r="F283" s="125"/>
      <c r="G283" s="125"/>
    </row>
    <row r="284" spans="1:8">
      <c r="B284" s="170"/>
      <c r="C284" s="170"/>
      <c r="D284" s="170"/>
      <c r="E284" s="125"/>
      <c r="F284" s="125"/>
      <c r="G284" s="125"/>
    </row>
    <row r="285" spans="1:8">
      <c r="B285" s="170"/>
      <c r="C285" s="170"/>
      <c r="D285" s="170"/>
      <c r="E285" s="125"/>
      <c r="F285" s="125"/>
      <c r="G285" s="125"/>
    </row>
    <row r="286" spans="1:8">
      <c r="B286" s="170"/>
      <c r="C286" s="170"/>
      <c r="D286" s="170"/>
      <c r="E286" s="125"/>
      <c r="F286" s="125"/>
      <c r="G286" s="125"/>
    </row>
    <row r="287" spans="1:8">
      <c r="B287" s="170"/>
      <c r="C287" s="170"/>
      <c r="D287" s="170"/>
      <c r="E287" s="125"/>
      <c r="F287" s="125"/>
      <c r="G287" s="125"/>
    </row>
    <row r="288" spans="1:8">
      <c r="B288" s="170"/>
      <c r="C288" s="170"/>
      <c r="D288" s="170"/>
      <c r="E288" s="125"/>
      <c r="F288" s="125"/>
      <c r="G288" s="125"/>
    </row>
    <row r="289" spans="2:7">
      <c r="B289" s="170"/>
      <c r="C289" s="170"/>
      <c r="D289" s="170"/>
      <c r="E289" s="125"/>
      <c r="F289" s="125"/>
      <c r="G289" s="125"/>
    </row>
    <row r="290" spans="2:7">
      <c r="D290" s="87"/>
    </row>
    <row r="291" spans="2:7">
      <c r="D291" s="87"/>
    </row>
    <row r="292" spans="2:7">
      <c r="D292" s="87"/>
    </row>
    <row r="293" spans="2:7">
      <c r="D293" s="87"/>
    </row>
    <row r="294" spans="2:7">
      <c r="D294" s="87"/>
    </row>
    <row r="295" spans="2:7">
      <c r="D295" s="87"/>
    </row>
    <row r="296" spans="2:7">
      <c r="D296" s="87"/>
    </row>
    <row r="297" spans="2:7">
      <c r="D297" s="87"/>
    </row>
  </sheetData>
  <hyperlinks>
    <hyperlink ref="A3" r:id="rId1" xr:uid="{8636A959-1EC7-42A9-8040-684D3FF09939}"/>
    <hyperlink ref="A101" r:id="rId2" xr:uid="{EBCD0DDD-E753-4083-B95C-46D27E9E71FF}"/>
  </hyperlinks>
  <pageMargins left="0.7" right="0.7" top="0.75" bottom="0.75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8">
    <tabColor rgb="FF7030A0"/>
  </sheetPr>
  <dimension ref="A1:AL249"/>
  <sheetViews>
    <sheetView zoomScaleNormal="100" workbookViewId="0">
      <pane xSplit="1" ySplit="5" topLeftCell="B230" activePane="bottomRight" state="frozen"/>
      <selection pane="topRight" activeCell="B1" sqref="B1"/>
      <selection pane="bottomLeft" activeCell="A5" sqref="A5"/>
      <selection pane="bottomRight" activeCell="G244" sqref="G244:H244"/>
    </sheetView>
  </sheetViews>
  <sheetFormatPr defaultRowHeight="14.5"/>
  <cols>
    <col min="1" max="1" width="14.1796875" customWidth="1"/>
    <col min="2" max="2" width="15.54296875" style="15" customWidth="1"/>
    <col min="3" max="4" width="17" style="15" customWidth="1"/>
    <col min="5" max="5" width="10.36328125" style="15" customWidth="1"/>
    <col min="6" max="6" width="6.54296875" style="15" customWidth="1"/>
    <col min="7" max="7" width="8.54296875" style="15" customWidth="1"/>
    <col min="8" max="8" width="11.54296875" bestFit="1" customWidth="1"/>
    <col min="9" max="9" width="8.7265625" customWidth="1"/>
    <col min="27" max="28" width="9.54296875" bestFit="1" customWidth="1"/>
  </cols>
  <sheetData>
    <row r="1" spans="1:28">
      <c r="A1" s="26" t="s">
        <v>785</v>
      </c>
      <c r="H1" s="132" t="s">
        <v>394</v>
      </c>
      <c r="I1" s="132" t="s">
        <v>584</v>
      </c>
    </row>
    <row r="2" spans="1:28" s="113" customFormat="1">
      <c r="A2" s="5" t="s">
        <v>20</v>
      </c>
      <c r="B2" s="15"/>
      <c r="C2" s="15"/>
      <c r="D2" s="15"/>
      <c r="E2" s="15"/>
      <c r="F2" s="15"/>
      <c r="G2" s="15"/>
      <c r="H2" s="115" t="s">
        <v>694</v>
      </c>
      <c r="I2" s="113" t="s">
        <v>437</v>
      </c>
      <c r="N2" s="132" t="s">
        <v>601</v>
      </c>
    </row>
    <row r="3" spans="1:28">
      <c r="B3" s="132" t="s">
        <v>600</v>
      </c>
      <c r="I3" t="s">
        <v>622</v>
      </c>
    </row>
    <row r="4" spans="1:28">
      <c r="B4" s="115" t="s">
        <v>465</v>
      </c>
      <c r="C4" s="115" t="s">
        <v>465</v>
      </c>
      <c r="D4" s="115"/>
      <c r="E4" s="115"/>
      <c r="F4" s="115"/>
      <c r="G4" s="115"/>
    </row>
    <row r="5" spans="1:28">
      <c r="B5" s="26" t="s">
        <v>1</v>
      </c>
      <c r="C5" s="26" t="s">
        <v>2</v>
      </c>
      <c r="D5" s="26" t="s">
        <v>21</v>
      </c>
      <c r="E5" s="27" t="s">
        <v>796</v>
      </c>
      <c r="F5" s="27" t="s">
        <v>795</v>
      </c>
      <c r="G5" s="26" t="s">
        <v>350</v>
      </c>
      <c r="K5" s="25"/>
      <c r="L5" s="25"/>
      <c r="M5" s="25"/>
    </row>
    <row r="6" spans="1:28">
      <c r="A6" s="27">
        <v>37226</v>
      </c>
      <c r="B6" s="150">
        <v>381779.64602596703</v>
      </c>
      <c r="C6" s="150">
        <v>224576.26236821592</v>
      </c>
      <c r="D6" s="150">
        <v>266497.16467694956</v>
      </c>
      <c r="E6" s="150"/>
      <c r="F6" s="150"/>
      <c r="G6" s="150"/>
      <c r="K6" s="25"/>
      <c r="L6" s="25"/>
      <c r="M6" s="25"/>
      <c r="AA6" s="90"/>
      <c r="AB6" s="90"/>
    </row>
    <row r="7" spans="1:28">
      <c r="A7" s="27">
        <v>37257</v>
      </c>
      <c r="B7" s="150">
        <v>366807.89520141931</v>
      </c>
      <c r="C7" s="150">
        <v>217090.38695594206</v>
      </c>
      <c r="D7" s="150">
        <v>262754.2269708126</v>
      </c>
      <c r="E7" s="150"/>
      <c r="F7" s="150"/>
      <c r="G7" s="150"/>
      <c r="AA7" s="90"/>
      <c r="AB7" s="90"/>
    </row>
    <row r="8" spans="1:28">
      <c r="A8" s="27">
        <v>37288</v>
      </c>
      <c r="B8" s="150">
        <v>389265.52143824089</v>
      </c>
      <c r="C8" s="150">
        <v>227570.61253312544</v>
      </c>
      <c r="D8" s="150">
        <v>278474.56533658772</v>
      </c>
      <c r="E8" s="150"/>
      <c r="F8" s="150"/>
      <c r="G8" s="150"/>
      <c r="K8" s="25"/>
      <c r="L8" s="25"/>
      <c r="AA8" s="90"/>
      <c r="AB8" s="90"/>
    </row>
    <row r="9" spans="1:28">
      <c r="A9" s="27">
        <v>37316</v>
      </c>
      <c r="B9" s="150">
        <v>394528.70025675464</v>
      </c>
      <c r="C9" s="150">
        <v>223318.13222080452</v>
      </c>
      <c r="D9" s="150">
        <v>276914.48395379761</v>
      </c>
      <c r="E9" s="150"/>
      <c r="F9" s="150"/>
      <c r="G9" s="150"/>
      <c r="AA9" s="90"/>
      <c r="AB9" s="90"/>
    </row>
    <row r="10" spans="1:28">
      <c r="A10" s="27">
        <v>37347</v>
      </c>
      <c r="B10" s="150">
        <v>394528.70025675464</v>
      </c>
      <c r="C10" s="150">
        <v>226295.70731708189</v>
      </c>
      <c r="D10" s="150">
        <v>281380.84659821365</v>
      </c>
      <c r="E10" s="150"/>
      <c r="F10" s="150"/>
      <c r="G10" s="150"/>
      <c r="AA10" s="90"/>
      <c r="AB10" s="90"/>
    </row>
    <row r="11" spans="1:28">
      <c r="A11" s="27">
        <v>37377</v>
      </c>
      <c r="B11" s="150">
        <v>400483.85044930939</v>
      </c>
      <c r="C11" s="150">
        <v>223318.13222080452</v>
      </c>
      <c r="D11" s="150">
        <v>278403.27150193631</v>
      </c>
      <c r="E11" s="150"/>
      <c r="F11" s="150"/>
      <c r="G11" s="150"/>
      <c r="AA11" s="90"/>
      <c r="AB11" s="90"/>
    </row>
    <row r="12" spans="1:28">
      <c r="A12" s="27">
        <v>37408</v>
      </c>
      <c r="B12" s="150">
        <v>387570.47594277136</v>
      </c>
      <c r="C12" s="150">
        <v>218100.49596779532</v>
      </c>
      <c r="D12" s="150">
        <v>269678.31596017932</v>
      </c>
      <c r="E12" s="150"/>
      <c r="F12" s="150"/>
      <c r="G12" s="150"/>
      <c r="AA12" s="90"/>
      <c r="AB12" s="90"/>
    </row>
    <row r="13" spans="1:28">
      <c r="A13" s="27">
        <v>37438</v>
      </c>
      <c r="B13" s="150">
        <v>383149.51994342415</v>
      </c>
      <c r="C13" s="150">
        <v>221047.7999673601</v>
      </c>
      <c r="D13" s="150">
        <v>272625.6199597441</v>
      </c>
      <c r="E13" s="150"/>
      <c r="F13" s="150"/>
      <c r="G13" s="150"/>
      <c r="AA13" s="90"/>
      <c r="AB13" s="90"/>
    </row>
    <row r="14" spans="1:28">
      <c r="A14" s="27">
        <v>37469</v>
      </c>
      <c r="B14" s="150">
        <v>390517.7799423362</v>
      </c>
      <c r="C14" s="150">
        <v>218100.49596779532</v>
      </c>
      <c r="D14" s="150">
        <v>272625.6199597441</v>
      </c>
      <c r="E14" s="150"/>
      <c r="F14" s="150"/>
      <c r="G14" s="150"/>
      <c r="AA14" s="90"/>
      <c r="AB14" s="90"/>
    </row>
    <row r="15" spans="1:28">
      <c r="A15" s="27">
        <v>37500</v>
      </c>
      <c r="B15" s="150">
        <v>403390.20489002613</v>
      </c>
      <c r="C15" s="150">
        <v>219297.58411294149</v>
      </c>
      <c r="D15" s="150">
        <v>271371.59238056303</v>
      </c>
      <c r="E15" s="150"/>
      <c r="F15" s="150"/>
      <c r="G15" s="150"/>
      <c r="AA15" s="90"/>
      <c r="AB15" s="90"/>
    </row>
    <row r="16" spans="1:28">
      <c r="A16" s="27">
        <v>37530</v>
      </c>
      <c r="B16" s="150">
        <v>410724.57225166296</v>
      </c>
      <c r="C16" s="150">
        <v>222964.76779375991</v>
      </c>
      <c r="D16" s="150">
        <v>275038.77606138145</v>
      </c>
      <c r="E16" s="150"/>
      <c r="F16" s="150"/>
      <c r="G16" s="150"/>
      <c r="AA16" s="90"/>
      <c r="AB16" s="90"/>
    </row>
    <row r="17" spans="1:28">
      <c r="A17" s="27">
        <v>37561</v>
      </c>
      <c r="B17" s="150">
        <v>415858.62940480874</v>
      </c>
      <c r="C17" s="150">
        <v>234699.75557237884</v>
      </c>
      <c r="D17" s="150">
        <v>289707.51078465511</v>
      </c>
      <c r="E17" s="150"/>
      <c r="F17" s="150"/>
      <c r="G17" s="150"/>
      <c r="AA17" s="90"/>
      <c r="AB17" s="90"/>
    </row>
    <row r="18" spans="1:28">
      <c r="A18" s="27">
        <v>37591</v>
      </c>
      <c r="B18" s="150">
        <v>393521.65931480227</v>
      </c>
      <c r="C18" s="150">
        <v>233198.02033469762</v>
      </c>
      <c r="D18" s="150">
        <v>279108.88058809121</v>
      </c>
      <c r="E18" s="204">
        <f>+B18/B6-1</f>
        <v>3.0755996059665724E-2</v>
      </c>
      <c r="F18" s="204">
        <f t="shared" ref="F18:G18" si="0">+C18/C6-1</f>
        <v>3.8391225660107553E-2</v>
      </c>
      <c r="G18" s="204">
        <f t="shared" si="0"/>
        <v>4.7324015347141479E-2</v>
      </c>
      <c r="AA18" s="90"/>
      <c r="AB18" s="90"/>
    </row>
    <row r="19" spans="1:28">
      <c r="A19" s="27">
        <v>37622</v>
      </c>
      <c r="B19" s="150">
        <v>397894.12219607783</v>
      </c>
      <c r="C19" s="150">
        <v>228825.55745342205</v>
      </c>
      <c r="D19" s="150">
        <v>281295.112028729</v>
      </c>
      <c r="E19" s="204">
        <f t="shared" ref="E19:G19" si="1">+B19/B7-1</f>
        <v>8.4747976805648273E-2</v>
      </c>
      <c r="F19" s="204">
        <f t="shared" si="1"/>
        <v>5.4056610529980009E-2</v>
      </c>
      <c r="G19" s="204">
        <f t="shared" si="1"/>
        <v>7.0563603378209327E-2</v>
      </c>
      <c r="AA19" s="90"/>
      <c r="AB19" s="90"/>
    </row>
    <row r="20" spans="1:28">
      <c r="A20" s="27">
        <v>37653</v>
      </c>
      <c r="B20" s="150">
        <v>411011.5108399046</v>
      </c>
      <c r="C20" s="150">
        <v>231740.53270760577</v>
      </c>
      <c r="D20" s="150">
        <v>283481.34346936678</v>
      </c>
      <c r="E20" s="204">
        <f t="shared" ref="E20:G20" si="2">+B20/B8-1</f>
        <v>5.586415493804231E-2</v>
      </c>
      <c r="F20" s="204">
        <f t="shared" si="2"/>
        <v>1.8323632072104079E-2</v>
      </c>
      <c r="G20" s="204">
        <f t="shared" si="2"/>
        <v>1.7979301365377731E-2</v>
      </c>
      <c r="I20" s="113" t="s">
        <v>433</v>
      </c>
      <c r="R20" s="113" t="s">
        <v>433</v>
      </c>
      <c r="AA20" s="90"/>
      <c r="AB20" s="90"/>
    </row>
    <row r="21" spans="1:28">
      <c r="A21" s="27">
        <v>37681</v>
      </c>
      <c r="B21" s="150">
        <v>409223.76556594251</v>
      </c>
      <c r="C21" s="150">
        <v>236705.01698810727</v>
      </c>
      <c r="D21" s="150">
        <v>290435.6036663893</v>
      </c>
      <c r="E21" s="204">
        <f t="shared" ref="E21:G21" si="3">+B21/B9-1</f>
        <v>3.724713892709075E-2</v>
      </c>
      <c r="F21" s="204">
        <f t="shared" si="3"/>
        <v>5.9945355239074516E-2</v>
      </c>
      <c r="G21" s="204">
        <f t="shared" si="3"/>
        <v>4.8827780762986883E-2</v>
      </c>
      <c r="I21" s="132" t="s">
        <v>623</v>
      </c>
      <c r="AA21" s="90"/>
      <c r="AB21" s="90"/>
    </row>
    <row r="22" spans="1:28">
      <c r="A22" s="27">
        <v>37712</v>
      </c>
      <c r="B22" s="150">
        <v>421131.62531626446</v>
      </c>
      <c r="C22" s="150">
        <v>236705.01698810727</v>
      </c>
      <c r="D22" s="150">
        <v>293339.95970305317</v>
      </c>
      <c r="E22" s="204">
        <f t="shared" ref="E22:G22" si="4">+B22/B10-1</f>
        <v>6.7429631968972004E-2</v>
      </c>
      <c r="F22" s="204">
        <f t="shared" si="4"/>
        <v>4.5998705828034225E-2</v>
      </c>
      <c r="G22" s="204">
        <f t="shared" si="4"/>
        <v>4.2501517958384971E-2</v>
      </c>
      <c r="R22" s="132" t="s">
        <v>623</v>
      </c>
      <c r="AA22" s="90"/>
      <c r="AB22" s="90"/>
    </row>
    <row r="23" spans="1:28">
      <c r="A23" s="27">
        <v>37742</v>
      </c>
      <c r="B23" s="150">
        <v>428392.51540792419</v>
      </c>
      <c r="C23" s="150">
        <v>242513.72906143503</v>
      </c>
      <c r="D23" s="150">
        <v>304957.38384970871</v>
      </c>
      <c r="E23" s="204">
        <f t="shared" ref="E23:G23" si="5">+B23/B11-1</f>
        <v>6.9687366737269496E-2</v>
      </c>
      <c r="F23" s="204">
        <f t="shared" si="5"/>
        <v>8.5956284201996525E-2</v>
      </c>
      <c r="G23" s="204">
        <f t="shared" si="5"/>
        <v>9.5380029855675508E-2</v>
      </c>
      <c r="AA23" s="90"/>
      <c r="AB23" s="90"/>
    </row>
    <row r="24" spans="1:28">
      <c r="A24" s="27">
        <v>37773</v>
      </c>
      <c r="B24" s="150">
        <v>421131.62531626446</v>
      </c>
      <c r="C24" s="150">
        <v>239609.37302477116</v>
      </c>
      <c r="D24" s="150">
        <v>304957.38384970871</v>
      </c>
      <c r="E24" s="204">
        <f t="shared" ref="E24:G24" si="6">+B24/B12-1</f>
        <v>8.6593668653049738E-2</v>
      </c>
      <c r="F24" s="204">
        <f t="shared" si="6"/>
        <v>9.8619111164936823E-2</v>
      </c>
      <c r="G24" s="204">
        <f t="shared" si="6"/>
        <v>0.13081907517821612</v>
      </c>
      <c r="AA24" s="90"/>
      <c r="AB24" s="90"/>
    </row>
    <row r="25" spans="1:28">
      <c r="A25" s="27">
        <v>37803</v>
      </c>
      <c r="B25" s="150">
        <v>435726.01440050051</v>
      </c>
      <c r="C25" s="150">
        <v>243965.907079767</v>
      </c>
      <c r="D25" s="150">
        <v>307135.65087720664</v>
      </c>
      <c r="E25" s="204">
        <f t="shared" ref="E25:G25" si="7">+B25/B13-1</f>
        <v>0.13722187219454129</v>
      </c>
      <c r="F25" s="204">
        <f t="shared" si="7"/>
        <v>0.10367941737393904</v>
      </c>
      <c r="G25" s="204">
        <f t="shared" si="7"/>
        <v>0.12658396126731697</v>
      </c>
      <c r="AA25" s="90"/>
      <c r="AB25" s="90"/>
    </row>
    <row r="26" spans="1:28">
      <c r="A26" s="27">
        <v>37834</v>
      </c>
      <c r="B26" s="150">
        <v>463244.78784789087</v>
      </c>
      <c r="C26" s="150">
        <v>246870.26311643087</v>
      </c>
      <c r="D26" s="150">
        <v>312218.27394136845</v>
      </c>
      <c r="E26" s="204">
        <f t="shared" ref="E26:G26" si="8">+B26/B14-1</f>
        <v>0.18623225789180076</v>
      </c>
      <c r="F26" s="204">
        <f t="shared" si="8"/>
        <v>0.13191059938205596</v>
      </c>
      <c r="G26" s="204">
        <f t="shared" si="8"/>
        <v>0.14522719466890388</v>
      </c>
      <c r="AA26" s="90"/>
      <c r="AB26" s="90"/>
    </row>
    <row r="27" spans="1:28">
      <c r="A27" s="27">
        <v>37865</v>
      </c>
      <c r="B27" s="150">
        <v>466204.44006270863</v>
      </c>
      <c r="C27" s="150">
        <v>245895.73722377286</v>
      </c>
      <c r="D27" s="150">
        <v>310802.96004180575</v>
      </c>
      <c r="E27" s="204">
        <f t="shared" ref="E27:G27" si="9">+B27/B15-1</f>
        <v>0.15571581662427114</v>
      </c>
      <c r="F27" s="204">
        <f t="shared" si="9"/>
        <v>0.12128794404380172</v>
      </c>
      <c r="G27" s="204">
        <f t="shared" si="9"/>
        <v>0.14530396242044885</v>
      </c>
      <c r="AA27" s="90"/>
      <c r="AB27" s="90"/>
    </row>
    <row r="28" spans="1:28">
      <c r="A28" s="27">
        <v>37895</v>
      </c>
      <c r="B28" s="150">
        <v>477046.40378509724</v>
      </c>
      <c r="C28" s="150">
        <v>263821.11724478862</v>
      </c>
      <c r="D28" s="150">
        <v>325981.70925314975</v>
      </c>
      <c r="E28" s="204">
        <f t="shared" ref="E28:G28" si="10">+B28/B16-1</f>
        <v>0.16147519777023955</v>
      </c>
      <c r="F28" s="204">
        <f t="shared" si="10"/>
        <v>0.1832412800251042</v>
      </c>
      <c r="G28" s="204">
        <f t="shared" si="10"/>
        <v>0.18522091292465315</v>
      </c>
      <c r="AA28" s="90"/>
      <c r="AB28" s="90"/>
    </row>
    <row r="29" spans="1:28">
      <c r="A29" s="27">
        <v>37926</v>
      </c>
      <c r="B29" s="150">
        <v>469818.4279701715</v>
      </c>
      <c r="C29" s="150">
        <v>267435.10515225149</v>
      </c>
      <c r="D29" s="150">
        <v>336823.67297553836</v>
      </c>
      <c r="E29" s="204">
        <f t="shared" ref="E29:G29" si="11">+B29/B17-1</f>
        <v>0.12975514934628607</v>
      </c>
      <c r="F29" s="204">
        <f t="shared" si="11"/>
        <v>0.1394775614488335</v>
      </c>
      <c r="G29" s="204">
        <f t="shared" si="11"/>
        <v>0.16263355431577176</v>
      </c>
      <c r="AA29" s="90"/>
      <c r="AB29" s="90"/>
    </row>
    <row r="30" spans="1:28">
      <c r="A30" s="27">
        <v>37956</v>
      </c>
      <c r="B30" s="150">
        <v>466435.39703617012</v>
      </c>
      <c r="C30" s="150">
        <v>269814.93736246147</v>
      </c>
      <c r="D30" s="150">
        <v>327222.37084383628</v>
      </c>
      <c r="E30" s="204">
        <f t="shared" ref="E30:G30" si="12">+B30/B18-1</f>
        <v>0.18528519586018422</v>
      </c>
      <c r="F30" s="204">
        <f t="shared" si="12"/>
        <v>0.15702070272813384</v>
      </c>
      <c r="G30" s="204">
        <f t="shared" si="12"/>
        <v>0.17238251306933838</v>
      </c>
      <c r="AA30" s="90"/>
      <c r="AB30" s="90"/>
    </row>
    <row r="31" spans="1:28">
      <c r="A31" s="27">
        <v>37987</v>
      </c>
      <c r="B31" s="150">
        <v>450648.35282879201</v>
      </c>
      <c r="C31" s="150">
        <v>271250.12319949584</v>
      </c>
      <c r="D31" s="150">
        <v>328657.55668087065</v>
      </c>
      <c r="E31" s="204">
        <f t="shared" ref="E31:G31" si="13">+B31/B19-1</f>
        <v>0.13258358867316322</v>
      </c>
      <c r="F31" s="204">
        <f t="shared" si="13"/>
        <v>0.18540134335610392</v>
      </c>
      <c r="G31" s="204">
        <f t="shared" si="13"/>
        <v>0.16837279649318782</v>
      </c>
      <c r="AA31" s="90"/>
      <c r="AB31" s="90"/>
    </row>
    <row r="32" spans="1:28">
      <c r="A32" s="27">
        <v>38018</v>
      </c>
      <c r="B32" s="150">
        <v>452083.53866582637</v>
      </c>
      <c r="C32" s="150">
        <v>275555.68071059894</v>
      </c>
      <c r="D32" s="150">
        <v>330092.74251790502</v>
      </c>
      <c r="E32" s="204">
        <f t="shared" ref="E32:G32" si="14">+B32/B20-1</f>
        <v>9.9929142475817301E-2</v>
      </c>
      <c r="F32" s="204">
        <f t="shared" si="14"/>
        <v>0.18906985105741558</v>
      </c>
      <c r="G32" s="204">
        <f t="shared" si="14"/>
        <v>0.16442492644520401</v>
      </c>
      <c r="AA32" s="90"/>
      <c r="AB32" s="90"/>
    </row>
    <row r="33" spans="1:28">
      <c r="A33" s="27">
        <v>38047</v>
      </c>
      <c r="B33" s="150">
        <v>456896.8816836396</v>
      </c>
      <c r="C33" s="150">
        <v>283147.36329690344</v>
      </c>
      <c r="D33" s="150">
        <v>343208.92520836776</v>
      </c>
      <c r="E33" s="204">
        <f t="shared" ref="E33:G33" si="15">+B33/B21-1</f>
        <v>0.11649645042429735</v>
      </c>
      <c r="F33" s="204">
        <f t="shared" si="15"/>
        <v>0.19620347257417681</v>
      </c>
      <c r="G33" s="204">
        <f t="shared" si="15"/>
        <v>0.18170403654297451</v>
      </c>
      <c r="AA33" s="90"/>
      <c r="AB33" s="90"/>
    </row>
    <row r="34" spans="1:28">
      <c r="A34" s="27">
        <v>38078</v>
      </c>
      <c r="B34" s="150">
        <v>477632.42091497849</v>
      </c>
      <c r="C34" s="150">
        <v>283147.36329690344</v>
      </c>
      <c r="D34" s="150">
        <v>344710.46425615437</v>
      </c>
      <c r="E34" s="204">
        <f t="shared" ref="E34:G34" si="16">+B34/B22-1</f>
        <v>0.13416421898090092</v>
      </c>
      <c r="F34" s="204">
        <f t="shared" si="16"/>
        <v>0.19620347257417681</v>
      </c>
      <c r="G34" s="204">
        <f t="shared" si="16"/>
        <v>0.17512276406222793</v>
      </c>
      <c r="AA34" s="90"/>
      <c r="AB34" s="90"/>
    </row>
    <row r="35" spans="1:28">
      <c r="A35" s="27">
        <v>38108</v>
      </c>
      <c r="B35" s="150">
        <v>486212.64404518768</v>
      </c>
      <c r="C35" s="150">
        <v>286007.4376736398</v>
      </c>
      <c r="D35" s="150">
        <v>353219.18552694516</v>
      </c>
      <c r="E35" s="204">
        <f t="shared" ref="E35:G35" si="17">+B35/B23-1</f>
        <v>0.13496997860059712</v>
      </c>
      <c r="F35" s="204">
        <f t="shared" si="17"/>
        <v>0.17934534585127215</v>
      </c>
      <c r="G35" s="204">
        <f t="shared" si="17"/>
        <v>0.15825752788140779</v>
      </c>
      <c r="AA35" s="90"/>
      <c r="AB35" s="90"/>
    </row>
    <row r="36" spans="1:28">
      <c r="A36" s="27">
        <v>38139</v>
      </c>
      <c r="B36" s="150">
        <v>451376.63720138028</v>
      </c>
      <c r="C36" s="150">
        <v>282983.80505659286</v>
      </c>
      <c r="D36" s="150">
        <v>338183.11517874309</v>
      </c>
      <c r="E36" s="204">
        <f t="shared" ref="E36:G36" si="18">+B36/B24-1</f>
        <v>7.1818429362559E-2</v>
      </c>
      <c r="F36" s="204">
        <f t="shared" si="18"/>
        <v>0.18102143286079864</v>
      </c>
      <c r="G36" s="204">
        <f t="shared" si="18"/>
        <v>0.1089520473634733</v>
      </c>
      <c r="AA36" s="90"/>
      <c r="AB36" s="90"/>
    </row>
    <row r="37" spans="1:28">
      <c r="A37" s="27">
        <v>38169</v>
      </c>
      <c r="B37" s="150">
        <v>475133.30231724237</v>
      </c>
      <c r="C37" s="150">
        <v>286477.4322795138</v>
      </c>
      <c r="D37" s="150">
        <v>346567.82051375328</v>
      </c>
      <c r="E37" s="204">
        <f t="shared" ref="E37:G37" si="19">+B37/B25-1</f>
        <v>9.044052136974412E-2</v>
      </c>
      <c r="F37" s="204">
        <f t="shared" si="19"/>
        <v>0.17425190965657045</v>
      </c>
      <c r="G37" s="204">
        <f t="shared" si="19"/>
        <v>0.12838682036398197</v>
      </c>
      <c r="AA37" s="90"/>
      <c r="AB37" s="90"/>
    </row>
    <row r="38" spans="1:28">
      <c r="A38" s="27">
        <v>38200</v>
      </c>
      <c r="B38" s="150">
        <v>471639.67509432149</v>
      </c>
      <c r="C38" s="150">
        <v>292067.2358361872</v>
      </c>
      <c r="D38" s="150">
        <v>345869.09506916907</v>
      </c>
      <c r="E38" s="204">
        <f t="shared" ref="E38:G38" si="20">+B38/B26-1</f>
        <v>1.8121924879999085E-2</v>
      </c>
      <c r="F38" s="204">
        <f t="shared" si="20"/>
        <v>0.18307985801611193</v>
      </c>
      <c r="G38" s="204">
        <f t="shared" si="20"/>
        <v>0.10777979361361756</v>
      </c>
      <c r="AA38" s="90"/>
      <c r="AB38" s="90"/>
    </row>
    <row r="39" spans="1:28">
      <c r="A39" s="27">
        <v>38231</v>
      </c>
      <c r="B39" s="150">
        <v>477924.49757652654</v>
      </c>
      <c r="C39" s="150">
        <v>296059.42327749432</v>
      </c>
      <c r="D39" s="150">
        <v>352451.69437796943</v>
      </c>
      <c r="E39" s="204">
        <f t="shared" ref="E39:G39" si="21">+B39/B27-1</f>
        <v>2.5139309081315231E-2</v>
      </c>
      <c r="F39" s="204">
        <f t="shared" si="21"/>
        <v>0.20400388644424083</v>
      </c>
      <c r="G39" s="204">
        <f t="shared" si="21"/>
        <v>0.13400366048818046</v>
      </c>
      <c r="AA39" s="90"/>
      <c r="AB39" s="90"/>
    </row>
    <row r="40" spans="1:28">
      <c r="A40" s="27">
        <v>38261</v>
      </c>
      <c r="B40" s="150">
        <v>483563.72468657402</v>
      </c>
      <c r="C40" s="150">
        <v>310157.49105261307</v>
      </c>
      <c r="D40" s="150">
        <v>355976.21132174908</v>
      </c>
      <c r="E40" s="204">
        <f t="shared" ref="E40:G40" si="22">+B40/B28-1</f>
        <v>1.3661817487283123E-2</v>
      </c>
      <c r="F40" s="204">
        <f t="shared" si="22"/>
        <v>0.17563557569514376</v>
      </c>
      <c r="G40" s="204">
        <f t="shared" si="22"/>
        <v>9.201283758318568E-2</v>
      </c>
      <c r="AA40" s="90"/>
      <c r="AB40" s="90"/>
    </row>
    <row r="41" spans="1:28">
      <c r="A41" s="27">
        <v>38292</v>
      </c>
      <c r="B41" s="150">
        <v>497661.79246169282</v>
      </c>
      <c r="C41" s="150">
        <v>312977.10460763687</v>
      </c>
      <c r="D41" s="150">
        <v>366549.76215308817</v>
      </c>
      <c r="E41" s="204">
        <f t="shared" ref="E41:G41" si="23">+B41/B29-1</f>
        <v>5.9264096156928625E-2</v>
      </c>
      <c r="F41" s="204">
        <f t="shared" si="23"/>
        <v>0.17029177762380221</v>
      </c>
      <c r="G41" s="204">
        <f t="shared" si="23"/>
        <v>8.8254156588657207E-2</v>
      </c>
      <c r="AA41" s="90"/>
      <c r="AB41" s="90"/>
    </row>
    <row r="42" spans="1:28">
      <c r="A42" s="27">
        <v>38322</v>
      </c>
      <c r="B42" s="150">
        <v>489107.81120892597</v>
      </c>
      <c r="C42" s="150">
        <v>315125.17550746514</v>
      </c>
      <c r="D42" s="150">
        <v>363337.23118377361</v>
      </c>
      <c r="E42" s="204">
        <f t="shared" ref="E42:G42" si="24">+B42/B30-1</f>
        <v>4.8607833618162788E-2</v>
      </c>
      <c r="F42" s="204">
        <f t="shared" si="24"/>
        <v>0.16793079948770684</v>
      </c>
      <c r="G42" s="204">
        <f t="shared" si="24"/>
        <v>0.11036794411948314</v>
      </c>
      <c r="I42" s="113" t="s">
        <v>433</v>
      </c>
      <c r="AA42" s="90"/>
      <c r="AB42" s="90"/>
    </row>
    <row r="43" spans="1:28">
      <c r="A43" s="27">
        <v>38353</v>
      </c>
      <c r="B43" s="150">
        <v>475133.30231724237</v>
      </c>
      <c r="C43" s="150">
        <v>326304.78262081207</v>
      </c>
      <c r="D43" s="150">
        <v>370324.48562961537</v>
      </c>
      <c r="E43" s="204">
        <f t="shared" ref="E43:G43" si="25">+B43/B31-1</f>
        <v>5.433271715020016E-2</v>
      </c>
      <c r="F43" s="204">
        <f t="shared" si="25"/>
        <v>0.20296639416021667</v>
      </c>
      <c r="G43" s="204">
        <f t="shared" si="25"/>
        <v>0.1267791599546384</v>
      </c>
      <c r="I43" t="s">
        <v>677</v>
      </c>
      <c r="R43" s="113" t="s">
        <v>433</v>
      </c>
      <c r="AA43" s="90"/>
      <c r="AB43" s="90"/>
    </row>
    <row r="44" spans="1:28">
      <c r="A44" s="27">
        <v>38384</v>
      </c>
      <c r="B44" s="150">
        <v>493300.16387643106</v>
      </c>
      <c r="C44" s="150">
        <v>328400.95895456459</v>
      </c>
      <c r="D44" s="150">
        <v>377311.7400754572</v>
      </c>
      <c r="E44" s="204">
        <f t="shared" ref="E44:G44" si="26">+B44/B32-1</f>
        <v>9.1170373803571403E-2</v>
      </c>
      <c r="F44" s="204">
        <f t="shared" si="26"/>
        <v>0.19177713233016647</v>
      </c>
      <c r="G44" s="204">
        <f t="shared" si="26"/>
        <v>0.14304766956514015</v>
      </c>
      <c r="I44" s="132" t="s">
        <v>623</v>
      </c>
      <c r="R44" s="132" t="s">
        <v>623</v>
      </c>
      <c r="AA44" s="90"/>
      <c r="AB44" s="90"/>
    </row>
    <row r="45" spans="1:28">
      <c r="A45" s="27">
        <v>38412</v>
      </c>
      <c r="B45" s="150">
        <v>521757.67771887884</v>
      </c>
      <c r="C45" s="150">
        <v>336707.62135458313</v>
      </c>
      <c r="D45" s="150">
        <v>390274.74293372134</v>
      </c>
      <c r="E45" s="204">
        <f t="shared" ref="E45:G45" si="27">+B45/B33-1</f>
        <v>0.14195937559527838</v>
      </c>
      <c r="F45" s="204">
        <f t="shared" si="27"/>
        <v>0.18916036311988305</v>
      </c>
      <c r="G45" s="204">
        <f t="shared" si="27"/>
        <v>0.13713459723338817</v>
      </c>
      <c r="K45" s="101" t="s">
        <v>449</v>
      </c>
      <c r="L45" s="101" t="s">
        <v>449</v>
      </c>
      <c r="M45" s="101" t="s">
        <v>449</v>
      </c>
      <c r="N45" s="101" t="s">
        <v>449</v>
      </c>
      <c r="O45" s="101" t="s">
        <v>449</v>
      </c>
      <c r="P45" s="101" t="s">
        <v>449</v>
      </c>
      <c r="Q45" s="101" t="s">
        <v>450</v>
      </c>
      <c r="R45" s="101" t="s">
        <v>450</v>
      </c>
      <c r="S45" s="101" t="s">
        <v>450</v>
      </c>
      <c r="T45" s="101" t="s">
        <v>450</v>
      </c>
      <c r="U45" s="101" t="s">
        <v>450</v>
      </c>
      <c r="V45" s="101" t="s">
        <v>450</v>
      </c>
      <c r="W45" s="101" t="s">
        <v>450</v>
      </c>
      <c r="AA45" s="90"/>
      <c r="AB45" s="90"/>
    </row>
    <row r="46" spans="1:28">
      <c r="A46" s="27">
        <v>38443</v>
      </c>
      <c r="B46" s="150">
        <v>513409.55487537675</v>
      </c>
      <c r="C46" s="150">
        <v>324185.43708933005</v>
      </c>
      <c r="D46" s="150">
        <v>379839.58937934379</v>
      </c>
      <c r="E46" s="204">
        <f t="shared" ref="E46:G46" si="28">+B46/B34-1</f>
        <v>7.4905162199546016E-2</v>
      </c>
      <c r="F46" s="204">
        <f t="shared" si="28"/>
        <v>0.14493539093773866</v>
      </c>
      <c r="G46" s="204">
        <f t="shared" si="28"/>
        <v>0.10190907664782967</v>
      </c>
      <c r="AA46" s="90"/>
      <c r="AB46" s="90"/>
    </row>
    <row r="47" spans="1:28">
      <c r="A47" s="27">
        <v>38473</v>
      </c>
      <c r="B47" s="150">
        <v>514800.90868262708</v>
      </c>
      <c r="C47" s="150">
        <v>332533.55993283208</v>
      </c>
      <c r="D47" s="150">
        <v>382622.29699384444</v>
      </c>
      <c r="E47" s="204">
        <f t="shared" ref="E47:G47" si="29">+B47/B35-1</f>
        <v>5.8797863419574936E-2</v>
      </c>
      <c r="F47" s="204">
        <f t="shared" si="29"/>
        <v>0.16267451866857674</v>
      </c>
      <c r="G47" s="204">
        <f t="shared" si="29"/>
        <v>8.3243245756978501E-2</v>
      </c>
      <c r="N47" s="193" t="s">
        <v>772</v>
      </c>
      <c r="AA47" s="90"/>
      <c r="AB47" s="90"/>
    </row>
    <row r="48" spans="1:28">
      <c r="A48" s="27">
        <v>38504</v>
      </c>
      <c r="B48" s="150">
        <v>503451.02464241005</v>
      </c>
      <c r="C48" s="150">
        <v>337932.8795544944</v>
      </c>
      <c r="D48" s="150">
        <v>389657.29989446804</v>
      </c>
      <c r="E48" s="204">
        <f t="shared" ref="E48:G48" si="30">+B48/B36-1</f>
        <v>0.11536792813181629</v>
      </c>
      <c r="F48" s="204">
        <f t="shared" si="30"/>
        <v>0.19417745297089528</v>
      </c>
      <c r="G48" s="204">
        <f t="shared" si="30"/>
        <v>0.15220802696940927</v>
      </c>
      <c r="N48" s="193" t="s">
        <v>772</v>
      </c>
      <c r="AA48" s="90"/>
      <c r="AB48" s="90"/>
    </row>
    <row r="49" spans="1:28">
      <c r="A49" s="27">
        <v>38534</v>
      </c>
      <c r="B49" s="150">
        <v>508968.2961453406</v>
      </c>
      <c r="C49" s="150">
        <v>337932.8795544944</v>
      </c>
      <c r="D49" s="150">
        <v>390346.95883233438</v>
      </c>
      <c r="E49" s="204">
        <f t="shared" ref="E49:G49" si="31">+B49/B37-1</f>
        <v>7.1211581387967904E-2</v>
      </c>
      <c r="F49" s="204">
        <f t="shared" si="31"/>
        <v>0.17961431330051836</v>
      </c>
      <c r="G49" s="204">
        <f t="shared" si="31"/>
        <v>0.12632199450509507</v>
      </c>
      <c r="N49" s="193" t="s">
        <v>772</v>
      </c>
      <c r="AA49" s="90"/>
      <c r="AB49" s="90"/>
    </row>
    <row r="50" spans="1:28">
      <c r="A50" s="27">
        <v>38565</v>
      </c>
      <c r="B50" s="150">
        <v>513106.24977253849</v>
      </c>
      <c r="C50" s="150">
        <v>344829.46893315756</v>
      </c>
      <c r="D50" s="150">
        <v>394829.74192846543</v>
      </c>
      <c r="E50" s="204">
        <f t="shared" ref="E50:G50" si="32">+B50/B38-1</f>
        <v>8.7920030624913492E-2</v>
      </c>
      <c r="F50" s="204">
        <f t="shared" si="32"/>
        <v>0.18065098245584554</v>
      </c>
      <c r="G50" s="204">
        <f t="shared" si="32"/>
        <v>0.14155831659230755</v>
      </c>
      <c r="N50" s="193" t="s">
        <v>772</v>
      </c>
      <c r="AA50" s="90"/>
      <c r="AB50" s="90"/>
    </row>
    <row r="51" spans="1:28">
      <c r="A51" s="27">
        <v>38596</v>
      </c>
      <c r="B51" s="150">
        <v>518312.02459012624</v>
      </c>
      <c r="C51" s="150">
        <v>344404.70055001811</v>
      </c>
      <c r="D51" s="150">
        <v>395553.91350299108</v>
      </c>
      <c r="E51" s="204">
        <f t="shared" ref="E51:G51" si="33">+B51/B39-1</f>
        <v>8.4506082484572254E-2</v>
      </c>
      <c r="F51" s="204">
        <f t="shared" si="33"/>
        <v>0.16329585708613004</v>
      </c>
      <c r="G51" s="204">
        <f t="shared" si="33"/>
        <v>0.12229255756903479</v>
      </c>
      <c r="N51" s="193" t="s">
        <v>772</v>
      </c>
      <c r="AA51" s="90"/>
      <c r="AB51" s="90"/>
    </row>
    <row r="52" spans="1:28">
      <c r="A52" s="27">
        <v>38626</v>
      </c>
      <c r="B52" s="150">
        <v>518312.02459012624</v>
      </c>
      <c r="C52" s="150">
        <v>347814.64808021631</v>
      </c>
      <c r="D52" s="150">
        <v>404419.77708150639</v>
      </c>
      <c r="E52" s="204">
        <f t="shared" ref="E52:G52" si="34">+B52/B40-1</f>
        <v>7.1858781231108004E-2</v>
      </c>
      <c r="F52" s="204">
        <f t="shared" si="34"/>
        <v>0.12141301794711556</v>
      </c>
      <c r="G52" s="204">
        <f t="shared" si="34"/>
        <v>0.13608652550091782</v>
      </c>
      <c r="N52" s="193" t="s">
        <v>772</v>
      </c>
      <c r="AA52" s="90"/>
      <c r="AB52" s="90"/>
    </row>
    <row r="53" spans="1:28">
      <c r="A53" s="27">
        <v>38657</v>
      </c>
      <c r="B53" s="150">
        <v>534679.77273507765</v>
      </c>
      <c r="C53" s="150">
        <v>357362.50116477127</v>
      </c>
      <c r="D53" s="150">
        <v>409193.70362378389</v>
      </c>
      <c r="E53" s="204">
        <f t="shared" ref="E53:G53" si="35">+B53/B41-1</f>
        <v>7.4383810117860882E-2</v>
      </c>
      <c r="F53" s="204">
        <f t="shared" si="35"/>
        <v>0.1418167524195677</v>
      </c>
      <c r="G53" s="204">
        <f t="shared" si="35"/>
        <v>0.11633875089758106</v>
      </c>
      <c r="N53" s="193" t="s">
        <v>772</v>
      </c>
      <c r="AA53" s="90"/>
      <c r="AB53" s="90"/>
    </row>
    <row r="54" spans="1:28">
      <c r="A54" s="27">
        <v>38687</v>
      </c>
      <c r="B54" s="150">
        <v>521562.62817728374</v>
      </c>
      <c r="C54" s="150">
        <v>356288.23691071593</v>
      </c>
      <c r="D54" s="150">
        <v>406412.43754074059</v>
      </c>
      <c r="E54" s="204">
        <f t="shared" ref="E54:G54" si="36">+B54/B42-1</f>
        <v>6.6355139346761405E-2</v>
      </c>
      <c r="F54" s="204">
        <f t="shared" si="36"/>
        <v>0.13062447751742923</v>
      </c>
      <c r="G54" s="204">
        <f t="shared" si="36"/>
        <v>0.11855434197212733</v>
      </c>
      <c r="N54" s="193" t="s">
        <v>772</v>
      </c>
      <c r="AA54" s="90"/>
      <c r="AB54" s="90"/>
    </row>
    <row r="55" spans="1:28">
      <c r="A55" s="27">
        <v>38718</v>
      </c>
      <c r="B55" s="150">
        <v>513434.37942646892</v>
      </c>
      <c r="C55" s="150">
        <v>350869.40441017272</v>
      </c>
      <c r="D55" s="150">
        <v>396929.48066478997</v>
      </c>
      <c r="E55" s="204">
        <f t="shared" ref="E55:G55" si="37">+B55/B43-1</f>
        <v>8.0611224097386636E-2</v>
      </c>
      <c r="F55" s="204">
        <f t="shared" si="37"/>
        <v>7.528121896364115E-2</v>
      </c>
      <c r="G55" s="204">
        <f t="shared" si="37"/>
        <v>7.1842387062096336E-2</v>
      </c>
      <c r="N55" s="193" t="s">
        <v>772</v>
      </c>
      <c r="AA55" s="90"/>
      <c r="AB55" s="90"/>
    </row>
    <row r="56" spans="1:28">
      <c r="A56" s="27">
        <v>38749</v>
      </c>
      <c r="B56" s="150">
        <v>521562.62817728374</v>
      </c>
      <c r="C56" s="150">
        <v>358997.65316098754</v>
      </c>
      <c r="D56" s="150">
        <v>399638.89691506157</v>
      </c>
      <c r="E56" s="204">
        <f t="shared" ref="E56:G56" si="38">+B56/B44-1</f>
        <v>5.7292631080358314E-2</v>
      </c>
      <c r="F56" s="204">
        <f t="shared" si="38"/>
        <v>9.3168711516022462E-2</v>
      </c>
      <c r="G56" s="204">
        <f t="shared" si="38"/>
        <v>5.917429665755769E-2</v>
      </c>
      <c r="N56" s="193" t="s">
        <v>772</v>
      </c>
      <c r="AA56" s="90"/>
      <c r="AB56" s="90"/>
    </row>
    <row r="57" spans="1:28">
      <c r="A57" s="27">
        <v>38777</v>
      </c>
      <c r="B57" s="150">
        <v>522519.16249190428</v>
      </c>
      <c r="C57" s="150">
        <v>356875.20118648105</v>
      </c>
      <c r="D57" s="150">
        <v>404009.66172054457</v>
      </c>
      <c r="E57" s="204">
        <f t="shared" ref="E57:G57" si="39">+B57/B45-1</f>
        <v>1.4594605993238918E-3</v>
      </c>
      <c r="F57" s="204">
        <f t="shared" si="39"/>
        <v>5.9896416216429049E-2</v>
      </c>
      <c r="G57" s="204">
        <f t="shared" si="39"/>
        <v>3.5192948135913005E-2</v>
      </c>
      <c r="N57" s="193" t="s">
        <v>772</v>
      </c>
      <c r="AA57" s="90"/>
      <c r="AB57" s="90"/>
    </row>
    <row r="58" spans="1:28">
      <c r="A58" s="27">
        <v>38808</v>
      </c>
      <c r="B58" s="150">
        <v>525212.56023670791</v>
      </c>
      <c r="C58" s="150">
        <v>363608.6955484901</v>
      </c>
      <c r="D58" s="150">
        <v>414783.25269975909</v>
      </c>
      <c r="E58" s="204">
        <f t="shared" ref="E58:G58" si="40">+B58/B46-1</f>
        <v>2.2989454031871581E-2</v>
      </c>
      <c r="F58" s="204">
        <f t="shared" si="40"/>
        <v>0.12160712342021984</v>
      </c>
      <c r="G58" s="204">
        <f t="shared" si="40"/>
        <v>9.1995843238755315E-2</v>
      </c>
      <c r="N58" s="193" t="s">
        <v>772</v>
      </c>
      <c r="AA58" s="90"/>
      <c r="AB58" s="90"/>
    </row>
    <row r="59" spans="1:28">
      <c r="A59" s="27">
        <v>38838</v>
      </c>
      <c r="B59" s="150">
        <v>538679.54896072613</v>
      </c>
      <c r="C59" s="150">
        <v>360915.29780368647</v>
      </c>
      <c r="D59" s="150">
        <v>408049.75833774998</v>
      </c>
      <c r="E59" s="204">
        <f t="shared" ref="E59:G59" si="41">+B59/B47-1</f>
        <v>4.6384223250895973E-2</v>
      </c>
      <c r="F59" s="204">
        <f t="shared" si="41"/>
        <v>8.5349995581159188E-2</v>
      </c>
      <c r="G59" s="204">
        <f t="shared" si="41"/>
        <v>6.6455775169617537E-2</v>
      </c>
      <c r="N59" s="193" t="s">
        <v>772</v>
      </c>
      <c r="AA59" s="90"/>
      <c r="AB59" s="90"/>
    </row>
    <row r="60" spans="1:28">
      <c r="A60" s="27">
        <v>38869</v>
      </c>
      <c r="B60" s="150">
        <v>531939.33210106846</v>
      </c>
      <c r="C60" s="150">
        <v>356837.10806779907</v>
      </c>
      <c r="D60" s="150">
        <v>411224.92007813277</v>
      </c>
      <c r="E60" s="204">
        <f t="shared" ref="E60:G60" si="42">+B60/B48-1</f>
        <v>5.6586055175660954E-2</v>
      </c>
      <c r="F60" s="204">
        <f t="shared" si="42"/>
        <v>5.5940778944702174E-2</v>
      </c>
      <c r="G60" s="204">
        <f t="shared" si="42"/>
        <v>5.5350227467844126E-2</v>
      </c>
      <c r="N60" s="193" t="s">
        <v>772</v>
      </c>
      <c r="AA60" s="90"/>
      <c r="AB60" s="90"/>
    </row>
    <row r="61" spans="1:28">
      <c r="A61" s="27">
        <v>38899</v>
      </c>
      <c r="B61" s="150">
        <v>520663.81009892613</v>
      </c>
      <c r="C61" s="150">
        <v>360816.70406855521</v>
      </c>
      <c r="D61" s="150">
        <v>417857.58007939294</v>
      </c>
      <c r="E61" s="204">
        <f t="shared" ref="E61:G61" si="43">+B61/B49-1</f>
        <v>2.2978865367766943E-2</v>
      </c>
      <c r="F61" s="204">
        <f t="shared" si="43"/>
        <v>6.7717070159698967E-2</v>
      </c>
      <c r="G61" s="204">
        <f t="shared" si="43"/>
        <v>7.047735514413267E-2</v>
      </c>
      <c r="N61" s="193" t="s">
        <v>772</v>
      </c>
      <c r="AA61" s="90"/>
      <c r="AB61" s="90"/>
    </row>
    <row r="62" spans="1:28">
      <c r="A62" s="27">
        <v>38930</v>
      </c>
      <c r="B62" s="150">
        <v>523980.14009955624</v>
      </c>
      <c r="C62" s="150">
        <v>359490.17206830316</v>
      </c>
      <c r="D62" s="150">
        <v>411224.92007813277</v>
      </c>
      <c r="E62" s="204">
        <f t="shared" ref="E62:G62" si="44">+B62/B50-1</f>
        <v>2.1192278074644744E-2</v>
      </c>
      <c r="F62" s="204">
        <f t="shared" si="44"/>
        <v>4.2515806959606106E-2</v>
      </c>
      <c r="G62" s="204">
        <f t="shared" si="44"/>
        <v>4.1524678636387424E-2</v>
      </c>
      <c r="N62" s="193" t="s">
        <v>772</v>
      </c>
      <c r="AA62" s="90"/>
      <c r="AB62" s="90"/>
    </row>
    <row r="63" spans="1:28">
      <c r="A63" s="27">
        <v>38961</v>
      </c>
      <c r="B63" s="150">
        <v>526924.32966075919</v>
      </c>
      <c r="C63" s="150">
        <v>362260.47664177197</v>
      </c>
      <c r="D63" s="150">
        <v>412318.2879595441</v>
      </c>
      <c r="E63" s="204">
        <f t="shared" ref="E63:G63" si="45">+B63/B51-1</f>
        <v>1.6616062645745888E-2</v>
      </c>
      <c r="F63" s="204">
        <f t="shared" si="45"/>
        <v>5.1845332143370726E-2</v>
      </c>
      <c r="G63" s="204">
        <f t="shared" si="45"/>
        <v>4.2382021474870912E-2</v>
      </c>
      <c r="N63" s="193" t="s">
        <v>772</v>
      </c>
      <c r="AA63" s="90"/>
      <c r="AB63" s="90"/>
    </row>
    <row r="64" spans="1:28">
      <c r="A64" s="27">
        <v>38991</v>
      </c>
      <c r="B64" s="150">
        <v>546683.99202303763</v>
      </c>
      <c r="C64" s="150">
        <v>374116.27405913902</v>
      </c>
      <c r="D64" s="150">
        <v>428126.01784936688</v>
      </c>
      <c r="E64" s="204">
        <f t="shared" ref="E64:G64" si="46">+B64/B52-1</f>
        <v>5.4739164994961342E-2</v>
      </c>
      <c r="F64" s="204">
        <f t="shared" si="46"/>
        <v>7.5619661575773378E-2</v>
      </c>
      <c r="G64" s="204">
        <f t="shared" si="46"/>
        <v>5.8617906717956414E-2</v>
      </c>
      <c r="N64" s="193" t="s">
        <v>772</v>
      </c>
      <c r="AA64" s="90"/>
      <c r="AB64" s="90"/>
    </row>
    <row r="65" spans="1:28">
      <c r="A65" s="27">
        <v>39022</v>
      </c>
      <c r="B65" s="150">
        <v>559857.10026455671</v>
      </c>
      <c r="C65" s="150">
        <v>382020.1390040504</v>
      </c>
      <c r="D65" s="150">
        <v>434712.57197012636</v>
      </c>
      <c r="E65" s="204">
        <f t="shared" ref="E65:G65" si="47">+B65/B53-1</f>
        <v>4.7088610441887502E-2</v>
      </c>
      <c r="F65" s="204">
        <f t="shared" si="47"/>
        <v>6.8998951369858785E-2</v>
      </c>
      <c r="G65" s="204">
        <f t="shared" si="47"/>
        <v>6.2363785464804478E-2</v>
      </c>
      <c r="N65" s="193" t="s">
        <v>772</v>
      </c>
      <c r="AA65" s="90"/>
      <c r="AB65" s="90"/>
    </row>
    <row r="66" spans="1:28">
      <c r="A66" s="27">
        <v>39052</v>
      </c>
      <c r="B66" s="150">
        <v>560971.24349418993</v>
      </c>
      <c r="C66" s="150">
        <v>382780.37791368255</v>
      </c>
      <c r="D66" s="150">
        <v>435577.67141901806</v>
      </c>
      <c r="E66" s="204">
        <f t="shared" ref="E66:G66" si="48">+B66/B54-1</f>
        <v>7.5558740576617378E-2</v>
      </c>
      <c r="F66" s="204">
        <f t="shared" si="48"/>
        <v>7.435592382356826E-2</v>
      </c>
      <c r="G66" s="204">
        <f t="shared" si="48"/>
        <v>7.1762650903994141E-2</v>
      </c>
      <c r="N66" s="193" t="s">
        <v>772</v>
      </c>
      <c r="AA66" s="90"/>
      <c r="AB66" s="90"/>
    </row>
    <row r="67" spans="1:28">
      <c r="A67" s="27">
        <v>39083</v>
      </c>
      <c r="B67" s="150">
        <v>553711.61563720624</v>
      </c>
      <c r="C67" s="150">
        <v>378820.58090078237</v>
      </c>
      <c r="D67" s="150">
        <v>429637.97589966783</v>
      </c>
      <c r="E67" s="204">
        <f t="shared" ref="E67:G67" si="49">+B67/B55-1</f>
        <v>7.8446706774347508E-2</v>
      </c>
      <c r="F67" s="204">
        <f t="shared" si="49"/>
        <v>7.9662621303777881E-2</v>
      </c>
      <c r="G67" s="204">
        <f t="shared" si="49"/>
        <v>8.240379419562549E-2</v>
      </c>
      <c r="N67" s="193" t="s">
        <v>772</v>
      </c>
      <c r="AA67" s="90"/>
      <c r="AB67" s="90"/>
    </row>
    <row r="68" spans="1:28">
      <c r="A68" s="27">
        <v>39114</v>
      </c>
      <c r="B68" s="150">
        <v>574170.56687052373</v>
      </c>
      <c r="C68" s="150">
        <v>389380.03960184945</v>
      </c>
      <c r="D68" s="150">
        <v>442177.33310718497</v>
      </c>
      <c r="E68" s="204">
        <f t="shared" ref="E68:G68" si="50">+B68/B56-1</f>
        <v>0.10086600506077303</v>
      </c>
      <c r="F68" s="204">
        <f t="shared" si="50"/>
        <v>8.4631156146409037E-2</v>
      </c>
      <c r="G68" s="204">
        <f t="shared" si="50"/>
        <v>0.10644218198101085</v>
      </c>
      <c r="N68" s="193" t="s">
        <v>772</v>
      </c>
      <c r="AA68" s="90"/>
      <c r="AB68" s="90"/>
    </row>
    <row r="69" spans="1:28">
      <c r="A69" s="27">
        <v>39142</v>
      </c>
      <c r="B69" s="150">
        <v>579208.5267372611</v>
      </c>
      <c r="C69" s="150">
        <v>394019.40594371501</v>
      </c>
      <c r="D69" s="150">
        <v>449182.1227758351</v>
      </c>
      <c r="E69" s="204">
        <f t="shared" ref="E69:G69" si="51">+B69/B57-1</f>
        <v>0.10849241198160864</v>
      </c>
      <c r="F69" s="204">
        <f t="shared" si="51"/>
        <v>0.10408177602070112</v>
      </c>
      <c r="G69" s="204">
        <f t="shared" si="51"/>
        <v>0.1118103484528461</v>
      </c>
      <c r="N69" s="193" t="s">
        <v>772</v>
      </c>
      <c r="AA69" s="90"/>
      <c r="AB69" s="90"/>
    </row>
    <row r="70" spans="1:28">
      <c r="A70" s="27">
        <v>39173</v>
      </c>
      <c r="B70" s="150">
        <v>593655.90495519724</v>
      </c>
      <c r="C70" s="150">
        <v>394019.40594371501</v>
      </c>
      <c r="D70" s="150">
        <v>454435.71485508466</v>
      </c>
      <c r="E70" s="204">
        <f t="shared" ref="E70:G70" si="52">+B70/B58-1</f>
        <v>0.13031551394666296</v>
      </c>
      <c r="F70" s="204">
        <f t="shared" si="52"/>
        <v>8.3635817205502949E-2</v>
      </c>
      <c r="G70" s="204">
        <f t="shared" si="52"/>
        <v>9.5598030772057196E-2</v>
      </c>
      <c r="N70" s="193" t="s">
        <v>772</v>
      </c>
      <c r="AA70" s="90"/>
      <c r="AB70" s="90"/>
    </row>
    <row r="71" spans="1:28">
      <c r="A71" s="27">
        <v>39203</v>
      </c>
      <c r="B71" s="150">
        <v>589715.7108957601</v>
      </c>
      <c r="C71" s="150">
        <v>400586.39604277693</v>
      </c>
      <c r="D71" s="150">
        <v>458688.49764323712</v>
      </c>
      <c r="E71" s="204">
        <f t="shared" ref="E71:G71" si="53">+B71/B59-1</f>
        <v>9.4743084331859295E-2</v>
      </c>
      <c r="F71" s="204">
        <f t="shared" si="53"/>
        <v>0.10991802918996485</v>
      </c>
      <c r="G71" s="204">
        <f t="shared" si="53"/>
        <v>0.1240994223640064</v>
      </c>
      <c r="N71" s="193" t="s">
        <v>772</v>
      </c>
      <c r="AA71" s="90"/>
      <c r="AB71" s="90"/>
    </row>
    <row r="72" spans="1:28">
      <c r="A72" s="27">
        <v>39234</v>
      </c>
      <c r="B72" s="150">
        <v>585234.70578251884</v>
      </c>
      <c r="C72" s="150">
        <v>396659.07836370717</v>
      </c>
      <c r="D72" s="150">
        <v>452581.50580514787</v>
      </c>
      <c r="E72" s="204">
        <f t="shared" ref="E72:G72" si="54">+B72/B60-1</f>
        <v>0.10019069932456937</v>
      </c>
      <c r="F72" s="204">
        <f t="shared" si="54"/>
        <v>0.11159705477811999</v>
      </c>
      <c r="G72" s="204">
        <f t="shared" si="54"/>
        <v>0.10056925956519702</v>
      </c>
      <c r="N72" s="193" t="s">
        <v>772</v>
      </c>
      <c r="AA72" s="90"/>
      <c r="AB72" s="90"/>
    </row>
    <row r="73" spans="1:28">
      <c r="A73" s="27">
        <v>39264</v>
      </c>
      <c r="B73" s="150">
        <v>582633.66264570761</v>
      </c>
      <c r="C73" s="150">
        <v>396659.07836370717</v>
      </c>
      <c r="D73" s="150">
        <v>448679.94109993108</v>
      </c>
      <c r="E73" s="204">
        <f t="shared" ref="E73:G73" si="55">+B73/B61-1</f>
        <v>0.11902085634683779</v>
      </c>
      <c r="F73" s="204">
        <f t="shared" si="55"/>
        <v>9.9336793144537694E-2</v>
      </c>
      <c r="G73" s="204">
        <f t="shared" si="55"/>
        <v>7.3762838081534499E-2</v>
      </c>
      <c r="N73" s="193" t="s">
        <v>772</v>
      </c>
      <c r="AA73" s="90"/>
      <c r="AB73" s="90"/>
    </row>
    <row r="74" spans="1:28">
      <c r="A74" s="27">
        <v>39295</v>
      </c>
      <c r="B74" s="150">
        <v>585234.70578251884</v>
      </c>
      <c r="C74" s="150">
        <v>396659.07836370717</v>
      </c>
      <c r="D74" s="150">
        <v>452581.50580514787</v>
      </c>
      <c r="E74" s="204">
        <f t="shared" ref="E74:G74" si="56">+B74/B62-1</f>
        <v>0.11690245678266398</v>
      </c>
      <c r="F74" s="204">
        <f t="shared" si="56"/>
        <v>0.10339338647717455</v>
      </c>
      <c r="G74" s="204">
        <f t="shared" si="56"/>
        <v>0.10056925956519702</v>
      </c>
      <c r="N74" s="193" t="s">
        <v>772</v>
      </c>
      <c r="AA74" s="90"/>
      <c r="AB74" s="90"/>
    </row>
    <row r="75" spans="1:28">
      <c r="A75" s="27">
        <v>39326</v>
      </c>
      <c r="B75" s="150">
        <v>570732.30458401446</v>
      </c>
      <c r="C75" s="150">
        <v>401195.04403864965</v>
      </c>
      <c r="D75" s="150">
        <v>452962.14649524959</v>
      </c>
      <c r="E75" s="204">
        <f t="shared" ref="E75:G75" si="57">+B75/B63-1</f>
        <v>8.3139024822519447E-2</v>
      </c>
      <c r="F75" s="204">
        <f t="shared" si="57"/>
        <v>0.10747671884553633</v>
      </c>
      <c r="G75" s="204">
        <f t="shared" si="57"/>
        <v>9.8573989373212934E-2</v>
      </c>
      <c r="N75" s="193" t="s">
        <v>772</v>
      </c>
      <c r="AA75" s="90"/>
      <c r="AB75" s="90"/>
    </row>
    <row r="76" spans="1:28">
      <c r="A76" s="27">
        <v>39356</v>
      </c>
      <c r="B76" s="150">
        <v>577203.19239108951</v>
      </c>
      <c r="C76" s="150">
        <v>399900.86647723464</v>
      </c>
      <c r="D76" s="150">
        <v>449079.61381100462</v>
      </c>
      <c r="E76" s="204">
        <f t="shared" ref="E76:G76" si="58">+B76/B64-1</f>
        <v>5.5826036272095259E-2</v>
      </c>
      <c r="F76" s="204">
        <f t="shared" si="58"/>
        <v>6.8921333301901866E-2</v>
      </c>
      <c r="G76" s="204">
        <f t="shared" si="58"/>
        <v>4.8942589536826731E-2</v>
      </c>
      <c r="N76" s="193" t="s">
        <v>772</v>
      </c>
      <c r="AA76" s="90"/>
      <c r="AB76" s="90"/>
    </row>
    <row r="77" spans="1:28">
      <c r="A77" s="27">
        <v>39387</v>
      </c>
      <c r="B77" s="150">
        <v>582379.90263674944</v>
      </c>
      <c r="C77" s="150">
        <v>407665.93184572464</v>
      </c>
      <c r="D77" s="150">
        <v>459433.03430232458</v>
      </c>
      <c r="E77" s="204">
        <f t="shared" ref="E77:G77" si="59">+B77/B65-1</f>
        <v>4.0229555651879245E-2</v>
      </c>
      <c r="F77" s="204">
        <f t="shared" si="59"/>
        <v>6.7132044160117754E-2</v>
      </c>
      <c r="G77" s="204">
        <f t="shared" si="59"/>
        <v>5.6866223629476798E-2</v>
      </c>
      <c r="N77" s="193" t="s">
        <v>772</v>
      </c>
      <c r="AA77" s="90"/>
      <c r="AB77" s="90"/>
    </row>
    <row r="78" spans="1:28">
      <c r="A78" s="27">
        <v>39417</v>
      </c>
      <c r="B78" s="150">
        <v>594828.71710658993</v>
      </c>
      <c r="C78" s="150">
        <v>396552.47807105997</v>
      </c>
      <c r="D78" s="150">
        <v>441324.53204682481</v>
      </c>
      <c r="E78" s="204">
        <f t="shared" ref="E78:G78" si="60">+B78/B66-1</f>
        <v>6.035509663830152E-2</v>
      </c>
      <c r="F78" s="204">
        <f t="shared" si="60"/>
        <v>3.5979117405237071E-2</v>
      </c>
      <c r="G78" s="204">
        <f t="shared" si="60"/>
        <v>1.3193652946177581E-2</v>
      </c>
      <c r="N78" s="193" t="s">
        <v>772</v>
      </c>
      <c r="AA78" s="90"/>
      <c r="AB78" s="90"/>
    </row>
    <row r="79" spans="1:28">
      <c r="A79" s="27">
        <v>39448</v>
      </c>
      <c r="B79" s="150">
        <v>550056.66313082515</v>
      </c>
      <c r="C79" s="150">
        <v>395273.27652889525</v>
      </c>
      <c r="D79" s="150">
        <v>434928.52433600125</v>
      </c>
      <c r="E79" s="204">
        <f t="shared" ref="E79:G79" si="61">+B79/B67-1</f>
        <v>-6.6008232501588715E-3</v>
      </c>
      <c r="F79" s="204">
        <f t="shared" si="61"/>
        <v>4.34313668729156E-2</v>
      </c>
      <c r="G79" s="204">
        <f t="shared" si="61"/>
        <v>1.2313968348014237E-2</v>
      </c>
      <c r="N79" s="193" t="s">
        <v>772</v>
      </c>
      <c r="AA79" s="90"/>
      <c r="AB79" s="90"/>
    </row>
    <row r="80" spans="1:28">
      <c r="A80" s="27">
        <v>39479</v>
      </c>
      <c r="B80" s="150">
        <v>550056.66313082515</v>
      </c>
      <c r="C80" s="150">
        <v>396552.47807105997</v>
      </c>
      <c r="D80" s="150">
        <v>430451.31893842481</v>
      </c>
      <c r="E80" s="204">
        <f t="shared" ref="E80:G80" si="62">+B80/B68-1</f>
        <v>-4.1997805410210587E-2</v>
      </c>
      <c r="F80" s="204">
        <f t="shared" si="62"/>
        <v>1.8420149313623124E-2</v>
      </c>
      <c r="G80" s="204">
        <f t="shared" si="62"/>
        <v>-2.651880431400977E-2</v>
      </c>
      <c r="N80" s="193" t="s">
        <v>772</v>
      </c>
      <c r="AA80" s="90"/>
      <c r="AB80" s="90"/>
    </row>
    <row r="81" spans="1:28">
      <c r="A81" s="27">
        <v>39508</v>
      </c>
      <c r="B81" s="150">
        <v>559074.78947017016</v>
      </c>
      <c r="C81" s="150">
        <v>390081.72810759599</v>
      </c>
      <c r="D81" s="150">
        <v>443447.95801156678</v>
      </c>
      <c r="E81" s="204">
        <f t="shared" ref="E81:G81" si="63">+B81/B69-1</f>
        <v>-3.4760774984626486E-2</v>
      </c>
      <c r="F81" s="204">
        <f t="shared" si="63"/>
        <v>-9.9936139609365648E-3</v>
      </c>
      <c r="G81" s="204">
        <f t="shared" si="63"/>
        <v>-1.2765790251919595E-2</v>
      </c>
      <c r="N81" s="193" t="s">
        <v>772</v>
      </c>
      <c r="AA81" s="90"/>
      <c r="AB81" s="90"/>
    </row>
    <row r="82" spans="1:28">
      <c r="A82" s="27">
        <v>39539</v>
      </c>
      <c r="B82" s="150">
        <v>578134.15729301691</v>
      </c>
      <c r="C82" s="150">
        <v>387540.47906454979</v>
      </c>
      <c r="D82" s="150">
        <v>438365.45992547431</v>
      </c>
      <c r="E82" s="204">
        <f t="shared" ref="E82:G82" si="64">+B82/B70-1</f>
        <v>-2.6146034314864175E-2</v>
      </c>
      <c r="F82" s="204">
        <f t="shared" si="64"/>
        <v>-1.6443166964448253E-2</v>
      </c>
      <c r="G82" s="204">
        <f t="shared" si="64"/>
        <v>-3.5363098463189746E-2</v>
      </c>
      <c r="N82" s="193" t="s">
        <v>772</v>
      </c>
      <c r="AA82" s="90"/>
      <c r="AB82" s="90"/>
    </row>
    <row r="83" spans="1:28">
      <c r="A83" s="27">
        <v>39569</v>
      </c>
      <c r="B83" s="150">
        <v>571781.03468540125</v>
      </c>
      <c r="C83" s="150">
        <v>387540.47906454979</v>
      </c>
      <c r="D83" s="150">
        <v>439636.08444699744</v>
      </c>
      <c r="E83" s="204">
        <f t="shared" ref="E83:G83" si="65">+B83/B71-1</f>
        <v>-3.0412410385194932E-2</v>
      </c>
      <c r="F83" s="204">
        <f t="shared" si="65"/>
        <v>-3.256704947322786E-2</v>
      </c>
      <c r="G83" s="204">
        <f t="shared" si="65"/>
        <v>-4.1536714554936238E-2</v>
      </c>
      <c r="N83" s="113" t="s">
        <v>772</v>
      </c>
      <c r="AA83" s="90"/>
      <c r="AB83" s="90"/>
    </row>
    <row r="84" spans="1:28">
      <c r="A84" s="27">
        <v>39600</v>
      </c>
      <c r="B84" s="150">
        <v>537614.28837574727</v>
      </c>
      <c r="C84" s="150">
        <v>368828.40714150108</v>
      </c>
      <c r="D84" s="150">
        <v>418839.03861831478</v>
      </c>
      <c r="E84" s="204">
        <f t="shared" ref="E84:G84" si="66">+B84/B72-1</f>
        <v>-8.1369776836966889E-2</v>
      </c>
      <c r="F84" s="204">
        <f t="shared" si="66"/>
        <v>-7.0162698247101307E-2</v>
      </c>
      <c r="G84" s="204">
        <f t="shared" si="66"/>
        <v>-7.4555559062902566E-2</v>
      </c>
      <c r="N84" s="193" t="s">
        <v>772</v>
      </c>
      <c r="AA84" s="90"/>
      <c r="AB84" s="90"/>
    </row>
    <row r="85" spans="1:28">
      <c r="A85" s="27">
        <v>39630</v>
      </c>
      <c r="B85" s="150">
        <v>525111.63050654391</v>
      </c>
      <c r="C85" s="150">
        <v>375079.73607610277</v>
      </c>
      <c r="D85" s="150">
        <v>425090.36755291652</v>
      </c>
      <c r="E85" s="204">
        <f t="shared" ref="E85:G85" si="67">+B85/B73-1</f>
        <v>-9.8727615356035692E-2</v>
      </c>
      <c r="F85" s="204">
        <f t="shared" si="67"/>
        <v>-5.440274398010303E-2</v>
      </c>
      <c r="G85" s="204">
        <f t="shared" si="67"/>
        <v>-5.257550290566837E-2</v>
      </c>
      <c r="N85" s="193" t="s">
        <v>772</v>
      </c>
      <c r="AA85" s="90"/>
      <c r="AB85" s="90"/>
    </row>
    <row r="86" spans="1:28">
      <c r="A86" s="27">
        <v>39661</v>
      </c>
      <c r="B86" s="150">
        <v>535113.75680190662</v>
      </c>
      <c r="C86" s="150">
        <v>368828.40714150108</v>
      </c>
      <c r="D86" s="150">
        <v>412587.70968371304</v>
      </c>
      <c r="E86" s="204">
        <f t="shared" ref="E86:G86" si="68">+B86/B74-1</f>
        <v>-8.5642475549353114E-2</v>
      </c>
      <c r="F86" s="204">
        <f t="shared" si="68"/>
        <v>-7.0162698247101307E-2</v>
      </c>
      <c r="G86" s="204">
        <f t="shared" si="68"/>
        <v>-8.8368162658978733E-2</v>
      </c>
      <c r="N86" s="193" t="s">
        <v>772</v>
      </c>
      <c r="AA86" s="90"/>
      <c r="AB86" s="90"/>
    </row>
    <row r="87" spans="1:28">
      <c r="A87" s="27">
        <v>39692</v>
      </c>
      <c r="B87" s="150">
        <v>522853.14200885047</v>
      </c>
      <c r="C87" s="150">
        <v>363349.06217340607</v>
      </c>
      <c r="D87" s="150">
        <v>406458.27293974237</v>
      </c>
      <c r="E87" s="204">
        <f t="shared" ref="E87:G87" si="69">+B87/B75-1</f>
        <v>-8.3890752618359876E-2</v>
      </c>
      <c r="F87" s="204">
        <f t="shared" si="69"/>
        <v>-9.4333124069193697E-2</v>
      </c>
      <c r="G87" s="204">
        <f t="shared" si="69"/>
        <v>-0.10266613648695899</v>
      </c>
      <c r="N87" s="193" t="s">
        <v>772</v>
      </c>
      <c r="AA87" s="90"/>
      <c r="AB87" s="90"/>
    </row>
    <row r="88" spans="1:28">
      <c r="A88" s="27">
        <v>39722</v>
      </c>
      <c r="B88" s="150">
        <v>535785.90523875132</v>
      </c>
      <c r="C88" s="150">
        <v>366428.29151385865</v>
      </c>
      <c r="D88" s="150">
        <v>412616.7316206476</v>
      </c>
      <c r="E88" s="204">
        <f t="shared" ref="E88:G88" si="70">+B88/B76-1</f>
        <v>-7.175512488204594E-2</v>
      </c>
      <c r="F88" s="204">
        <f t="shared" si="70"/>
        <v>-8.3702181638762418E-2</v>
      </c>
      <c r="G88" s="204">
        <f t="shared" si="70"/>
        <v>-8.1194694813517931E-2</v>
      </c>
      <c r="N88" s="193" t="s">
        <v>772</v>
      </c>
      <c r="AA88" s="90"/>
      <c r="AB88" s="90"/>
    </row>
    <row r="89" spans="1:28">
      <c r="A89" s="27">
        <v>39753</v>
      </c>
      <c r="B89" s="150">
        <v>529627.44655784615</v>
      </c>
      <c r="C89" s="150">
        <v>369507.52085431124</v>
      </c>
      <c r="D89" s="150">
        <v>416311.8068291907</v>
      </c>
      <c r="E89" s="204">
        <f t="shared" ref="E89:G89" si="71">+B89/B77-1</f>
        <v>-9.0580831927860705E-2</v>
      </c>
      <c r="F89" s="204">
        <f t="shared" si="71"/>
        <v>-9.3602158067635388E-2</v>
      </c>
      <c r="G89" s="204">
        <f t="shared" si="71"/>
        <v>-9.3857481403390897E-2</v>
      </c>
      <c r="N89" s="193" t="s">
        <v>772</v>
      </c>
      <c r="AA89" s="90"/>
      <c r="AB89" s="90"/>
    </row>
    <row r="90" spans="1:28">
      <c r="A90" s="27">
        <v>39783</v>
      </c>
      <c r="B90" s="150">
        <v>544472.08985494915</v>
      </c>
      <c r="C90" s="150">
        <v>362568.91438068199</v>
      </c>
      <c r="D90" s="150">
        <v>408354.06739121181</v>
      </c>
      <c r="E90" s="204">
        <f t="shared" ref="E90:G90" si="72">+B90/B78-1</f>
        <v>-8.4657357325633509E-2</v>
      </c>
      <c r="F90" s="204">
        <f t="shared" si="72"/>
        <v>-8.5697519419581925E-2</v>
      </c>
      <c r="G90" s="204">
        <f t="shared" si="72"/>
        <v>-7.4707980774825433E-2</v>
      </c>
      <c r="N90" s="193" t="s">
        <v>772</v>
      </c>
      <c r="AA90" s="90"/>
      <c r="AB90" s="90"/>
    </row>
    <row r="91" spans="1:28">
      <c r="A91" s="27">
        <v>39814</v>
      </c>
      <c r="B91" s="150">
        <v>524673.10476931464</v>
      </c>
      <c r="C91" s="150">
        <v>346482.23899860395</v>
      </c>
      <c r="D91" s="150">
        <v>395979.70171269024</v>
      </c>
      <c r="E91" s="204">
        <f t="shared" ref="E91:G91" si="73">+B91/B79-1</f>
        <v>-4.6147170033413953E-2</v>
      </c>
      <c r="F91" s="204">
        <f t="shared" si="73"/>
        <v>-0.1234362159737975</v>
      </c>
      <c r="G91" s="204">
        <f t="shared" si="73"/>
        <v>-8.9552237767742571E-2</v>
      </c>
      <c r="N91" s="193" t="s">
        <v>772</v>
      </c>
      <c r="AA91" s="90"/>
      <c r="AB91" s="90"/>
    </row>
    <row r="92" spans="1:28">
      <c r="A92" s="27">
        <v>39845</v>
      </c>
      <c r="B92" s="150">
        <v>530612.80029500497</v>
      </c>
      <c r="C92" s="150">
        <v>368137.3789360167</v>
      </c>
      <c r="D92" s="150">
        <v>408354.06739121181</v>
      </c>
      <c r="E92" s="204">
        <f t="shared" ref="E92:G92" si="74">+B92/B80-1</f>
        <v>-3.5348836109263981E-2</v>
      </c>
      <c r="F92" s="204">
        <f t="shared" si="74"/>
        <v>-7.1655331151281976E-2</v>
      </c>
      <c r="G92" s="204">
        <f t="shared" si="74"/>
        <v>-5.1335076871663499E-2</v>
      </c>
      <c r="N92" s="193" t="s">
        <v>772</v>
      </c>
      <c r="AA92" s="90"/>
      <c r="AB92" s="90"/>
    </row>
    <row r="93" spans="1:28">
      <c r="A93" s="27">
        <v>39873</v>
      </c>
      <c r="B93" s="150">
        <v>542952.63227428892</v>
      </c>
      <c r="C93" s="150">
        <v>364271.85692584113</v>
      </c>
      <c r="D93" s="150">
        <v>415605.56034086482</v>
      </c>
      <c r="E93" s="204">
        <f t="shared" ref="E93:G93" si="75">+B93/B81-1</f>
        <v>-2.8837210154226467E-2</v>
      </c>
      <c r="F93" s="204">
        <f t="shared" si="75"/>
        <v>-6.6165291327451636E-2</v>
      </c>
      <c r="G93" s="204">
        <f t="shared" si="75"/>
        <v>-6.2786167277774974E-2</v>
      </c>
      <c r="N93" s="193" t="s">
        <v>772</v>
      </c>
      <c r="AA93" s="90"/>
      <c r="AB93" s="90"/>
    </row>
    <row r="94" spans="1:28">
      <c r="A94" s="27">
        <v>39904</v>
      </c>
      <c r="B94" s="150">
        <v>541718.64901912014</v>
      </c>
      <c r="C94" s="150">
        <v>364025.06027480739</v>
      </c>
      <c r="D94" s="150">
        <v>419554.30675740511</v>
      </c>
      <c r="E94" s="204">
        <f t="shared" ref="E94:G94" si="76">+B94/B82-1</f>
        <v>-6.2987989577374504E-2</v>
      </c>
      <c r="F94" s="204">
        <f t="shared" si="76"/>
        <v>-6.0678613099989454E-2</v>
      </c>
      <c r="G94" s="204">
        <f t="shared" si="76"/>
        <v>-4.2912033195469435E-2</v>
      </c>
      <c r="N94" s="193" t="s">
        <v>772</v>
      </c>
      <c r="AA94" s="90"/>
      <c r="AB94" s="90"/>
    </row>
    <row r="95" spans="1:28">
      <c r="A95" s="27">
        <v>39934</v>
      </c>
      <c r="B95" s="150">
        <v>555292.46482597734</v>
      </c>
      <c r="C95" s="150">
        <v>364025.06027480739</v>
      </c>
      <c r="D95" s="150">
        <v>417086.34024706745</v>
      </c>
      <c r="E95" s="204">
        <f t="shared" ref="E95:G95" si="77">+B95/B83-1</f>
        <v>-2.8837210154226356E-2</v>
      </c>
      <c r="F95" s="204">
        <f t="shared" si="77"/>
        <v>-6.0678613099989454E-2</v>
      </c>
      <c r="G95" s="204">
        <f t="shared" si="77"/>
        <v>-5.1291841133319416E-2</v>
      </c>
      <c r="N95" s="193" t="s">
        <v>772</v>
      </c>
      <c r="AA95" s="90"/>
      <c r="AB95" s="90"/>
    </row>
    <row r="96" spans="1:28">
      <c r="A96" s="27">
        <v>39965</v>
      </c>
      <c r="B96" s="150">
        <v>538711.88507910154</v>
      </c>
      <c r="C96" s="150">
        <v>362004.56970007956</v>
      </c>
      <c r="D96" s="150">
        <v>417225.60575602396</v>
      </c>
      <c r="E96" s="204">
        <f t="shared" ref="E96:G96" si="78">+B96/B84-1</f>
        <v>2.0416062725385764E-3</v>
      </c>
      <c r="F96" s="204">
        <f t="shared" si="78"/>
        <v>-1.8501387933504643E-2</v>
      </c>
      <c r="G96" s="204">
        <f t="shared" si="78"/>
        <v>-3.8521549175867253E-3</v>
      </c>
      <c r="N96" s="193" t="s">
        <v>772</v>
      </c>
      <c r="AA96" s="90"/>
      <c r="AB96" s="90"/>
    </row>
    <row r="97" spans="1:28">
      <c r="A97" s="27">
        <v>39995</v>
      </c>
      <c r="B97" s="150">
        <v>546074.68988656078</v>
      </c>
      <c r="C97" s="150">
        <v>365072.40503652091</v>
      </c>
      <c r="D97" s="150">
        <v>417225.60575602396</v>
      </c>
      <c r="E97" s="204">
        <f t="shared" ref="E97:G97" si="79">+B97/B85-1</f>
        <v>3.992114849902495E-2</v>
      </c>
      <c r="F97" s="204">
        <f t="shared" si="79"/>
        <v>-2.6680543034058757E-2</v>
      </c>
      <c r="G97" s="204">
        <f t="shared" si="79"/>
        <v>-1.8501387933504643E-2</v>
      </c>
      <c r="N97" s="193" t="s">
        <v>772</v>
      </c>
      <c r="AA97" s="90"/>
      <c r="AB97" s="90"/>
    </row>
    <row r="98" spans="1:28">
      <c r="A98" s="27">
        <v>40026</v>
      </c>
      <c r="B98" s="150">
        <v>560800.29950147925</v>
      </c>
      <c r="C98" s="150">
        <v>362004.56970007956</v>
      </c>
      <c r="D98" s="150">
        <v>424588.41056348319</v>
      </c>
      <c r="E98" s="204">
        <f t="shared" ref="E98:G98" si="80">+B98/B86-1</f>
        <v>4.8002022697169355E-2</v>
      </c>
      <c r="F98" s="204">
        <f t="shared" si="80"/>
        <v>-1.8501387933504643E-2</v>
      </c>
      <c r="G98" s="204">
        <f t="shared" si="80"/>
        <v>2.9086423560628738E-2</v>
      </c>
      <c r="N98" s="193" t="s">
        <v>772</v>
      </c>
      <c r="AA98" s="90"/>
      <c r="AB98" s="90"/>
    </row>
    <row r="99" spans="1:28">
      <c r="A99" s="27">
        <v>40057</v>
      </c>
      <c r="B99" s="150">
        <v>557264.58462756104</v>
      </c>
      <c r="C99" s="150">
        <v>369490.64850305679</v>
      </c>
      <c r="D99" s="150">
        <v>422648.84409752936</v>
      </c>
      <c r="E99" s="204">
        <f t="shared" ref="E99:G99" si="81">+B99/B87-1</f>
        <v>6.5814738124167382E-2</v>
      </c>
      <c r="F99" s="204">
        <f t="shared" si="81"/>
        <v>1.6902716888587133E-2</v>
      </c>
      <c r="G99" s="204">
        <f t="shared" si="81"/>
        <v>3.9833292211491678E-2</v>
      </c>
      <c r="N99" s="193" t="s">
        <v>772</v>
      </c>
      <c r="AA99" s="90"/>
      <c r="AB99" s="90"/>
    </row>
    <row r="100" spans="1:28">
      <c r="A100" s="27">
        <v>40087</v>
      </c>
      <c r="B100" s="150">
        <v>554841.69512918033</v>
      </c>
      <c r="C100" s="150">
        <v>380393.65124576993</v>
      </c>
      <c r="D100" s="150">
        <v>432485.77546095499</v>
      </c>
      <c r="E100" s="204">
        <f t="shared" ref="E100:G100" si="82">+B100/B88-1</f>
        <v>3.5566052977704876E-2</v>
      </c>
      <c r="F100" s="204">
        <f t="shared" si="82"/>
        <v>3.8112121949467781E-2</v>
      </c>
      <c r="G100" s="204">
        <f t="shared" si="82"/>
        <v>4.8153752181272713E-2</v>
      </c>
      <c r="N100" s="193" t="s">
        <v>772</v>
      </c>
      <c r="AA100" s="90"/>
      <c r="AB100" s="90"/>
    </row>
    <row r="101" spans="1:28">
      <c r="A101" s="27">
        <v>40118</v>
      </c>
      <c r="B101" s="150">
        <v>575436.25586541637</v>
      </c>
      <c r="C101" s="150">
        <v>375547.87224900856</v>
      </c>
      <c r="D101" s="150">
        <v>430062.88596257434</v>
      </c>
      <c r="E101" s="204">
        <f t="shared" ref="E101:G101" si="83">+B101/B89-1</f>
        <v>8.6492513945964689E-2</v>
      </c>
      <c r="F101" s="204">
        <f t="shared" si="83"/>
        <v>1.6347032343839274E-2</v>
      </c>
      <c r="G101" s="204">
        <f t="shared" si="83"/>
        <v>3.3030720983192374E-2</v>
      </c>
      <c r="N101" s="193" t="s">
        <v>772</v>
      </c>
      <c r="AA101" s="90"/>
      <c r="AB101" s="90"/>
    </row>
    <row r="102" spans="1:28">
      <c r="A102" s="27">
        <v>40148</v>
      </c>
      <c r="B102" s="150">
        <v>576489.20394439215</v>
      </c>
      <c r="C102" s="150">
        <v>376235.0594163402</v>
      </c>
      <c r="D102" s="150">
        <v>436918.13351574988</v>
      </c>
      <c r="E102" s="204">
        <f t="shared" ref="E102:G102" si="84">+B102/B90-1</f>
        <v>5.8803958340587492E-2</v>
      </c>
      <c r="F102" s="204">
        <f t="shared" si="84"/>
        <v>3.7692544764908797E-2</v>
      </c>
      <c r="G102" s="204">
        <f t="shared" si="84"/>
        <v>6.9949263165225428E-2</v>
      </c>
      <c r="N102" s="193" t="s">
        <v>772</v>
      </c>
      <c r="AA102" s="90"/>
      <c r="AB102" s="90"/>
    </row>
    <row r="103" spans="1:28">
      <c r="A103" s="27">
        <v>40179</v>
      </c>
      <c r="B103" s="150">
        <v>546147.66689468734</v>
      </c>
      <c r="C103" s="150">
        <v>376841.89015733427</v>
      </c>
      <c r="D103" s="150">
        <v>424781.51869586797</v>
      </c>
      <c r="E103" s="204">
        <f t="shared" ref="E103:G103" si="85">+B103/B91-1</f>
        <v>4.0929412867111825E-2</v>
      </c>
      <c r="F103" s="204">
        <f t="shared" si="85"/>
        <v>8.7622532244293838E-2</v>
      </c>
      <c r="G103" s="204">
        <f t="shared" si="85"/>
        <v>7.2735589371385023E-2</v>
      </c>
      <c r="N103" s="193" t="s">
        <v>772</v>
      </c>
      <c r="AA103" s="90"/>
      <c r="AB103" s="90"/>
    </row>
    <row r="104" spans="1:28">
      <c r="A104" s="27">
        <v>40210</v>
      </c>
      <c r="B104" s="150">
        <v>558284.28171456931</v>
      </c>
      <c r="C104" s="150">
        <v>376174.37634224078</v>
      </c>
      <c r="D104" s="150">
        <v>424781.51869586797</v>
      </c>
      <c r="E104" s="204">
        <f t="shared" ref="E104:G104" si="86">+B104/B92-1</f>
        <v>5.2150045012445689E-2</v>
      </c>
      <c r="F104" s="204">
        <f t="shared" si="86"/>
        <v>2.1831516890385982E-2</v>
      </c>
      <c r="G104" s="204">
        <f t="shared" si="86"/>
        <v>4.022845029952471E-2</v>
      </c>
      <c r="N104" s="193" t="s">
        <v>772</v>
      </c>
      <c r="AA104" s="90"/>
      <c r="AB104" s="90"/>
    </row>
    <row r="105" spans="1:28">
      <c r="A105" s="27">
        <v>40238</v>
      </c>
      <c r="B105" s="150">
        <v>576805.61871262325</v>
      </c>
      <c r="C105" s="150">
        <v>374863.19035830861</v>
      </c>
      <c r="D105" s="150">
        <v>435324.99525481003</v>
      </c>
      <c r="E105" s="204">
        <f t="shared" ref="E105:G105" si="87">+B105/B93-1</f>
        <v>6.2349797065230028E-2</v>
      </c>
      <c r="F105" s="204">
        <f t="shared" si="87"/>
        <v>2.9075354659154229E-2</v>
      </c>
      <c r="G105" s="204">
        <f t="shared" si="87"/>
        <v>4.7447476154486523E-2</v>
      </c>
      <c r="N105" s="193" t="s">
        <v>772</v>
      </c>
      <c r="AA105" s="90"/>
      <c r="AB105" s="90"/>
    </row>
    <row r="106" spans="1:28">
      <c r="A106" s="27">
        <v>40269</v>
      </c>
      <c r="B106" s="150">
        <v>568340.96602711314</v>
      </c>
      <c r="C106" s="150">
        <v>374863.19035830861</v>
      </c>
      <c r="D106" s="150">
        <v>429278.81476515986</v>
      </c>
      <c r="E106" s="204">
        <f t="shared" ref="E106:G106" si="88">+B106/B94-1</f>
        <v>4.9144176697991648E-2</v>
      </c>
      <c r="F106" s="204">
        <f t="shared" si="88"/>
        <v>2.9773032865702653E-2</v>
      </c>
      <c r="G106" s="204">
        <f t="shared" si="88"/>
        <v>2.3178186592606398E-2</v>
      </c>
      <c r="N106" s="193" t="s">
        <v>772</v>
      </c>
      <c r="AA106" s="90"/>
      <c r="AB106" s="90"/>
    </row>
    <row r="107" spans="1:28">
      <c r="A107" s="27">
        <v>40299</v>
      </c>
      <c r="B107" s="150">
        <v>556248.6050478128</v>
      </c>
      <c r="C107" s="150">
        <v>362770.82937900833</v>
      </c>
      <c r="D107" s="150">
        <v>423232.63427550974</v>
      </c>
      <c r="E107" s="204">
        <f t="shared" ref="E107:G107" si="89">+B107/B95-1</f>
        <v>1.7218678127302045E-3</v>
      </c>
      <c r="F107" s="204">
        <f t="shared" si="89"/>
        <v>-3.4454520654491061E-3</v>
      </c>
      <c r="G107" s="204">
        <f t="shared" si="89"/>
        <v>1.4736263059589527E-2</v>
      </c>
      <c r="N107" s="193" t="s">
        <v>772</v>
      </c>
      <c r="AA107" s="90"/>
      <c r="AB107" s="90"/>
    </row>
    <row r="108" spans="1:28">
      <c r="A108" s="27">
        <v>40330</v>
      </c>
      <c r="B108" s="150">
        <v>540751.89808031521</v>
      </c>
      <c r="C108" s="150">
        <v>374181.00090378954</v>
      </c>
      <c r="D108" s="150">
        <v>424876.49134881911</v>
      </c>
      <c r="E108" s="204">
        <f t="shared" ref="E108:G108" si="90">+B108/B96-1</f>
        <v>3.7868349626519748E-3</v>
      </c>
      <c r="F108" s="204">
        <f t="shared" si="90"/>
        <v>3.3636125681502094E-2</v>
      </c>
      <c r="G108" s="204">
        <f t="shared" si="90"/>
        <v>1.8337526477866906E-2</v>
      </c>
      <c r="N108" s="193" t="s">
        <v>772</v>
      </c>
      <c r="AA108" s="90"/>
      <c r="AB108" s="90"/>
    </row>
    <row r="109" spans="1:28">
      <c r="A109" s="27">
        <v>40360</v>
      </c>
      <c r="B109" s="150">
        <v>543165.96905388811</v>
      </c>
      <c r="C109" s="150">
        <v>368145.82346985745</v>
      </c>
      <c r="D109" s="150">
        <v>422462.42037524626</v>
      </c>
      <c r="E109" s="204">
        <f t="shared" ref="E109:G109" si="91">+B109/B97-1</f>
        <v>-5.3265988820629939E-3</v>
      </c>
      <c r="F109" s="204">
        <f t="shared" si="91"/>
        <v>8.4186544667188556E-3</v>
      </c>
      <c r="G109" s="204">
        <f t="shared" si="91"/>
        <v>1.2551517804697099E-2</v>
      </c>
      <c r="N109" s="193" t="s">
        <v>772</v>
      </c>
      <c r="AA109" s="90"/>
      <c r="AB109" s="90"/>
    </row>
    <row r="110" spans="1:28">
      <c r="A110" s="27">
        <v>40391</v>
      </c>
      <c r="B110" s="150">
        <v>539544.86259352881</v>
      </c>
      <c r="C110" s="150">
        <v>368145.82346985745</v>
      </c>
      <c r="D110" s="150">
        <v>422462.42037524626</v>
      </c>
      <c r="E110" s="204">
        <f t="shared" ref="E110:G110" si="92">+B110/B98-1</f>
        <v>-3.7901971391323008E-2</v>
      </c>
      <c r="F110" s="204">
        <f t="shared" si="92"/>
        <v>1.6964575267284454E-2</v>
      </c>
      <c r="G110" s="204">
        <f t="shared" si="92"/>
        <v>-5.0071790358466872E-3</v>
      </c>
      <c r="N110" s="193" t="s">
        <v>772</v>
      </c>
      <c r="AA110" s="90"/>
      <c r="AB110" s="90"/>
    </row>
    <row r="111" spans="1:28">
      <c r="A111" s="27">
        <v>40422</v>
      </c>
      <c r="B111" s="150">
        <v>537299.19004183076</v>
      </c>
      <c r="C111" s="150">
        <v>358199.46002788714</v>
      </c>
      <c r="D111" s="150">
        <v>417899.37003253505</v>
      </c>
      <c r="E111" s="204">
        <f t="shared" ref="E111:G111" si="93">+B111/B99-1</f>
        <v>-3.5827495836782464E-2</v>
      </c>
      <c r="F111" s="204">
        <f t="shared" si="93"/>
        <v>-3.0558793628240433E-2</v>
      </c>
      <c r="G111" s="204">
        <f t="shared" si="93"/>
        <v>-1.1237399868289533E-2</v>
      </c>
      <c r="N111" s="193" t="s">
        <v>772</v>
      </c>
      <c r="AA111" s="90"/>
      <c r="AB111" s="90"/>
    </row>
    <row r="112" spans="1:28">
      <c r="A112" s="27">
        <v>40452</v>
      </c>
      <c r="B112" s="150">
        <v>555209.16304322507</v>
      </c>
      <c r="C112" s="150">
        <v>370139.44202881673</v>
      </c>
      <c r="D112" s="150">
        <v>422541.63503449643</v>
      </c>
      <c r="E112" s="204">
        <f t="shared" ref="E112:G112" si="94">+B112/B100-1</f>
        <v>6.6229325818634166E-4</v>
      </c>
      <c r="F112" s="204">
        <f t="shared" si="94"/>
        <v>-2.6956835855096895E-2</v>
      </c>
      <c r="G112" s="204">
        <f t="shared" si="94"/>
        <v>-2.2992988418774729E-2</v>
      </c>
      <c r="N112" s="193" t="s">
        <v>772</v>
      </c>
      <c r="AA112" s="90"/>
      <c r="AB112" s="90"/>
    </row>
    <row r="113" spans="1:28">
      <c r="A113" s="27">
        <v>40483</v>
      </c>
      <c r="B113" s="150">
        <v>573119.13604461949</v>
      </c>
      <c r="C113" s="150">
        <v>365363.44922844489</v>
      </c>
      <c r="D113" s="150">
        <v>428645.35383337166</v>
      </c>
      <c r="E113" s="204">
        <f t="shared" ref="E113:G113" si="95">+B113/B101-1</f>
        <v>-4.0267185064870592E-3</v>
      </c>
      <c r="F113" s="204">
        <f t="shared" si="95"/>
        <v>-2.7118840960469792E-2</v>
      </c>
      <c r="G113" s="204">
        <f t="shared" si="95"/>
        <v>-3.2961043035134585E-3</v>
      </c>
      <c r="N113" s="193" t="s">
        <v>772</v>
      </c>
      <c r="AA113" s="90"/>
      <c r="AB113" s="90"/>
    </row>
    <row r="114" spans="1:28">
      <c r="A114" s="27">
        <v>40513</v>
      </c>
      <c r="B114" s="150">
        <v>534346.22340711777</v>
      </c>
      <c r="C114" s="150">
        <v>358175.30695629952</v>
      </c>
      <c r="D114" s="150">
        <v>410676.5734482652</v>
      </c>
      <c r="E114" s="204">
        <f t="shared" ref="E114:G114" si="96">+B114/B102-1</f>
        <v>-7.3102809643143751E-2</v>
      </c>
      <c r="F114" s="204">
        <f t="shared" si="96"/>
        <v>-4.8001248177288569E-2</v>
      </c>
      <c r="G114" s="204">
        <f t="shared" si="96"/>
        <v>-6.006058813885029E-2</v>
      </c>
      <c r="N114" s="193" t="s">
        <v>772</v>
      </c>
      <c r="AA114" s="90"/>
      <c r="AB114" s="90"/>
    </row>
    <row r="115" spans="1:28">
      <c r="A115" s="27">
        <v>40544</v>
      </c>
      <c r="B115" s="150">
        <v>525012.66491965728</v>
      </c>
      <c r="C115" s="150">
        <v>348841.74846883892</v>
      </c>
      <c r="D115" s="150">
        <v>396676.23571707436</v>
      </c>
      <c r="E115" s="204">
        <f t="shared" ref="E115:G115" si="97">+B115/B103-1</f>
        <v>-3.869832877836954E-2</v>
      </c>
      <c r="F115" s="204">
        <f t="shared" si="97"/>
        <v>-7.4302094379170791E-2</v>
      </c>
      <c r="G115" s="204">
        <f t="shared" si="97"/>
        <v>-6.6164090813273457E-2</v>
      </c>
      <c r="N115" s="193" t="s">
        <v>772</v>
      </c>
      <c r="AA115" s="90"/>
      <c r="AB115" s="90"/>
    </row>
    <row r="116" spans="1:28">
      <c r="A116" s="27">
        <v>40575</v>
      </c>
      <c r="B116" s="150">
        <v>543160.60270371335</v>
      </c>
      <c r="C116" s="150">
        <v>352341.83290163666</v>
      </c>
      <c r="D116" s="150">
        <v>404843.09939360234</v>
      </c>
      <c r="E116" s="204">
        <f t="shared" ref="E116:G116" si="98">+B116/B104-1</f>
        <v>-2.7089566205247717E-2</v>
      </c>
      <c r="F116" s="204">
        <f t="shared" si="98"/>
        <v>-6.3355042074746293E-2</v>
      </c>
      <c r="G116" s="204">
        <f t="shared" si="98"/>
        <v>-4.6938057388840826E-2</v>
      </c>
      <c r="N116" s="193" t="s">
        <v>772</v>
      </c>
      <c r="AA116" s="90"/>
      <c r="AB116" s="90"/>
    </row>
    <row r="117" spans="1:28">
      <c r="A117" s="27">
        <v>40603</v>
      </c>
      <c r="B117" s="150">
        <v>550406.60220470629</v>
      </c>
      <c r="C117" s="150">
        <v>347259.68593356869</v>
      </c>
      <c r="D117" s="150">
        <v>422499.28455250856</v>
      </c>
      <c r="E117" s="204">
        <f t="shared" ref="E117:G117" si="99">+B117/B105-1</f>
        <v>-4.5767613302445165E-2</v>
      </c>
      <c r="F117" s="204">
        <f t="shared" si="99"/>
        <v>-7.3636209515144491E-2</v>
      </c>
      <c r="G117" s="204">
        <f t="shared" si="99"/>
        <v>-2.946238061702422E-2</v>
      </c>
      <c r="N117" s="193" t="s">
        <v>772</v>
      </c>
      <c r="AA117" s="90"/>
      <c r="AB117" s="90"/>
    </row>
    <row r="118" spans="1:28">
      <c r="A118" s="27">
        <v>40634</v>
      </c>
      <c r="B118" s="150">
        <v>555615.4974937099</v>
      </c>
      <c r="C118" s="150">
        <v>355941.17808190786</v>
      </c>
      <c r="D118" s="150">
        <v>416711.62312028237</v>
      </c>
      <c r="E118" s="204">
        <f t="shared" ref="E118:G118" si="100">+B118/B106-1</f>
        <v>-2.2390553020237736E-2</v>
      </c>
      <c r="F118" s="204">
        <f t="shared" si="100"/>
        <v>-5.04771147530233E-2</v>
      </c>
      <c r="G118" s="204">
        <f t="shared" si="100"/>
        <v>-2.9275126590517786E-2</v>
      </c>
      <c r="N118" s="193" t="s">
        <v>772</v>
      </c>
      <c r="AA118" s="90"/>
      <c r="AB118" s="90"/>
    </row>
    <row r="119" spans="1:28">
      <c r="A119" s="27">
        <v>40664</v>
      </c>
      <c r="B119" s="150">
        <v>540567.57776992186</v>
      </c>
      <c r="C119" s="150">
        <v>346102.15364712343</v>
      </c>
      <c r="D119" s="150">
        <v>406293.83254227531</v>
      </c>
      <c r="E119" s="204">
        <f t="shared" ref="E119:G119" si="101">+B119/B107-1</f>
        <v>-2.819068153266302E-2</v>
      </c>
      <c r="F119" s="204">
        <f t="shared" si="101"/>
        <v>-4.5948225110652774E-2</v>
      </c>
      <c r="G119" s="204">
        <f t="shared" si="101"/>
        <v>-4.002243768897995E-2</v>
      </c>
      <c r="N119" s="193" t="s">
        <v>772</v>
      </c>
      <c r="AA119" s="90"/>
      <c r="AB119" s="90"/>
    </row>
    <row r="120" spans="1:28">
      <c r="A120" s="27">
        <v>40695</v>
      </c>
      <c r="B120" s="150">
        <v>531988.63251528773</v>
      </c>
      <c r="C120" s="150">
        <v>343958.16757453943</v>
      </c>
      <c r="D120" s="150">
        <v>409310.21941370197</v>
      </c>
      <c r="E120" s="204">
        <f t="shared" ref="E120:G120" si="102">+B120/B108-1</f>
        <v>-1.6205704679238875E-2</v>
      </c>
      <c r="F120" s="204">
        <f t="shared" si="102"/>
        <v>-8.0770625061802881E-2</v>
      </c>
      <c r="G120" s="204">
        <f t="shared" si="102"/>
        <v>-3.6637169276417803E-2</v>
      </c>
      <c r="N120" s="193" t="s">
        <v>772</v>
      </c>
      <c r="AA120" s="90"/>
      <c r="AB120" s="90"/>
    </row>
    <row r="121" spans="1:28">
      <c r="A121" s="27">
        <v>40725</v>
      </c>
      <c r="B121" s="150">
        <v>535428.21419103304</v>
      </c>
      <c r="C121" s="150">
        <v>338225.53144829714</v>
      </c>
      <c r="D121" s="150">
        <v>395551.89271072036</v>
      </c>
      <c r="E121" s="204">
        <f t="shared" ref="E121:G121" si="103">+B121/B109-1</f>
        <v>-1.424565474220163E-2</v>
      </c>
      <c r="F121" s="204">
        <f t="shared" si="103"/>
        <v>-8.1272936195648793E-2</v>
      </c>
      <c r="G121" s="204">
        <f t="shared" si="103"/>
        <v>-6.3699222384379195E-2</v>
      </c>
      <c r="N121" s="193" t="s">
        <v>772</v>
      </c>
      <c r="AA121" s="90"/>
      <c r="AB121" s="90"/>
    </row>
    <row r="122" spans="1:28">
      <c r="A122" s="27">
        <v>40756</v>
      </c>
      <c r="B122" s="150">
        <v>524536.20555117272</v>
      </c>
      <c r="C122" s="150">
        <v>348544.27647553332</v>
      </c>
      <c r="D122" s="150">
        <v>407017.164963205</v>
      </c>
      <c r="E122" s="204">
        <f t="shared" ref="E122:G122" si="104">+B122/B110-1</f>
        <v>-2.7817255029009558E-2</v>
      </c>
      <c r="F122" s="204">
        <f t="shared" si="104"/>
        <v>-5.3243974927041471E-2</v>
      </c>
      <c r="G122" s="204">
        <f t="shared" si="104"/>
        <v>-3.656006941001344E-2</v>
      </c>
      <c r="N122" s="193" t="s">
        <v>772</v>
      </c>
      <c r="AA122" s="90"/>
      <c r="AB122" s="90"/>
    </row>
    <row r="123" spans="1:28">
      <c r="A123" s="27">
        <v>40787</v>
      </c>
      <c r="B123" s="150">
        <v>547965.02590432484</v>
      </c>
      <c r="C123" s="150">
        <v>340194.95358226832</v>
      </c>
      <c r="D123" s="150">
        <v>399557.83138857019</v>
      </c>
      <c r="E123" s="204">
        <f t="shared" ref="E123:G123" si="105">+B123/B111-1</f>
        <v>1.9850831827354254E-2</v>
      </c>
      <c r="F123" s="204">
        <f t="shared" si="105"/>
        <v>-5.026391286077625E-2</v>
      </c>
      <c r="G123" s="204">
        <f t="shared" si="105"/>
        <v>-4.3889845161855345E-2</v>
      </c>
      <c r="N123" s="193" t="s">
        <v>772</v>
      </c>
      <c r="AA123" s="90"/>
      <c r="AB123" s="90"/>
    </row>
    <row r="124" spans="1:28">
      <c r="A124" s="27">
        <v>40817</v>
      </c>
      <c r="B124" s="150">
        <v>536549.08786465146</v>
      </c>
      <c r="C124" s="150">
        <v>353894.07922987646</v>
      </c>
      <c r="D124" s="150">
        <v>409261.3787222926</v>
      </c>
      <c r="E124" s="204">
        <f t="shared" ref="E124:G124" si="106">+B124/B112-1</f>
        <v>-3.3609090808756736E-2</v>
      </c>
      <c r="F124" s="204">
        <f t="shared" si="106"/>
        <v>-4.3889845161855234E-2</v>
      </c>
      <c r="G124" s="204">
        <f t="shared" si="106"/>
        <v>-3.1429462119442086E-2</v>
      </c>
      <c r="N124" s="193" t="s">
        <v>772</v>
      </c>
      <c r="AA124" s="90"/>
      <c r="AB124" s="90"/>
    </row>
    <row r="125" spans="1:28">
      <c r="A125" s="27">
        <v>40848</v>
      </c>
      <c r="B125" s="150">
        <v>559380.96394399833</v>
      </c>
      <c r="C125" s="150">
        <v>353894.07922987646</v>
      </c>
      <c r="D125" s="150">
        <v>418964.92605601507</v>
      </c>
      <c r="E125" s="204">
        <f t="shared" ref="E125:G125" si="107">+B125/B113-1</f>
        <v>-2.3970883602727255E-2</v>
      </c>
      <c r="F125" s="204">
        <f t="shared" si="107"/>
        <v>-3.1391673203186699E-2</v>
      </c>
      <c r="G125" s="204">
        <f t="shared" si="107"/>
        <v>-2.2583769288024746E-2</v>
      </c>
      <c r="N125" s="193" t="s">
        <v>772</v>
      </c>
      <c r="AA125" s="90"/>
      <c r="AB125" s="90"/>
    </row>
    <row r="126" spans="1:28">
      <c r="A126" s="27">
        <v>40878</v>
      </c>
      <c r="B126" s="150">
        <v>559251.22856713657</v>
      </c>
      <c r="C126" s="150">
        <v>355116.51138019731</v>
      </c>
      <c r="D126" s="150">
        <v>406665.68238700018</v>
      </c>
      <c r="E126" s="204">
        <f t="shared" ref="E126:G126" si="108">+B126/B114-1</f>
        <v>4.6608367513516935E-2</v>
      </c>
      <c r="F126" s="204">
        <f t="shared" si="108"/>
        <v>-8.5399398470409338E-3</v>
      </c>
      <c r="G126" s="204">
        <f t="shared" si="108"/>
        <v>-9.7665445768854164E-3</v>
      </c>
      <c r="N126" s="193" t="s">
        <v>772</v>
      </c>
      <c r="AA126" s="90"/>
      <c r="AB126" s="90"/>
    </row>
    <row r="127" spans="1:28">
      <c r="A127" s="27">
        <v>40909</v>
      </c>
      <c r="B127" s="150">
        <v>538402.45273771847</v>
      </c>
      <c r="C127" s="150">
        <v>349388.82571277476</v>
      </c>
      <c r="D127" s="150">
        <v>405520.14525351563</v>
      </c>
      <c r="E127" s="204">
        <f t="shared" ref="E127:G127" si="109">+B127/B115-1</f>
        <v>2.5503742505164517E-2</v>
      </c>
      <c r="F127" s="204">
        <f t="shared" si="109"/>
        <v>1.5682676925485861E-3</v>
      </c>
      <c r="G127" s="204">
        <f t="shared" si="109"/>
        <v>2.2295032422232408E-2</v>
      </c>
      <c r="N127" s="193" t="s">
        <v>772</v>
      </c>
      <c r="AA127" s="90"/>
      <c r="AB127" s="90"/>
    </row>
    <row r="128" spans="1:28">
      <c r="A128" s="27">
        <v>40940</v>
      </c>
      <c r="B128" s="150">
        <v>538402.45273771847</v>
      </c>
      <c r="C128" s="150">
        <v>355231.06509354577</v>
      </c>
      <c r="D128" s="150">
        <v>405050.47502878698</v>
      </c>
      <c r="E128" s="204">
        <f t="shared" ref="E128:G128" si="110">+B128/B116-1</f>
        <v>-8.760116146697694E-3</v>
      </c>
      <c r="F128" s="204">
        <f t="shared" si="110"/>
        <v>8.2000827665436038E-3</v>
      </c>
      <c r="G128" s="204">
        <f t="shared" si="110"/>
        <v>5.1223705058878188E-4</v>
      </c>
      <c r="N128" s="193" t="s">
        <v>772</v>
      </c>
      <c r="AA128" s="90"/>
      <c r="AB128" s="90"/>
    </row>
    <row r="129" spans="1:28">
      <c r="A129" s="27">
        <v>40969</v>
      </c>
      <c r="B129" s="150">
        <v>568676.51861307409</v>
      </c>
      <c r="C129" s="150">
        <v>355565.27817090001</v>
      </c>
      <c r="D129" s="150">
        <v>425082.84858251829</v>
      </c>
      <c r="E129" s="204">
        <f t="shared" ref="E129:G129" si="111">+B129/B117-1</f>
        <v>3.3193490657971614E-2</v>
      </c>
      <c r="F129" s="204">
        <f t="shared" si="111"/>
        <v>2.3917525050460853E-2</v>
      </c>
      <c r="G129" s="204">
        <f t="shared" si="111"/>
        <v>6.1149548045889013E-3</v>
      </c>
      <c r="N129" s="193" t="s">
        <v>772</v>
      </c>
      <c r="AA129" s="90"/>
      <c r="AB129" s="90"/>
    </row>
    <row r="130" spans="1:28">
      <c r="A130" s="27">
        <v>41000</v>
      </c>
      <c r="B130" s="150">
        <v>565257.62170758471</v>
      </c>
      <c r="C130" s="150">
        <v>353286.01356724044</v>
      </c>
      <c r="D130" s="150">
        <v>415965.79016787984</v>
      </c>
      <c r="E130" s="204">
        <f t="shared" ref="E130:G130" si="112">+B130/B118-1</f>
        <v>1.7353951171932502E-2</v>
      </c>
      <c r="F130" s="204">
        <f t="shared" si="112"/>
        <v>-7.4595598322608758E-3</v>
      </c>
      <c r="G130" s="204">
        <f t="shared" si="112"/>
        <v>-1.7898059737758709E-3</v>
      </c>
      <c r="N130" s="193" t="s">
        <v>772</v>
      </c>
      <c r="AA130" s="90"/>
      <c r="AB130" s="90"/>
    </row>
    <row r="131" spans="1:28">
      <c r="A131" s="27">
        <v>41030</v>
      </c>
      <c r="B131" s="150">
        <v>575514.31242405297</v>
      </c>
      <c r="C131" s="150">
        <v>353286.01356724044</v>
      </c>
      <c r="D131" s="150">
        <v>420239.41129974165</v>
      </c>
      <c r="E131" s="204">
        <f t="shared" ref="E131:G131" si="113">+B131/B119-1</f>
        <v>6.4648225478675103E-2</v>
      </c>
      <c r="F131" s="204">
        <f t="shared" si="113"/>
        <v>2.0756472747758492E-2</v>
      </c>
      <c r="G131" s="204">
        <f t="shared" si="113"/>
        <v>3.4323875088641209E-2</v>
      </c>
      <c r="N131" s="193" t="s">
        <v>772</v>
      </c>
      <c r="AA131" s="90"/>
      <c r="AB131" s="90"/>
    </row>
    <row r="132" spans="1:28">
      <c r="A132" s="27">
        <v>41061</v>
      </c>
      <c r="B132" s="150">
        <v>576382.69707572134</v>
      </c>
      <c r="C132" s="150">
        <v>352076.13023344555</v>
      </c>
      <c r="D132" s="150">
        <v>420219.89737540274</v>
      </c>
      <c r="E132" s="204">
        <f t="shared" ref="E132:G132" si="114">+B132/B120-1</f>
        <v>8.3449272873622693E-2</v>
      </c>
      <c r="F132" s="204">
        <f t="shared" si="114"/>
        <v>2.3601598752984509E-2</v>
      </c>
      <c r="G132" s="204">
        <f t="shared" si="114"/>
        <v>2.6653812791011866E-2</v>
      </c>
      <c r="N132" s="193" t="s">
        <v>772</v>
      </c>
      <c r="AA132" s="90"/>
      <c r="AB132" s="90"/>
    </row>
    <row r="133" spans="1:28">
      <c r="A133" s="27">
        <v>41091</v>
      </c>
      <c r="B133" s="150">
        <v>573543.37344480644</v>
      </c>
      <c r="C133" s="150">
        <v>340718.83570978598</v>
      </c>
      <c r="D133" s="150">
        <v>412269.79120884108</v>
      </c>
      <c r="E133" s="204">
        <f t="shared" ref="E133:G133" si="115">+B133/B121-1</f>
        <v>7.1186310776246264E-2</v>
      </c>
      <c r="F133" s="204">
        <f t="shared" si="115"/>
        <v>7.3717210253536614E-3</v>
      </c>
      <c r="G133" s="204">
        <f t="shared" si="115"/>
        <v>4.2264741507246573E-2</v>
      </c>
      <c r="N133" s="193" t="s">
        <v>772</v>
      </c>
      <c r="AA133" s="90"/>
      <c r="AB133" s="90"/>
    </row>
    <row r="134" spans="1:28">
      <c r="A134" s="27">
        <v>41122</v>
      </c>
      <c r="B134" s="150">
        <v>584900.66796846595</v>
      </c>
      <c r="C134" s="150">
        <v>348668.9418763477</v>
      </c>
      <c r="D134" s="150">
        <v>420219.89737540274</v>
      </c>
      <c r="E134" s="204">
        <f t="shared" ref="E134:G134" si="116">+B134/B122-1</f>
        <v>0.11508159356485859</v>
      </c>
      <c r="F134" s="204">
        <f t="shared" si="116"/>
        <v>3.5767450286372515E-4</v>
      </c>
      <c r="G134" s="204">
        <f t="shared" si="116"/>
        <v>3.2437777933496559E-2</v>
      </c>
      <c r="N134" s="193" t="s">
        <v>772</v>
      </c>
      <c r="AA134" s="90"/>
      <c r="AB134" s="90"/>
    </row>
    <row r="135" spans="1:28">
      <c r="A135" s="27">
        <v>41153</v>
      </c>
      <c r="B135" s="150">
        <v>589066.30250090326</v>
      </c>
      <c r="C135" s="150">
        <v>351174.14187553845</v>
      </c>
      <c r="D135" s="150">
        <v>420276.15043814445</v>
      </c>
      <c r="E135" s="204">
        <f t="shared" ref="E135:G135" si="117">+B135/B123-1</f>
        <v>7.500711661067716E-2</v>
      </c>
      <c r="F135" s="204">
        <f t="shared" si="117"/>
        <v>3.2273225036582032E-2</v>
      </c>
      <c r="G135" s="204">
        <f t="shared" si="117"/>
        <v>5.185311717598573E-2</v>
      </c>
      <c r="N135" s="193" t="s">
        <v>772</v>
      </c>
      <c r="AA135" s="90"/>
      <c r="AB135" s="90"/>
    </row>
    <row r="136" spans="1:28">
      <c r="A136" s="27">
        <v>41183</v>
      </c>
      <c r="B136" s="150">
        <v>600394.5006259206</v>
      </c>
      <c r="C136" s="150">
        <v>351174.14187553845</v>
      </c>
      <c r="D136" s="150">
        <v>430471.52875066007</v>
      </c>
      <c r="E136" s="204">
        <f t="shared" ref="E136:G136" si="118">+B136/B124-1</f>
        <v>0.11899267784679313</v>
      </c>
      <c r="F136" s="204">
        <f t="shared" si="118"/>
        <v>-7.6857385132211853E-3</v>
      </c>
      <c r="G136" s="204">
        <f t="shared" si="118"/>
        <v>5.1825437559207765E-2</v>
      </c>
      <c r="N136" s="193" t="s">
        <v>772</v>
      </c>
      <c r="AA136" s="90"/>
      <c r="AB136" s="90"/>
    </row>
    <row r="137" spans="1:28">
      <c r="A137" s="27">
        <v>41214</v>
      </c>
      <c r="B137" s="150">
        <v>617386.79781344673</v>
      </c>
      <c r="C137" s="150">
        <v>362502.34000055585</v>
      </c>
      <c r="D137" s="150">
        <v>433427.05564147711</v>
      </c>
      <c r="E137" s="204">
        <f t="shared" ref="E137:G137" si="119">+B137/B125-1</f>
        <v>0.1036964745108051</v>
      </c>
      <c r="F137" s="204">
        <f t="shared" si="119"/>
        <v>2.4324398954094439E-2</v>
      </c>
      <c r="G137" s="204">
        <f t="shared" si="119"/>
        <v>3.4518711916062594E-2</v>
      </c>
      <c r="N137" s="193" t="s">
        <v>772</v>
      </c>
      <c r="AA137" s="90"/>
      <c r="AB137" s="90"/>
    </row>
    <row r="138" spans="1:28">
      <c r="A138" s="27">
        <v>41244</v>
      </c>
      <c r="B138" s="150">
        <v>615606.16762991436</v>
      </c>
      <c r="C138" s="150">
        <v>363122.53205819835</v>
      </c>
      <c r="D138" s="150">
        <v>442555.58594592923</v>
      </c>
      <c r="E138" s="204">
        <f t="shared" ref="E138:G138" si="120">+B138/B126-1</f>
        <v>0.10076855657012218</v>
      </c>
      <c r="F138" s="204">
        <f t="shared" si="120"/>
        <v>2.2544771705727884E-2</v>
      </c>
      <c r="G138" s="204">
        <f t="shared" si="120"/>
        <v>8.8254074817099237E-2</v>
      </c>
      <c r="N138" s="193" t="s">
        <v>772</v>
      </c>
      <c r="AA138" s="90"/>
      <c r="AB138" s="90"/>
    </row>
    <row r="139" spans="1:28">
      <c r="A139" s="27">
        <v>41275</v>
      </c>
      <c r="B139" s="150">
        <v>578726.53546775365</v>
      </c>
      <c r="C139" s="150">
        <v>357448.74249478901</v>
      </c>
      <c r="D139" s="150">
        <v>419860.42769229185</v>
      </c>
      <c r="E139" s="204">
        <f t="shared" ref="E139:G139" si="121">+B139/B127-1</f>
        <v>7.489580057630052E-2</v>
      </c>
      <c r="F139" s="204">
        <f t="shared" si="121"/>
        <v>2.3068616363363992E-2</v>
      </c>
      <c r="G139" s="204">
        <f t="shared" si="121"/>
        <v>3.5362688158959932E-2</v>
      </c>
      <c r="N139" s="193" t="s">
        <v>772</v>
      </c>
      <c r="AA139" s="90"/>
      <c r="AB139" s="90"/>
    </row>
    <row r="140" spans="1:28">
      <c r="A140" s="27">
        <v>41306</v>
      </c>
      <c r="B140" s="150">
        <v>618443.06241161912</v>
      </c>
      <c r="C140" s="150">
        <v>371633.2164033124</v>
      </c>
      <c r="D140" s="150">
        <v>433477.52264447429</v>
      </c>
      <c r="E140" s="204">
        <f t="shared" ref="E140:G140" si="122">+B140/B128-1</f>
        <v>0.14866315943937991</v>
      </c>
      <c r="F140" s="204">
        <f t="shared" si="122"/>
        <v>4.6173189570138939E-2</v>
      </c>
      <c r="G140" s="204">
        <f t="shared" si="122"/>
        <v>7.0181494327755001E-2</v>
      </c>
      <c r="N140" s="193" t="s">
        <v>772</v>
      </c>
      <c r="AA140" s="90"/>
      <c r="AB140" s="90"/>
    </row>
    <row r="141" spans="1:28">
      <c r="A141" s="27">
        <v>41334</v>
      </c>
      <c r="B141" s="150">
        <v>638407.6493109999</v>
      </c>
      <c r="C141" s="150">
        <v>366095.71394117514</v>
      </c>
      <c r="D141" s="150">
        <v>450275.12964678486</v>
      </c>
      <c r="E141" s="204">
        <f t="shared" ref="E141:G141" si="123">+B141/B129-1</f>
        <v>0.12262002811016481</v>
      </c>
      <c r="F141" s="204">
        <f t="shared" si="123"/>
        <v>2.9616040757539208E-2</v>
      </c>
      <c r="G141" s="204">
        <f t="shared" si="123"/>
        <v>5.9264402570634811E-2</v>
      </c>
      <c r="N141" s="193" t="s">
        <v>772</v>
      </c>
      <c r="AA141" s="90"/>
      <c r="AB141" s="90"/>
    </row>
    <row r="142" spans="1:28">
      <c r="A142" s="27">
        <v>41365</v>
      </c>
      <c r="B142" s="150">
        <v>632758.02409585821</v>
      </c>
      <c r="C142" s="150">
        <v>361576.01376906189</v>
      </c>
      <c r="D142" s="150">
        <v>442930.61686710076</v>
      </c>
      <c r="E142" s="204">
        <f t="shared" ref="E142:G142" si="124">+B142/B130-1</f>
        <v>0.11941528923460032</v>
      </c>
      <c r="F142" s="204">
        <f t="shared" si="124"/>
        <v>2.3465407300206076E-2</v>
      </c>
      <c r="G142" s="204">
        <f t="shared" si="124"/>
        <v>6.4824625814392522E-2</v>
      </c>
      <c r="N142" s="193" t="s">
        <v>772</v>
      </c>
      <c r="AA142" s="90"/>
      <c r="AB142" s="90"/>
    </row>
    <row r="143" spans="1:28">
      <c r="A143" s="27">
        <v>41395</v>
      </c>
      <c r="B143" s="150">
        <v>641797.42444008484</v>
      </c>
      <c r="C143" s="150">
        <v>362140.97629057604</v>
      </c>
      <c r="D143" s="150">
        <v>440670.76678104413</v>
      </c>
      <c r="E143" s="204">
        <f t="shared" ref="E143:G143" si="125">+B143/B131-1</f>
        <v>0.11517196112265027</v>
      </c>
      <c r="F143" s="204">
        <f t="shared" si="125"/>
        <v>2.5064571999112717E-2</v>
      </c>
      <c r="G143" s="204">
        <f t="shared" si="125"/>
        <v>4.8618370699956781E-2</v>
      </c>
      <c r="N143" s="193" t="s">
        <v>772</v>
      </c>
      <c r="AA143" s="90"/>
      <c r="AB143" s="90"/>
    </row>
    <row r="144" spans="1:28">
      <c r="A144" s="27">
        <v>41426</v>
      </c>
      <c r="B144" s="150">
        <v>631681.90459216712</v>
      </c>
      <c r="C144" s="150">
        <v>366601.10534366843</v>
      </c>
      <c r="D144" s="150">
        <v>445561.34341768932</v>
      </c>
      <c r="E144" s="204">
        <f t="shared" ref="E144:G144" si="126">+B144/B132-1</f>
        <v>9.5941824411118537E-2</v>
      </c>
      <c r="F144" s="204">
        <f t="shared" si="126"/>
        <v>4.1255211197055663E-2</v>
      </c>
      <c r="G144" s="204">
        <f t="shared" si="126"/>
        <v>6.0305202586939499E-2</v>
      </c>
      <c r="N144" s="193" t="s">
        <v>772</v>
      </c>
      <c r="AA144" s="90"/>
      <c r="AB144" s="90"/>
    </row>
    <row r="145" spans="1:28">
      <c r="A145" s="27">
        <v>41456</v>
      </c>
      <c r="B145" s="150">
        <v>628297.89438899478</v>
      </c>
      <c r="C145" s="150">
        <v>355321.07133309403</v>
      </c>
      <c r="D145" s="150">
        <v>434281.30940711492</v>
      </c>
      <c r="E145" s="204">
        <f t="shared" ref="E145:G145" si="127">+B145/B133-1</f>
        <v>9.5467097135693013E-2</v>
      </c>
      <c r="F145" s="204">
        <f t="shared" si="127"/>
        <v>4.2857142291205186E-2</v>
      </c>
      <c r="G145" s="204">
        <f t="shared" si="127"/>
        <v>5.3391052819399043E-2</v>
      </c>
      <c r="N145" s="193" t="s">
        <v>772</v>
      </c>
      <c r="AA145" s="90"/>
      <c r="AB145" s="90"/>
    </row>
    <row r="146" spans="1:28">
      <c r="A146" s="27">
        <v>41487</v>
      </c>
      <c r="B146" s="150">
        <v>642961.93860274157</v>
      </c>
      <c r="C146" s="150">
        <v>360961.0883383812</v>
      </c>
      <c r="D146" s="150">
        <v>439921.32641240215</v>
      </c>
      <c r="E146" s="204">
        <f t="shared" ref="E146:G146" si="128">+B146/B134-1</f>
        <v>9.9266890625958171E-2</v>
      </c>
      <c r="F146" s="204">
        <f t="shared" si="128"/>
        <v>3.5254492114737301E-2</v>
      </c>
      <c r="G146" s="204">
        <f t="shared" si="128"/>
        <v>4.6883617744067019E-2</v>
      </c>
      <c r="N146" s="193" t="s">
        <v>772</v>
      </c>
      <c r="AA146" s="90"/>
      <c r="AB146" s="90"/>
    </row>
    <row r="147" spans="1:28">
      <c r="A147" s="27">
        <v>41518</v>
      </c>
      <c r="B147" s="150">
        <v>648179.07348077279</v>
      </c>
      <c r="C147" s="150">
        <v>357616.04054111603</v>
      </c>
      <c r="D147" s="150">
        <v>447020.05067639501</v>
      </c>
      <c r="E147" s="204">
        <f t="shared" ref="E147:G147" si="129">+B147/B135-1</f>
        <v>0.10034994486852167</v>
      </c>
      <c r="F147" s="204">
        <f t="shared" si="129"/>
        <v>1.8343886685884492E-2</v>
      </c>
      <c r="G147" s="204">
        <f t="shared" si="129"/>
        <v>6.3634113452237573E-2</v>
      </c>
      <c r="N147" s="193" t="s">
        <v>772</v>
      </c>
      <c r="AA147" s="90"/>
      <c r="AB147" s="90"/>
    </row>
    <row r="148" spans="1:28">
      <c r="A148" s="27">
        <v>41548</v>
      </c>
      <c r="B148" s="150">
        <v>659354.57474768267</v>
      </c>
      <c r="C148" s="150">
        <v>368791.54180802585</v>
      </c>
      <c r="D148" s="150">
        <v>454842.90156323195</v>
      </c>
      <c r="E148" s="204">
        <f t="shared" ref="E148:G148" si="130">+B148/B136-1</f>
        <v>9.8202222139435413E-2</v>
      </c>
      <c r="F148" s="204">
        <f t="shared" si="130"/>
        <v>5.0167133144818132E-2</v>
      </c>
      <c r="G148" s="204">
        <f t="shared" si="130"/>
        <v>5.6615527822023282E-2</v>
      </c>
      <c r="N148" s="193" t="s">
        <v>772</v>
      </c>
      <c r="AA148" s="90"/>
      <c r="AB148" s="90"/>
    </row>
    <row r="149" spans="1:28">
      <c r="A149" s="27">
        <v>41579</v>
      </c>
      <c r="B149" s="150">
        <v>700145.15437190363</v>
      </c>
      <c r="C149" s="150">
        <v>379967.04307493573</v>
      </c>
      <c r="D149" s="150">
        <v>474958.80384366971</v>
      </c>
      <c r="E149" s="204">
        <f t="shared" ref="E149:G149" si="131">+B149/B137-1</f>
        <v>0.13404620385721899</v>
      </c>
      <c r="F149" s="204">
        <f t="shared" si="131"/>
        <v>4.8178180241134738E-2</v>
      </c>
      <c r="G149" s="204">
        <f t="shared" si="131"/>
        <v>9.5821771302959213E-2</v>
      </c>
      <c r="N149" s="193" t="s">
        <v>772</v>
      </c>
      <c r="AA149" s="90"/>
      <c r="AB149" s="90"/>
    </row>
    <row r="150" spans="1:28">
      <c r="A150" s="27">
        <v>41609</v>
      </c>
      <c r="B150" s="150">
        <v>680015.14138895564</v>
      </c>
      <c r="C150" s="150">
        <v>390813.29964882508</v>
      </c>
      <c r="D150" s="150">
        <v>476233.92085778253</v>
      </c>
      <c r="E150" s="204">
        <f t="shared" ref="E150:G150" si="132">+B150/B138-1</f>
        <v>0.10462691432578719</v>
      </c>
      <c r="F150" s="204">
        <f t="shared" si="132"/>
        <v>7.625736534076788E-2</v>
      </c>
      <c r="G150" s="204">
        <f t="shared" si="132"/>
        <v>7.6099671953904657E-2</v>
      </c>
      <c r="N150" s="193" t="s">
        <v>772</v>
      </c>
      <c r="AA150" s="90"/>
      <c r="AB150" s="90"/>
    </row>
    <row r="151" spans="1:28">
      <c r="A151" s="27">
        <v>41640</v>
      </c>
      <c r="B151" s="150">
        <v>636467.3737138008</v>
      </c>
      <c r="C151" s="150">
        <v>374064.158235304</v>
      </c>
      <c r="D151" s="150">
        <v>446643.77102722862</v>
      </c>
      <c r="E151" s="204">
        <f t="shared" ref="E151:G151" si="133">+B151/B139-1</f>
        <v>9.9772232146532414E-2</v>
      </c>
      <c r="F151" s="204">
        <f t="shared" si="133"/>
        <v>4.6483352059231819E-2</v>
      </c>
      <c r="G151" s="204">
        <f t="shared" si="133"/>
        <v>6.3791063811724058E-2</v>
      </c>
      <c r="N151" s="193" t="s">
        <v>772</v>
      </c>
      <c r="AA151" s="90"/>
      <c r="AB151" s="90"/>
    </row>
    <row r="152" spans="1:28">
      <c r="A152" s="27">
        <v>41671</v>
      </c>
      <c r="B152" s="150">
        <v>681131.75081652368</v>
      </c>
      <c r="C152" s="150">
        <v>388716.30714385223</v>
      </c>
      <c r="D152" s="150">
        <v>463392.9124407497</v>
      </c>
      <c r="E152" s="204">
        <f t="shared" ref="E152:G152" si="134">+B152/B140-1</f>
        <v>0.10136533533167946</v>
      </c>
      <c r="F152" s="204">
        <f t="shared" si="134"/>
        <v>4.5967609961969913E-2</v>
      </c>
      <c r="G152" s="204">
        <f t="shared" si="134"/>
        <v>6.9012551363156094E-2</v>
      </c>
      <c r="N152" s="193" t="s">
        <v>772</v>
      </c>
      <c r="AA152" s="90"/>
      <c r="AB152" s="90"/>
    </row>
    <row r="153" spans="1:28">
      <c r="A153" s="27">
        <v>41699</v>
      </c>
      <c r="B153" s="150">
        <v>717796.25817127328</v>
      </c>
      <c r="C153" s="150">
        <v>385050.39585621795</v>
      </c>
      <c r="D153" s="150">
        <v>489659.46293854306</v>
      </c>
      <c r="E153" s="204">
        <f t="shared" ref="E153:G153" si="135">+B153/B141-1</f>
        <v>0.12435410030871874</v>
      </c>
      <c r="F153" s="204">
        <f t="shared" si="135"/>
        <v>5.1775208485747237E-2</v>
      </c>
      <c r="G153" s="204">
        <f t="shared" si="135"/>
        <v>8.746726323226639E-2</v>
      </c>
      <c r="N153" s="193" t="s">
        <v>772</v>
      </c>
      <c r="AA153" s="90"/>
      <c r="AB153" s="90"/>
    </row>
    <row r="154" spans="1:28">
      <c r="A154" s="27">
        <v>41730</v>
      </c>
      <c r="B154" s="150">
        <v>689974.69777703797</v>
      </c>
      <c r="C154" s="150">
        <v>387832.55189564149</v>
      </c>
      <c r="D154" s="150">
        <v>478530.83878084889</v>
      </c>
      <c r="E154" s="204">
        <f t="shared" ref="E154:G154" si="136">+B154/B142-1</f>
        <v>9.0424256196412589E-2</v>
      </c>
      <c r="F154" s="204">
        <f t="shared" si="136"/>
        <v>7.2616924593204901E-2</v>
      </c>
      <c r="G154" s="204">
        <f t="shared" si="136"/>
        <v>8.0374263051745221E-2</v>
      </c>
      <c r="N154" s="193" t="s">
        <v>772</v>
      </c>
      <c r="AA154" s="90"/>
      <c r="AB154" s="90"/>
    </row>
    <row r="155" spans="1:28">
      <c r="A155" s="27">
        <v>41760</v>
      </c>
      <c r="B155" s="150">
        <v>701103.32193473214</v>
      </c>
      <c r="C155" s="150">
        <v>378373.22136160143</v>
      </c>
      <c r="D155" s="150">
        <v>478530.83878084889</v>
      </c>
      <c r="E155" s="204">
        <f t="shared" ref="E155:G155" si="137">+B155/B143-1</f>
        <v>9.240594498550192E-2</v>
      </c>
      <c r="F155" s="204">
        <f t="shared" si="137"/>
        <v>4.4823000250600931E-2</v>
      </c>
      <c r="G155" s="204">
        <f t="shared" si="137"/>
        <v>8.5914643887907927E-2</v>
      </c>
      <c r="N155" s="193" t="s">
        <v>772</v>
      </c>
      <c r="AA155" s="90"/>
      <c r="AB155" s="90"/>
    </row>
    <row r="156" spans="1:28">
      <c r="A156" s="27">
        <v>41791</v>
      </c>
      <c r="B156" s="150">
        <v>671591.51447912306</v>
      </c>
      <c r="C156" s="150">
        <v>374648.15890364308</v>
      </c>
      <c r="D156" s="150">
        <v>471779.16306384682</v>
      </c>
      <c r="E156" s="204">
        <f t="shared" ref="E156:G156" si="138">+B156/B144-1</f>
        <v>6.3179916342106957E-2</v>
      </c>
      <c r="F156" s="204">
        <f t="shared" si="138"/>
        <v>2.1950434525916052E-2</v>
      </c>
      <c r="G156" s="204">
        <f t="shared" si="138"/>
        <v>5.8842222363935548E-2</v>
      </c>
      <c r="N156" s="193" t="s">
        <v>772</v>
      </c>
    </row>
    <row r="157" spans="1:28">
      <c r="A157" s="27">
        <v>41821</v>
      </c>
      <c r="B157" s="150">
        <v>688242.54376372951</v>
      </c>
      <c r="C157" s="150">
        <v>369652.85011826112</v>
      </c>
      <c r="D157" s="150">
        <v>461788.54549308302</v>
      </c>
      <c r="E157" s="204">
        <f t="shared" ref="E157:G157" si="139">+B157/B145-1</f>
        <v>9.5408006154516167E-2</v>
      </c>
      <c r="F157" s="204">
        <f t="shared" si="139"/>
        <v>4.0334728057069835E-2</v>
      </c>
      <c r="G157" s="204">
        <f t="shared" si="139"/>
        <v>6.3339672903540922E-2</v>
      </c>
      <c r="N157" s="193" t="s">
        <v>772</v>
      </c>
    </row>
    <row r="158" spans="1:28">
      <c r="A158" s="27">
        <v>41852</v>
      </c>
      <c r="B158" s="150">
        <v>689130.59865890851</v>
      </c>
      <c r="C158" s="150">
        <v>377423.33045107743</v>
      </c>
      <c r="D158" s="150">
        <v>466228.819968978</v>
      </c>
      <c r="E158" s="204">
        <f t="shared" ref="E158:G158" si="140">+B158/B146-1</f>
        <v>7.1806210110195279E-2</v>
      </c>
      <c r="F158" s="204">
        <f t="shared" si="140"/>
        <v>4.5606694584386265E-2</v>
      </c>
      <c r="G158" s="204">
        <f t="shared" si="140"/>
        <v>5.9800450619468259E-2</v>
      </c>
      <c r="N158" s="193" t="s">
        <v>772</v>
      </c>
    </row>
    <row r="159" spans="1:28">
      <c r="A159" s="27">
        <v>41883</v>
      </c>
      <c r="B159" s="150">
        <v>685946.48839049274</v>
      </c>
      <c r="C159" s="150">
        <v>371738.74209549284</v>
      </c>
      <c r="D159" s="150">
        <v>464673.42761936603</v>
      </c>
      <c r="E159" s="204">
        <f t="shared" ref="E159:G159" si="141">+B159/B147-1</f>
        <v>5.8266945748350008E-2</v>
      </c>
      <c r="F159" s="204">
        <f t="shared" si="141"/>
        <v>3.9491241872169569E-2</v>
      </c>
      <c r="G159" s="204">
        <f t="shared" si="141"/>
        <v>3.9491241872169569E-2</v>
      </c>
      <c r="N159" s="193" t="s">
        <v>772</v>
      </c>
    </row>
    <row r="160" spans="1:28">
      <c r="A160" s="27">
        <v>41913</v>
      </c>
      <c r="B160" s="150">
        <v>719137.44750616164</v>
      </c>
      <c r="C160" s="150">
        <v>379704.57228325336</v>
      </c>
      <c r="D160" s="150">
        <v>475737.08065792237</v>
      </c>
      <c r="E160" s="204">
        <f t="shared" ref="E160:G160" si="142">+B160/B148-1</f>
        <v>9.066877678274432E-2</v>
      </c>
      <c r="F160" s="204">
        <f t="shared" si="142"/>
        <v>2.9591325282910752E-2</v>
      </c>
      <c r="G160" s="204">
        <f t="shared" si="142"/>
        <v>4.5937133508910488E-2</v>
      </c>
      <c r="N160" s="193" t="s">
        <v>772</v>
      </c>
    </row>
    <row r="161" spans="1:22">
      <c r="A161" s="27">
        <v>41944</v>
      </c>
      <c r="B161" s="150">
        <v>747902.94540640817</v>
      </c>
      <c r="C161" s="150">
        <v>392759.68286874983</v>
      </c>
      <c r="D161" s="150">
        <v>505608.94386202446</v>
      </c>
      <c r="E161" s="204">
        <f t="shared" ref="E161:G161" si="143">+B161/B149-1</f>
        <v>6.8211271243243443E-2</v>
      </c>
      <c r="F161" s="204">
        <f t="shared" si="143"/>
        <v>3.3667761525546736E-2</v>
      </c>
      <c r="G161" s="204">
        <f t="shared" si="143"/>
        <v>6.4532207362647531E-2</v>
      </c>
      <c r="N161" s="193" t="s">
        <v>772</v>
      </c>
    </row>
    <row r="162" spans="1:22">
      <c r="A162" s="27">
        <v>41974</v>
      </c>
      <c r="B162" s="150">
        <v>759126.49968375964</v>
      </c>
      <c r="C162" s="150">
        <v>391199.4954574703</v>
      </c>
      <c r="D162" s="150">
        <v>503129.09614076919</v>
      </c>
      <c r="E162" s="204">
        <f t="shared" ref="E162:G162" si="144">+B162/B150-1</f>
        <v>0.11633764232545785</v>
      </c>
      <c r="F162" s="204">
        <f t="shared" si="144"/>
        <v>9.8818491845653611E-4</v>
      </c>
      <c r="G162" s="204">
        <f t="shared" si="144"/>
        <v>5.6474715691279709E-2</v>
      </c>
      <c r="N162" s="193" t="s">
        <v>772</v>
      </c>
    </row>
    <row r="163" spans="1:22">
      <c r="A163" s="27">
        <v>42005</v>
      </c>
      <c r="B163" s="150">
        <v>748044.36100224487</v>
      </c>
      <c r="C163" s="150">
        <v>379009.14290780411</v>
      </c>
      <c r="D163" s="150">
        <v>470990.89396437642</v>
      </c>
      <c r="E163" s="204">
        <f t="shared" ref="E163:G163" si="145">+B163/B151-1</f>
        <v>0.17530668797269211</v>
      </c>
      <c r="F163" s="204">
        <f t="shared" si="145"/>
        <v>1.3219616377652121E-2</v>
      </c>
      <c r="G163" s="204">
        <f t="shared" si="145"/>
        <v>5.4511278375498851E-2</v>
      </c>
      <c r="N163" s="193" t="s">
        <v>772</v>
      </c>
    </row>
    <row r="164" spans="1:22">
      <c r="A164" s="27">
        <v>42036</v>
      </c>
      <c r="B164" s="150">
        <v>761342.9274200626</v>
      </c>
      <c r="C164" s="150">
        <v>387874.85385301587</v>
      </c>
      <c r="D164" s="150">
        <v>476531.9633051338</v>
      </c>
      <c r="E164" s="204">
        <f t="shared" ref="E164:G164" si="146">+B164/B152-1</f>
        <v>0.11776161734845547</v>
      </c>
      <c r="F164" s="204">
        <f t="shared" si="146"/>
        <v>-2.1646976866472878E-3</v>
      </c>
      <c r="G164" s="204">
        <f t="shared" si="146"/>
        <v>2.8354017749600446E-2</v>
      </c>
      <c r="N164" s="193" t="s">
        <v>772</v>
      </c>
    </row>
    <row r="165" spans="1:22">
      <c r="A165" s="27">
        <v>42064</v>
      </c>
      <c r="B165" s="150">
        <v>810350.0918508427</v>
      </c>
      <c r="C165" s="150">
        <v>388524.01664081501</v>
      </c>
      <c r="D165" s="150">
        <v>527282.59401253471</v>
      </c>
      <c r="E165" s="204">
        <f t="shared" ref="E165:G165" si="147">+B165/B153-1</f>
        <v>0.12894164970345279</v>
      </c>
      <c r="F165" s="204">
        <f t="shared" si="147"/>
        <v>9.0212107868969937E-3</v>
      </c>
      <c r="G165" s="204">
        <f t="shared" si="147"/>
        <v>7.6835298654717832E-2</v>
      </c>
      <c r="N165" s="193" t="s">
        <v>772</v>
      </c>
    </row>
    <row r="166" spans="1:22">
      <c r="A166" s="27">
        <v>42095</v>
      </c>
      <c r="B166" s="150">
        <v>807019.88599392143</v>
      </c>
      <c r="C166" s="150">
        <v>394074.35973568383</v>
      </c>
      <c r="D166" s="150">
        <v>501751.01577613823</v>
      </c>
      <c r="E166" s="204">
        <f t="shared" ref="E166:G166" si="148">+B166/B154-1</f>
        <v>0.16963692812791531</v>
      </c>
      <c r="F166" s="204">
        <f t="shared" si="148"/>
        <v>1.6094079286366636E-2</v>
      </c>
      <c r="G166" s="204">
        <f t="shared" si="148"/>
        <v>4.852388835471344E-2</v>
      </c>
      <c r="N166" s="193" t="s">
        <v>772</v>
      </c>
    </row>
    <row r="167" spans="1:22">
      <c r="A167" s="27">
        <v>42125</v>
      </c>
      <c r="B167" s="150">
        <v>843652.15042005549</v>
      </c>
      <c r="C167" s="150">
        <v>386303.87940286752</v>
      </c>
      <c r="D167" s="150">
        <v>510631.56472792831</v>
      </c>
      <c r="E167" s="204">
        <f t="shared" ref="E167:G167" si="149">+B167/B155-1</f>
        <v>0.2033207146871765</v>
      </c>
      <c r="F167" s="204">
        <f t="shared" si="149"/>
        <v>2.0959881919568879E-2</v>
      </c>
      <c r="G167" s="204">
        <f t="shared" si="149"/>
        <v>6.7081833281345649E-2</v>
      </c>
      <c r="H167" s="125">
        <v>42171</v>
      </c>
      <c r="N167" s="193" t="s">
        <v>772</v>
      </c>
    </row>
    <row r="168" spans="1:22">
      <c r="A168" s="27">
        <v>42156</v>
      </c>
      <c r="B168" s="150">
        <v>851191.36682839296</v>
      </c>
      <c r="C168" s="150">
        <v>375850.73340474494</v>
      </c>
      <c r="D168" s="150">
        <v>497449.50009451539</v>
      </c>
      <c r="E168" s="204">
        <f t="shared" ref="E168:G168" si="150">+B168/B156-1</f>
        <v>0.26742424297687117</v>
      </c>
      <c r="F168" s="204">
        <f t="shared" si="150"/>
        <v>3.2098769806343519E-3</v>
      </c>
      <c r="G168" s="204">
        <f t="shared" si="150"/>
        <v>5.4411765165632175E-2</v>
      </c>
      <c r="H168" s="125">
        <v>42201</v>
      </c>
      <c r="N168" s="193" t="s">
        <v>772</v>
      </c>
    </row>
    <row r="169" spans="1:22">
      <c r="A169" s="27">
        <v>42186</v>
      </c>
      <c r="B169" s="150">
        <v>829082.50015752565</v>
      </c>
      <c r="C169" s="150">
        <v>389116.0534072654</v>
      </c>
      <c r="D169" s="150">
        <v>512925.70676412253</v>
      </c>
      <c r="E169" s="204">
        <f t="shared" ref="E169:G169" si="151">+B169/B157-1</f>
        <v>0.20463709729944535</v>
      </c>
      <c r="F169" s="204">
        <f t="shared" si="151"/>
        <v>5.2652653111635805E-2</v>
      </c>
      <c r="G169" s="204">
        <f t="shared" si="151"/>
        <v>0.11073717997148869</v>
      </c>
      <c r="H169" s="125">
        <v>42241</v>
      </c>
      <c r="I169" s="113" t="s">
        <v>418</v>
      </c>
      <c r="N169" s="193" t="s">
        <v>772</v>
      </c>
    </row>
    <row r="170" spans="1:22">
      <c r="A170" s="27">
        <v>42217</v>
      </c>
      <c r="B170" s="150">
        <v>829082.50015752565</v>
      </c>
      <c r="C170" s="150">
        <v>384694.28007309191</v>
      </c>
      <c r="D170" s="150">
        <v>514031.1500976659</v>
      </c>
      <c r="E170" s="204">
        <f t="shared" ref="E170:G170" si="152">+B170/B158-1</f>
        <v>0.20308472990601834</v>
      </c>
      <c r="F170" s="204">
        <f t="shared" si="152"/>
        <v>1.9264706326777903E-2</v>
      </c>
      <c r="G170" s="204">
        <f t="shared" si="152"/>
        <v>0.10252976238549261</v>
      </c>
      <c r="H170" s="125">
        <v>42261</v>
      </c>
      <c r="N170" s="193" t="s">
        <v>772</v>
      </c>
    </row>
    <row r="171" spans="1:22">
      <c r="A171" s="27">
        <v>42248</v>
      </c>
      <c r="B171" s="150">
        <v>860482.9667130867</v>
      </c>
      <c r="C171" s="150">
        <v>402146.32887359365</v>
      </c>
      <c r="D171" s="150">
        <v>528857.67913322488</v>
      </c>
      <c r="E171" s="204">
        <f t="shared" ref="E171:G171" si="153">+B171/B159-1</f>
        <v>0.25444620138245333</v>
      </c>
      <c r="F171" s="204">
        <f t="shared" si="153"/>
        <v>8.1798272105546799E-2</v>
      </c>
      <c r="G171" s="204">
        <f t="shared" si="153"/>
        <v>0.13812765632562685</v>
      </c>
      <c r="H171" s="125">
        <v>42296</v>
      </c>
      <c r="I171" s="113" t="s">
        <v>420</v>
      </c>
      <c r="N171" s="193" t="s">
        <v>772</v>
      </c>
    </row>
    <row r="172" spans="1:22">
      <c r="A172" s="27">
        <v>42278</v>
      </c>
      <c r="B172" s="150">
        <v>837345.78066830465</v>
      </c>
      <c r="C172" s="150">
        <v>407655.18269377988</v>
      </c>
      <c r="D172" s="150">
        <v>504060.12454703863</v>
      </c>
      <c r="E172" s="204">
        <f t="shared" ref="E172:G172" si="154">+B172/B160-1</f>
        <v>0.16437516023128551</v>
      </c>
      <c r="F172" s="204">
        <f t="shared" si="154"/>
        <v>7.3611466521071645E-2</v>
      </c>
      <c r="G172" s="204">
        <f t="shared" si="154"/>
        <v>5.9535077337143472E-2</v>
      </c>
      <c r="H172" s="125">
        <v>42328</v>
      </c>
      <c r="N172" s="193" t="s">
        <v>772</v>
      </c>
    </row>
    <row r="173" spans="1:22">
      <c r="A173" s="27">
        <v>42309</v>
      </c>
      <c r="B173" s="150">
        <v>864890.04976923566</v>
      </c>
      <c r="C173" s="150">
        <v>413164.0365139661</v>
      </c>
      <c r="D173" s="150">
        <v>502407.46840098279</v>
      </c>
      <c r="E173" s="204">
        <f t="shared" ref="E173:G173" si="155">+B173/B161-1</f>
        <v>0.15642016799286318</v>
      </c>
      <c r="F173" s="204">
        <f t="shared" si="155"/>
        <v>5.1951242796055785E-2</v>
      </c>
      <c r="G173" s="204">
        <f t="shared" si="155"/>
        <v>-6.3319201527323177E-3</v>
      </c>
      <c r="H173" s="125">
        <v>42352</v>
      </c>
      <c r="N173" s="193" t="s">
        <v>772</v>
      </c>
    </row>
    <row r="174" spans="1:22">
      <c r="A174" s="27">
        <v>42339</v>
      </c>
      <c r="B174" s="150">
        <v>861470.69766720163</v>
      </c>
      <c r="C174" s="150">
        <v>420769.74950326048</v>
      </c>
      <c r="D174" s="150">
        <v>509352.85466184159</v>
      </c>
      <c r="E174" s="204">
        <f t="shared" ref="E174:G174" si="156">+B174/B162-1</f>
        <v>0.13481837088558635</v>
      </c>
      <c r="F174" s="204">
        <f t="shared" si="156"/>
        <v>7.5588681450651229E-2</v>
      </c>
      <c r="G174" s="204">
        <f t="shared" si="156"/>
        <v>1.2370102561770846E-2</v>
      </c>
      <c r="H174" s="125">
        <v>42391</v>
      </c>
      <c r="I174" s="113" t="s">
        <v>428</v>
      </c>
      <c r="N174" s="193" t="s">
        <v>772</v>
      </c>
    </row>
    <row r="175" spans="1:22">
      <c r="A175" s="27">
        <v>42370</v>
      </c>
      <c r="B175" s="150">
        <v>824930.16678928689</v>
      </c>
      <c r="C175" s="150">
        <v>404160.41728602647</v>
      </c>
      <c r="D175" s="150">
        <v>492743.52244460763</v>
      </c>
      <c r="E175" s="204">
        <f t="shared" ref="E175:G175" si="157">+B175/B163-1</f>
        <v>0.10278241478089467</v>
      </c>
      <c r="F175" s="204">
        <f t="shared" si="157"/>
        <v>6.6360600657964897E-2</v>
      </c>
      <c r="G175" s="204">
        <f t="shared" si="157"/>
        <v>4.6184817496442987E-2</v>
      </c>
      <c r="H175" s="125">
        <v>42424</v>
      </c>
      <c r="I175" s="113"/>
      <c r="J175" s="113"/>
      <c r="L175" s="113"/>
      <c r="M175" s="113"/>
      <c r="N175" s="193" t="s">
        <v>772</v>
      </c>
      <c r="T175" s="163"/>
      <c r="U175" s="163"/>
      <c r="V175" s="163"/>
    </row>
    <row r="176" spans="1:22">
      <c r="A176" s="27">
        <v>42401</v>
      </c>
      <c r="B176" s="150">
        <v>852612.38715134352</v>
      </c>
      <c r="C176" s="150">
        <v>426306.19357567176</v>
      </c>
      <c r="D176" s="150">
        <v>498279.96651701897</v>
      </c>
      <c r="E176" s="204">
        <f t="shared" ref="E176:G176" si="158">+B176/B164-1</f>
        <v>0.11987956601969452</v>
      </c>
      <c r="F176" s="204">
        <f t="shared" si="158"/>
        <v>9.9081802650757389E-2</v>
      </c>
      <c r="G176" s="204">
        <f t="shared" si="158"/>
        <v>4.5638078631798917E-2</v>
      </c>
      <c r="H176" s="125">
        <v>42452</v>
      </c>
      <c r="I176" s="113"/>
      <c r="J176" s="113"/>
      <c r="L176" s="113"/>
      <c r="M176" s="113"/>
      <c r="N176" s="193" t="s">
        <v>772</v>
      </c>
      <c r="T176" s="163"/>
      <c r="U176" s="163"/>
      <c r="V176" s="163"/>
    </row>
    <row r="177" spans="1:22">
      <c r="A177" s="27">
        <v>42430</v>
      </c>
      <c r="B177" s="150">
        <v>923045.18350871187</v>
      </c>
      <c r="C177" s="150">
        <v>425595.68341419648</v>
      </c>
      <c r="D177" s="150">
        <v>544983.56343688024</v>
      </c>
      <c r="E177" s="204">
        <f t="shared" ref="E177:G177" si="159">+B177/B165-1</f>
        <v>0.13906963519985927</v>
      </c>
      <c r="F177" s="204">
        <f t="shared" si="159"/>
        <v>9.5416667144295753E-2</v>
      </c>
      <c r="G177" s="204">
        <f t="shared" si="159"/>
        <v>3.3570175889259035E-2</v>
      </c>
      <c r="H177" s="125">
        <v>42529</v>
      </c>
      <c r="I177" s="113" t="s">
        <v>434</v>
      </c>
      <c r="J177" s="113"/>
      <c r="L177" s="113"/>
      <c r="M177" s="113"/>
      <c r="N177" s="193" t="s">
        <v>772</v>
      </c>
      <c r="T177" s="163"/>
      <c r="U177" s="163"/>
      <c r="V177" s="163"/>
    </row>
    <row r="178" spans="1:22">
      <c r="A178" s="27">
        <v>42461</v>
      </c>
      <c r="B178" s="150">
        <v>917517.96684099501</v>
      </c>
      <c r="C178" s="150">
        <v>422832.07508033811</v>
      </c>
      <c r="D178" s="150">
        <v>540561.79010270676</v>
      </c>
      <c r="E178" s="204">
        <f t="shared" ref="E178:G178" si="160">+B178/B166-1</f>
        <v>0.13692113758880264</v>
      </c>
      <c r="F178" s="204">
        <f t="shared" si="160"/>
        <v>7.2975352580520125E-2</v>
      </c>
      <c r="G178" s="204">
        <f t="shared" si="160"/>
        <v>7.735066418656622E-2</v>
      </c>
      <c r="H178" s="125">
        <v>42529</v>
      </c>
      <c r="I178" s="113" t="s">
        <v>470</v>
      </c>
      <c r="J178" s="113"/>
      <c r="L178" s="113"/>
      <c r="M178" s="113"/>
      <c r="N178" s="193" t="s">
        <v>772</v>
      </c>
      <c r="T178" s="163"/>
      <c r="U178" s="163"/>
      <c r="V178" s="163"/>
    </row>
    <row r="179" spans="1:22">
      <c r="A179" s="27">
        <v>42491</v>
      </c>
      <c r="B179" s="150">
        <v>910885.3068397349</v>
      </c>
      <c r="C179" s="150">
        <v>427253.84841451154</v>
      </c>
      <c r="D179" s="150">
        <v>559354.32677294395</v>
      </c>
      <c r="E179" s="204">
        <f t="shared" ref="E179:G179" si="161">+B179/B167-1</f>
        <v>7.9692982926913514E-2</v>
      </c>
      <c r="F179" s="204">
        <f t="shared" si="161"/>
        <v>0.10600455029067479</v>
      </c>
      <c r="G179" s="204">
        <f t="shared" si="161"/>
        <v>9.5416667144295753E-2</v>
      </c>
      <c r="H179" s="125">
        <v>42541</v>
      </c>
      <c r="I179" s="113"/>
      <c r="J179" s="113"/>
      <c r="L179" s="113"/>
      <c r="M179" s="113"/>
      <c r="N179" s="193" t="s">
        <v>772</v>
      </c>
      <c r="T179" s="163"/>
      <c r="U179" s="163"/>
      <c r="V179" s="163"/>
    </row>
    <row r="180" spans="1:22">
      <c r="A180" s="27">
        <v>42522</v>
      </c>
      <c r="B180" s="150">
        <v>913710.83781333908</v>
      </c>
      <c r="C180" s="150">
        <v>426031.43883585808</v>
      </c>
      <c r="D180" s="150">
        <v>550428.21555020427</v>
      </c>
      <c r="E180" s="204">
        <f t="shared" ref="E180:G180" si="162">+B180/B168-1</f>
        <v>7.3449371576568723E-2</v>
      </c>
      <c r="F180" s="204">
        <f t="shared" si="162"/>
        <v>0.13351232542913438</v>
      </c>
      <c r="G180" s="204">
        <f t="shared" si="162"/>
        <v>0.10650069091560632</v>
      </c>
      <c r="H180" s="125">
        <v>42572</v>
      </c>
      <c r="I180" s="113" t="s">
        <v>469</v>
      </c>
      <c r="J180" s="113"/>
      <c r="K180" s="113"/>
      <c r="L180" s="113"/>
      <c r="M180" s="113"/>
      <c r="N180" s="193" t="s">
        <v>772</v>
      </c>
      <c r="T180" s="163"/>
      <c r="U180" s="163"/>
      <c r="V180" s="163"/>
    </row>
    <row r="181" spans="1:22">
      <c r="A181" s="27">
        <v>42552</v>
      </c>
      <c r="B181" s="150">
        <v>924719.40212434321</v>
      </c>
      <c r="C181" s="150">
        <v>431535.72099136014</v>
      </c>
      <c r="D181" s="150">
        <v>551529.07198130467</v>
      </c>
      <c r="E181" s="204">
        <f t="shared" ref="E181:G181" si="163">+B181/B169-1</f>
        <v>0.11535269644293122</v>
      </c>
      <c r="F181" s="204">
        <f t="shared" si="163"/>
        <v>0.10901546521314165</v>
      </c>
      <c r="G181" s="204">
        <f t="shared" si="163"/>
        <v>7.526112399535978E-2</v>
      </c>
      <c r="H181" s="125">
        <v>42612</v>
      </c>
      <c r="I181" s="113"/>
      <c r="J181" s="113"/>
      <c r="K181" s="113"/>
      <c r="L181" s="113"/>
      <c r="M181" s="113"/>
      <c r="N181" s="193" t="s">
        <v>772</v>
      </c>
      <c r="T181" s="163"/>
      <c r="U181" s="163"/>
      <c r="V181" s="163"/>
    </row>
    <row r="182" spans="1:22">
      <c r="A182" s="27">
        <v>42583</v>
      </c>
      <c r="B182" s="150">
        <v>935727.96643534722</v>
      </c>
      <c r="C182" s="150">
        <v>424930.58240475768</v>
      </c>
      <c r="D182" s="150">
        <v>539419.65123920015</v>
      </c>
      <c r="E182" s="204">
        <f t="shared" ref="E182:G182" si="164">+B182/B170-1</f>
        <v>0.12863070473391836</v>
      </c>
      <c r="F182" s="204">
        <f t="shared" si="164"/>
        <v>0.10459293110368284</v>
      </c>
      <c r="G182" s="204">
        <f t="shared" si="164"/>
        <v>4.9390977836091032E-2</v>
      </c>
      <c r="H182" s="125">
        <v>42628</v>
      </c>
      <c r="I182" s="113"/>
      <c r="J182" s="125"/>
      <c r="K182" s="113"/>
      <c r="L182" s="113"/>
      <c r="M182" s="113"/>
      <c r="N182" s="193" t="s">
        <v>772</v>
      </c>
      <c r="T182" s="163"/>
      <c r="U182" s="163"/>
      <c r="V182" s="163"/>
    </row>
    <row r="183" spans="1:22">
      <c r="A183" s="27">
        <v>42614</v>
      </c>
      <c r="B183" s="150">
        <v>927146.02183666429</v>
      </c>
      <c r="C183" s="150">
        <v>444371.76194538345</v>
      </c>
      <c r="D183" s="150">
        <v>569454.18382630625</v>
      </c>
      <c r="E183" s="204">
        <f t="shared" ref="E183:G183" si="165">+B183/B171-1</f>
        <v>7.7471673121224383E-2</v>
      </c>
      <c r="F183" s="204">
        <f t="shared" si="165"/>
        <v>0.10500017043562893</v>
      </c>
      <c r="G183" s="204">
        <f t="shared" si="165"/>
        <v>7.676262687462021E-2</v>
      </c>
      <c r="H183" s="125">
        <v>42676</v>
      </c>
      <c r="I183" s="113" t="s">
        <v>468</v>
      </c>
      <c r="J183" s="125"/>
      <c r="K183" s="113"/>
      <c r="L183" s="113"/>
      <c r="M183" s="113"/>
      <c r="N183" s="193" t="s">
        <v>772</v>
      </c>
      <c r="T183" s="163"/>
      <c r="U183" s="163"/>
      <c r="V183" s="163"/>
    </row>
    <row r="184" spans="1:22">
      <c r="A184" s="27">
        <v>42644</v>
      </c>
      <c r="B184" s="150">
        <v>963902.69844202313</v>
      </c>
      <c r="C184" s="150">
        <v>444920.36905889626</v>
      </c>
      <c r="D184" s="150">
        <v>559579.25578307547</v>
      </c>
      <c r="E184" s="204">
        <f t="shared" ref="E184:G184" si="166">+B184/B172-1</f>
        <v>0.15114056904032003</v>
      </c>
      <c r="F184" s="204">
        <f t="shared" si="166"/>
        <v>9.1413498336679E-2</v>
      </c>
      <c r="G184" s="204">
        <f t="shared" si="166"/>
        <v>0.11014386683717103</v>
      </c>
      <c r="H184" s="125">
        <v>42703</v>
      </c>
      <c r="I184" s="113" t="s">
        <v>479</v>
      </c>
      <c r="J184" s="113"/>
      <c r="K184" s="113"/>
      <c r="L184" s="113"/>
      <c r="M184" s="113"/>
      <c r="N184" s="193" t="s">
        <v>772</v>
      </c>
      <c r="O184" s="155"/>
      <c r="T184" s="163"/>
      <c r="U184" s="163"/>
      <c r="V184" s="163"/>
    </row>
    <row r="185" spans="1:22">
      <c r="A185" s="27">
        <v>42675</v>
      </c>
      <c r="B185" s="150">
        <v>960062.44864743343</v>
      </c>
      <c r="C185" s="150">
        <v>455343.90421563986</v>
      </c>
      <c r="D185" s="150">
        <v>570551.39805333188</v>
      </c>
      <c r="E185" s="204">
        <f t="shared" ref="E185:G185" si="167">+B185/B173-1</f>
        <v>0.11003988183653068</v>
      </c>
      <c r="F185" s="204">
        <f t="shared" si="167"/>
        <v>0.10208988192090129</v>
      </c>
      <c r="G185" s="204">
        <f t="shared" si="167"/>
        <v>0.13563478638012971</v>
      </c>
      <c r="H185" s="125">
        <v>42725</v>
      </c>
      <c r="I185" s="115"/>
      <c r="K185" s="115"/>
      <c r="L185" s="115" t="s">
        <v>465</v>
      </c>
      <c r="N185" s="193" t="s">
        <v>772</v>
      </c>
      <c r="T185" s="163"/>
      <c r="U185" s="163"/>
      <c r="V185" s="163"/>
    </row>
    <row r="186" spans="1:22">
      <c r="A186" s="27">
        <v>42705</v>
      </c>
      <c r="B186" s="150">
        <v>934254.41494718508</v>
      </c>
      <c r="C186" s="150">
        <v>461117.38375171006</v>
      </c>
      <c r="D186" s="150">
        <v>568201.51552343427</v>
      </c>
      <c r="E186" s="204">
        <f t="shared" ref="E186:G186" si="168">+B186/B174-1</f>
        <v>8.4487745755109644E-2</v>
      </c>
      <c r="F186" s="204">
        <f t="shared" si="168"/>
        <v>9.5890054587056239E-2</v>
      </c>
      <c r="G186" s="204">
        <f t="shared" si="168"/>
        <v>0.11553613634042015</v>
      </c>
      <c r="H186" s="125">
        <v>42768</v>
      </c>
      <c r="I186" s="36" t="s">
        <v>566</v>
      </c>
      <c r="K186" s="115"/>
      <c r="L186" s="115"/>
      <c r="N186" s="193" t="s">
        <v>772</v>
      </c>
      <c r="T186" s="163"/>
      <c r="U186" s="163"/>
      <c r="V186" s="163"/>
    </row>
    <row r="187" spans="1:22">
      <c r="A187" s="27">
        <v>42736</v>
      </c>
      <c r="B187" s="150">
        <v>906937.03439317388</v>
      </c>
      <c r="C187" s="150">
        <v>434892.69841985928</v>
      </c>
      <c r="D187" s="150">
        <v>530503.53035889869</v>
      </c>
      <c r="E187" s="204">
        <f t="shared" ref="E187:G187" si="169">+B187/B175-1</f>
        <v>9.9410678509995742E-2</v>
      </c>
      <c r="F187" s="204">
        <f t="shared" si="169"/>
        <v>7.603980949001099E-2</v>
      </c>
      <c r="G187" s="204">
        <f t="shared" si="169"/>
        <v>7.6632175146525316E-2</v>
      </c>
      <c r="H187" s="125">
        <v>42793</v>
      </c>
      <c r="I187" s="115"/>
      <c r="K187" s="115"/>
      <c r="L187" s="115" t="s">
        <v>465</v>
      </c>
      <c r="N187" s="193" t="s">
        <v>772</v>
      </c>
      <c r="T187" s="163"/>
      <c r="U187" s="163"/>
      <c r="V187" s="163"/>
    </row>
    <row r="188" spans="1:22">
      <c r="A188" s="27">
        <v>42767</v>
      </c>
      <c r="B188" s="150">
        <v>903658.94872669247</v>
      </c>
      <c r="C188" s="150">
        <v>453468.51719658694</v>
      </c>
      <c r="D188" s="150">
        <v>541976.83019158337</v>
      </c>
      <c r="E188" s="204">
        <f t="shared" ref="E188:G188" si="170">+B188/B176-1</f>
        <v>5.9870771694861435E-2</v>
      </c>
      <c r="F188" s="204">
        <f t="shared" si="170"/>
        <v>6.371552661032065E-2</v>
      </c>
      <c r="G188" s="204">
        <f t="shared" si="170"/>
        <v>8.7695405416368333E-2</v>
      </c>
      <c r="H188" s="125">
        <v>42809</v>
      </c>
      <c r="I188" s="115"/>
      <c r="K188" s="115"/>
      <c r="L188" s="115" t="s">
        <v>465</v>
      </c>
      <c r="N188" s="193" t="s">
        <v>772</v>
      </c>
      <c r="T188" s="163"/>
      <c r="U188" s="163"/>
      <c r="V188" s="163"/>
    </row>
    <row r="189" spans="1:22">
      <c r="A189" s="27">
        <v>42795</v>
      </c>
      <c r="B189" s="150">
        <v>973800.00000000012</v>
      </c>
      <c r="C189" s="150">
        <v>468506.00000000006</v>
      </c>
      <c r="D189" s="150">
        <v>595100</v>
      </c>
      <c r="E189" s="204">
        <f t="shared" ref="E189:G189" si="171">+B189/B177-1</f>
        <v>5.4986275209581104E-2</v>
      </c>
      <c r="F189" s="204">
        <f t="shared" si="171"/>
        <v>0.10082413487272746</v>
      </c>
      <c r="G189" s="204">
        <f t="shared" si="171"/>
        <v>9.1959537728194762E-2</v>
      </c>
      <c r="H189" s="125">
        <v>42852</v>
      </c>
      <c r="I189" s="36" t="s">
        <v>581</v>
      </c>
      <c r="L189" s="115" t="s">
        <v>465</v>
      </c>
      <c r="N189" s="193" t="s">
        <v>772</v>
      </c>
      <c r="T189" s="163"/>
      <c r="U189" s="163"/>
      <c r="V189" s="163"/>
    </row>
    <row r="190" spans="1:22">
      <c r="A190" s="27">
        <v>42826</v>
      </c>
      <c r="B190" s="150">
        <v>925110.00000000012</v>
      </c>
      <c r="C190" s="150">
        <v>470670.00000000006</v>
      </c>
      <c r="D190" s="150">
        <v>584280</v>
      </c>
      <c r="E190" s="204">
        <f t="shared" ref="E190:G190" si="172">+B190/B178-1</f>
        <v>8.2745335060243619E-3</v>
      </c>
      <c r="F190" s="204">
        <f t="shared" si="172"/>
        <v>0.1131369348235296</v>
      </c>
      <c r="G190" s="204">
        <f t="shared" si="172"/>
        <v>8.0875508957055198E-2</v>
      </c>
      <c r="H190" s="125">
        <v>42871</v>
      </c>
      <c r="I190" s="115"/>
      <c r="K190" s="132" t="s">
        <v>584</v>
      </c>
      <c r="L190" s="115"/>
      <c r="M190" s="132"/>
      <c r="N190" s="193" t="s">
        <v>772</v>
      </c>
      <c r="T190" s="163"/>
      <c r="U190" s="163"/>
      <c r="V190" s="163"/>
    </row>
    <row r="191" spans="1:22">
      <c r="A191" s="27">
        <v>42856</v>
      </c>
      <c r="B191" s="150">
        <v>933549.60000000009</v>
      </c>
      <c r="C191" s="150">
        <v>465260.00000000006</v>
      </c>
      <c r="D191" s="150">
        <v>578870</v>
      </c>
      <c r="E191" s="204">
        <f t="shared" ref="E191:G191" si="173">+B191/B179-1</f>
        <v>2.4881610220388373E-2</v>
      </c>
      <c r="F191" s="204">
        <f t="shared" si="173"/>
        <v>8.8954497956015732E-2</v>
      </c>
      <c r="G191" s="204">
        <f t="shared" si="173"/>
        <v>3.488964381422921E-2</v>
      </c>
      <c r="H191" s="125">
        <v>42901</v>
      </c>
      <c r="L191" s="115" t="s">
        <v>465</v>
      </c>
      <c r="N191" s="193" t="s">
        <v>772</v>
      </c>
      <c r="T191" s="163"/>
      <c r="U191" s="163"/>
      <c r="V191" s="163"/>
    </row>
    <row r="192" spans="1:22">
      <c r="A192" s="27">
        <v>42887</v>
      </c>
      <c r="B192" s="150">
        <v>926192.00000000012</v>
      </c>
      <c r="C192" s="150">
        <v>465260.00000000006</v>
      </c>
      <c r="D192" s="150">
        <v>573460</v>
      </c>
      <c r="E192" s="204">
        <f t="shared" ref="E192:G192" si="174">+B192/B180-1</f>
        <v>1.3659860067469998E-2</v>
      </c>
      <c r="F192" s="204">
        <f t="shared" si="174"/>
        <v>9.2079028888889081E-2</v>
      </c>
      <c r="G192" s="204">
        <f t="shared" si="174"/>
        <v>4.1843393559999997E-2</v>
      </c>
      <c r="H192" s="125">
        <v>42934</v>
      </c>
      <c r="I192" s="36" t="s">
        <v>594</v>
      </c>
      <c r="L192" s="113"/>
      <c r="M192" s="113"/>
      <c r="N192" s="193" t="s">
        <v>772</v>
      </c>
      <c r="O192" s="155"/>
      <c r="T192" s="163"/>
      <c r="U192" s="163"/>
      <c r="V192" s="163"/>
    </row>
    <row r="193" spans="1:22">
      <c r="A193" s="27">
        <v>42917</v>
      </c>
      <c r="B193" s="150">
        <v>904552.00000000012</v>
      </c>
      <c r="C193" s="150">
        <v>453358.00000000006</v>
      </c>
      <c r="D193" s="150">
        <v>560476</v>
      </c>
      <c r="E193" s="204">
        <f t="shared" ref="E193:G193" si="175">+B193/B181-1</f>
        <v>-2.1809212695237945E-2</v>
      </c>
      <c r="F193" s="204">
        <f t="shared" si="175"/>
        <v>5.0568882127551174E-2</v>
      </c>
      <c r="G193" s="204">
        <f t="shared" si="175"/>
        <v>1.6222042451097929E-2</v>
      </c>
      <c r="H193" s="125">
        <v>42961</v>
      </c>
      <c r="J193" s="132" t="s">
        <v>600</v>
      </c>
      <c r="N193" s="193" t="s">
        <v>772</v>
      </c>
      <c r="T193" s="163"/>
      <c r="U193" s="163"/>
      <c r="V193" s="163"/>
    </row>
    <row r="194" spans="1:22">
      <c r="A194" s="27">
        <v>42948</v>
      </c>
      <c r="B194" s="150">
        <v>908880.00000000012</v>
      </c>
      <c r="C194" s="150">
        <v>463637.00000000006</v>
      </c>
      <c r="D194" s="150">
        <v>573460</v>
      </c>
      <c r="E194" s="204">
        <f t="shared" ref="E194:G194" si="176">+B194/B182-1</f>
        <v>-2.8692063717646876E-2</v>
      </c>
      <c r="F194" s="204">
        <f t="shared" si="176"/>
        <v>9.108880179015566E-2</v>
      </c>
      <c r="G194" s="204">
        <f t="shared" si="176"/>
        <v>6.3105503632653104E-2</v>
      </c>
      <c r="H194" s="125">
        <v>42993</v>
      </c>
      <c r="J194" s="115" t="s">
        <v>465</v>
      </c>
      <c r="N194" s="193" t="s">
        <v>772</v>
      </c>
      <c r="O194" s="155"/>
      <c r="T194" s="163"/>
      <c r="U194" s="163"/>
      <c r="V194" s="163"/>
    </row>
    <row r="195" spans="1:22">
      <c r="A195" s="27">
        <v>42979</v>
      </c>
      <c r="B195" s="150">
        <v>915220.94165947242</v>
      </c>
      <c r="C195" s="150">
        <v>462994.12342773308</v>
      </c>
      <c r="D195" s="150">
        <v>565283.52278967411</v>
      </c>
      <c r="E195" s="204">
        <f t="shared" ref="E195:G195" si="177">+B195/B183-1</f>
        <v>-1.2862138105892318E-2</v>
      </c>
      <c r="F195" s="204">
        <f t="shared" si="177"/>
        <v>4.190716664988825E-2</v>
      </c>
      <c r="G195" s="204">
        <f t="shared" si="177"/>
        <v>-7.3239624101247847E-3</v>
      </c>
      <c r="H195" s="125">
        <v>43028</v>
      </c>
      <c r="I195" s="36" t="s">
        <v>611</v>
      </c>
      <c r="J195" s="132"/>
      <c r="N195" s="193" t="s">
        <v>772</v>
      </c>
      <c r="T195" s="163"/>
      <c r="U195" s="163"/>
      <c r="V195" s="163"/>
    </row>
    <row r="196" spans="1:22">
      <c r="A196" s="27">
        <v>43009</v>
      </c>
      <c r="B196" s="150">
        <v>915220.94165947242</v>
      </c>
      <c r="C196" s="150">
        <v>473761.42862372688</v>
      </c>
      <c r="D196" s="150">
        <v>570667.17538767098</v>
      </c>
      <c r="E196" s="204">
        <f t="shared" ref="E196:G196" si="178">+B196/B184-1</f>
        <v>-5.0504845417733701E-2</v>
      </c>
      <c r="F196" s="204">
        <f t="shared" si="178"/>
        <v>6.4822969615519588E-2</v>
      </c>
      <c r="G196" s="204">
        <f t="shared" si="178"/>
        <v>1.981474382762638E-2</v>
      </c>
      <c r="H196" s="125">
        <v>43055</v>
      </c>
      <c r="J196" s="132" t="s">
        <v>600</v>
      </c>
      <c r="N196" s="193" t="s">
        <v>772</v>
      </c>
      <c r="T196" s="163"/>
      <c r="U196" s="163"/>
      <c r="V196" s="163"/>
    </row>
    <row r="197" spans="1:22">
      <c r="A197" s="27">
        <v>43040</v>
      </c>
      <c r="B197" s="150">
        <v>947522.85724745377</v>
      </c>
      <c r="C197" s="150">
        <v>484528.73381972068</v>
      </c>
      <c r="D197" s="150">
        <v>581434.48058366484</v>
      </c>
      <c r="E197" s="204">
        <f t="shared" ref="E197:G197" si="179">+B197/B185-1</f>
        <v>-1.3061224733501242E-2</v>
      </c>
      <c r="F197" s="204">
        <f t="shared" si="179"/>
        <v>6.4094038228871497E-2</v>
      </c>
      <c r="G197" s="204">
        <f t="shared" si="179"/>
        <v>1.9074675073034619E-2</v>
      </c>
      <c r="H197" s="125">
        <v>43133</v>
      </c>
      <c r="J197" s="115" t="s">
        <v>465</v>
      </c>
      <c r="N197" s="193" t="s">
        <v>772</v>
      </c>
      <c r="T197" s="163"/>
      <c r="U197" s="163"/>
      <c r="V197" s="163"/>
    </row>
    <row r="198" spans="1:22">
      <c r="A198" s="27">
        <v>43070</v>
      </c>
      <c r="B198" s="150">
        <v>924970.17892644147</v>
      </c>
      <c r="C198" s="150">
        <v>485071.57057654078</v>
      </c>
      <c r="D198" s="150">
        <v>593432.90258449304</v>
      </c>
      <c r="E198" s="204">
        <f t="shared" ref="E198:G198" si="180">+B198/B186-1</f>
        <v>-9.9375885970722777E-3</v>
      </c>
      <c r="F198" s="204">
        <f t="shared" si="180"/>
        <v>5.1948132230315025E-2</v>
      </c>
      <c r="G198" s="204">
        <f t="shared" si="180"/>
        <v>4.4405701800733999E-2</v>
      </c>
      <c r="H198" s="125">
        <v>43133</v>
      </c>
      <c r="I198" s="36" t="s">
        <v>619</v>
      </c>
      <c r="J198" s="132"/>
      <c r="N198" s="193" t="s">
        <v>772</v>
      </c>
      <c r="T198" s="163"/>
      <c r="U198" s="163"/>
      <c r="V198" s="163"/>
    </row>
    <row r="199" spans="1:22">
      <c r="A199" s="27">
        <v>43101</v>
      </c>
      <c r="B199" s="150">
        <v>881948.31013916503</v>
      </c>
      <c r="C199" s="150">
        <v>462485.08946322073</v>
      </c>
      <c r="D199" s="150">
        <v>559284.29423459247</v>
      </c>
      <c r="E199" s="204">
        <f t="shared" ref="E199:G199" si="181">+B199/B187-1</f>
        <v>-2.7552876667704562E-2</v>
      </c>
      <c r="F199" s="204">
        <f t="shared" si="181"/>
        <v>6.3446434358672255E-2</v>
      </c>
      <c r="G199" s="204">
        <f t="shared" si="181"/>
        <v>5.4251785763278271E-2</v>
      </c>
      <c r="H199" s="125">
        <v>43146</v>
      </c>
      <c r="J199" s="132" t="s">
        <v>600</v>
      </c>
      <c r="N199" s="193" t="s">
        <v>772</v>
      </c>
      <c r="T199" s="163"/>
      <c r="U199" s="163"/>
      <c r="V199" s="163"/>
    </row>
    <row r="200" spans="1:22">
      <c r="A200" s="27">
        <v>43132</v>
      </c>
      <c r="B200" s="150">
        <v>919592.4453280319</v>
      </c>
      <c r="C200" s="150">
        <v>483996.0238568589</v>
      </c>
      <c r="D200" s="150">
        <v>570039.76143141161</v>
      </c>
      <c r="E200" s="204">
        <f t="shared" ref="E200:G200" si="182">+B200/B188-1</f>
        <v>1.7632201422661309E-2</v>
      </c>
      <c r="F200" s="204">
        <f t="shared" si="182"/>
        <v>6.7320013413495028E-2</v>
      </c>
      <c r="G200" s="204">
        <f t="shared" si="182"/>
        <v>5.1778839383056718E-2</v>
      </c>
      <c r="H200" s="125">
        <v>43173</v>
      </c>
      <c r="J200" s="115" t="s">
        <v>465</v>
      </c>
      <c r="N200" s="193" t="s">
        <v>772</v>
      </c>
    </row>
    <row r="201" spans="1:22">
      <c r="A201" s="27">
        <v>43160</v>
      </c>
      <c r="B201" s="150">
        <v>941800.1978239367</v>
      </c>
      <c r="C201" s="150">
        <v>492304.64886251237</v>
      </c>
      <c r="D201" s="150">
        <v>599327.39861523244</v>
      </c>
      <c r="E201" s="204">
        <f t="shared" ref="E201:G201" si="183">+B201/B189-1</f>
        <v>-3.2860753929003339E-2</v>
      </c>
      <c r="F201" s="204">
        <f t="shared" si="183"/>
        <v>5.079689238240781E-2</v>
      </c>
      <c r="G201" s="204">
        <f t="shared" si="183"/>
        <v>7.1036777268231877E-3</v>
      </c>
      <c r="H201" s="125">
        <v>43214</v>
      </c>
      <c r="I201" s="36" t="s">
        <v>628</v>
      </c>
      <c r="J201" s="132"/>
      <c r="N201" s="193" t="s">
        <v>772</v>
      </c>
    </row>
    <row r="202" spans="1:22">
      <c r="A202" s="27">
        <v>43191</v>
      </c>
      <c r="B202" s="150">
        <v>909693.37289812067</v>
      </c>
      <c r="C202" s="150">
        <v>492304.64886251237</v>
      </c>
      <c r="D202" s="150">
        <v>588625.12363996042</v>
      </c>
      <c r="E202" s="204">
        <f t="shared" ref="E202:G202" si="184">+B202/B190-1</f>
        <v>-1.6664642152694809E-2</v>
      </c>
      <c r="F202" s="204">
        <f t="shared" si="184"/>
        <v>4.5965642302488563E-2</v>
      </c>
      <c r="G202" s="204">
        <f t="shared" si="184"/>
        <v>7.4367146572882348E-3</v>
      </c>
      <c r="H202" s="125">
        <v>43231</v>
      </c>
      <c r="J202" s="132" t="s">
        <v>600</v>
      </c>
      <c r="N202" s="193" t="s">
        <v>772</v>
      </c>
    </row>
    <row r="203" spans="1:22">
      <c r="A203" s="27">
        <v>43221</v>
      </c>
      <c r="B203" s="150">
        <v>909693.37289812067</v>
      </c>
      <c r="C203" s="150">
        <v>486953.51137487637</v>
      </c>
      <c r="D203" s="150">
        <v>599327.39861523244</v>
      </c>
      <c r="E203" s="204">
        <f t="shared" ref="E203:G203" si="185">+B203/B191-1</f>
        <v>-2.5554322021968057E-2</v>
      </c>
      <c r="F203" s="204">
        <f t="shared" si="185"/>
        <v>4.6626641823660497E-2</v>
      </c>
      <c r="G203" s="204">
        <f t="shared" si="185"/>
        <v>3.5340229438790116E-2</v>
      </c>
      <c r="H203" s="125">
        <v>43269</v>
      </c>
      <c r="J203" s="115" t="s">
        <v>465</v>
      </c>
      <c r="N203" s="193" t="s">
        <v>772</v>
      </c>
    </row>
    <row r="204" spans="1:22">
      <c r="A204" s="27">
        <v>43252</v>
      </c>
      <c r="B204" s="150">
        <v>906108.37438423641</v>
      </c>
      <c r="C204" s="150">
        <v>490364.53201970441</v>
      </c>
      <c r="D204" s="150">
        <v>596965.51724137925</v>
      </c>
      <c r="E204" s="204">
        <f t="shared" ref="E204:G204" si="186">+B204/B192-1</f>
        <v>-2.1684084526495284E-2</v>
      </c>
      <c r="F204" s="204">
        <f t="shared" si="186"/>
        <v>5.395807079848769E-2</v>
      </c>
      <c r="G204" s="204">
        <f t="shared" si="186"/>
        <v>4.0988939492517806E-2</v>
      </c>
      <c r="H204" s="125">
        <v>43298</v>
      </c>
      <c r="I204" s="36" t="s">
        <v>640</v>
      </c>
      <c r="J204" s="132"/>
      <c r="N204" s="193" t="s">
        <v>772</v>
      </c>
    </row>
    <row r="205" spans="1:22">
      <c r="A205" s="27">
        <v>43282</v>
      </c>
      <c r="B205" s="150">
        <v>884788.17733990145</v>
      </c>
      <c r="C205" s="150">
        <v>487166.50246305414</v>
      </c>
      <c r="D205" s="150">
        <v>586305.41871921183</v>
      </c>
      <c r="E205" s="204">
        <f t="shared" ref="E205:G205" si="187">+B205/B193-1</f>
        <v>-2.1849294081599191E-2</v>
      </c>
      <c r="F205" s="204">
        <f t="shared" si="187"/>
        <v>7.4573521285725919E-2</v>
      </c>
      <c r="G205" s="204">
        <f t="shared" si="187"/>
        <v>4.6084789927154368E-2</v>
      </c>
      <c r="H205" s="125">
        <v>43327</v>
      </c>
      <c r="J205" s="115" t="s">
        <v>465</v>
      </c>
      <c r="N205" s="193" t="s">
        <v>772</v>
      </c>
    </row>
    <row r="206" spans="1:22">
      <c r="A206" s="27">
        <v>43313</v>
      </c>
      <c r="B206" s="150">
        <v>906108.37438423641</v>
      </c>
      <c r="C206" s="150">
        <v>485034.48275862064</v>
      </c>
      <c r="D206" s="150">
        <v>586305.41871921183</v>
      </c>
      <c r="E206" s="204">
        <f t="shared" ref="E206:G206" si="188">+B206/B194-1</f>
        <v>-3.0494956603333012E-3</v>
      </c>
      <c r="F206" s="204">
        <f t="shared" si="188"/>
        <v>4.615137005592862E-2</v>
      </c>
      <c r="G206" s="204">
        <f t="shared" si="188"/>
        <v>2.239985128729427E-2</v>
      </c>
      <c r="H206" s="125">
        <v>43360</v>
      </c>
      <c r="J206" s="132" t="s">
        <v>600</v>
      </c>
      <c r="N206" s="193" t="s">
        <v>772</v>
      </c>
    </row>
    <row r="207" spans="1:22">
      <c r="A207" s="27">
        <v>43344</v>
      </c>
      <c r="B207" s="150">
        <v>893917.96875</v>
      </c>
      <c r="C207" s="150">
        <v>494507.8125</v>
      </c>
      <c r="D207" s="150">
        <v>591718.75</v>
      </c>
      <c r="E207" s="204">
        <f t="shared" ref="E207:G207" si="189">+B207/B195-1</f>
        <v>-2.3276317159926396E-2</v>
      </c>
      <c r="F207" s="204">
        <f t="shared" si="189"/>
        <v>6.8064987172965274E-2</v>
      </c>
      <c r="G207" s="204">
        <f t="shared" si="189"/>
        <v>4.6764545833333448E-2</v>
      </c>
      <c r="H207" s="125">
        <v>43399</v>
      </c>
      <c r="I207" s="36" t="s">
        <v>641</v>
      </c>
      <c r="J207" s="115"/>
      <c r="N207" s="193" t="s">
        <v>772</v>
      </c>
    </row>
    <row r="208" spans="1:22">
      <c r="A208" s="27">
        <v>43374</v>
      </c>
      <c r="B208" s="150">
        <v>909767.578125</v>
      </c>
      <c r="C208" s="150">
        <v>506130.859375</v>
      </c>
      <c r="D208" s="150">
        <v>593303.7109375</v>
      </c>
      <c r="E208" s="204">
        <f t="shared" ref="E208:G208" si="190">+B208/B196-1</f>
        <v>-5.9585213648897239E-3</v>
      </c>
      <c r="F208" s="204">
        <f t="shared" si="190"/>
        <v>6.8324326962002857E-2</v>
      </c>
      <c r="G208" s="204">
        <f t="shared" si="190"/>
        <v>3.966679095297776E-2</v>
      </c>
      <c r="H208" s="125">
        <v>43418</v>
      </c>
      <c r="I208" s="132" t="s">
        <v>651</v>
      </c>
      <c r="N208" s="193" t="s">
        <v>772</v>
      </c>
    </row>
    <row r="209" spans="1:38">
      <c r="A209" s="27">
        <v>43405</v>
      </c>
      <c r="B209" s="150">
        <v>908710.9375</v>
      </c>
      <c r="C209" s="150">
        <v>512470.703125</v>
      </c>
      <c r="D209" s="150">
        <v>612851.5625</v>
      </c>
      <c r="E209" s="204">
        <f t="shared" ref="E209:G209" si="191">+B209/B197-1</f>
        <v>-4.0961460138494221E-2</v>
      </c>
      <c r="F209" s="204">
        <f t="shared" si="191"/>
        <v>5.766834318576386E-2</v>
      </c>
      <c r="G209" s="204">
        <f t="shared" si="191"/>
        <v>5.4033744068286982E-2</v>
      </c>
      <c r="H209" s="125">
        <v>43451</v>
      </c>
      <c r="J209" s="115" t="s">
        <v>465</v>
      </c>
      <c r="N209" s="193" t="s">
        <v>772</v>
      </c>
    </row>
    <row r="210" spans="1:38">
      <c r="A210" s="27">
        <v>43435</v>
      </c>
      <c r="B210" s="150">
        <v>907824.39024390245</v>
      </c>
      <c r="C210" s="150">
        <v>506692.68292682926</v>
      </c>
      <c r="D210" s="150">
        <v>591141.46341463423</v>
      </c>
      <c r="E210" s="204">
        <f t="shared" ref="E210:G210" si="192">+B210/B198-1</f>
        <v>-1.8536585365853786E-2</v>
      </c>
      <c r="F210" s="204">
        <f t="shared" si="192"/>
        <v>4.4573035530798721E-2</v>
      </c>
      <c r="G210" s="204">
        <f t="shared" si="192"/>
        <v>-3.861328146584464E-3</v>
      </c>
      <c r="H210" s="125">
        <v>43490</v>
      </c>
      <c r="I210" s="36" t="s">
        <v>652</v>
      </c>
      <c r="J210" s="132"/>
      <c r="N210" s="193" t="s">
        <v>772</v>
      </c>
    </row>
    <row r="211" spans="1:38">
      <c r="A211" s="27">
        <v>43466</v>
      </c>
      <c r="B211" s="150">
        <v>849765.85365853668</v>
      </c>
      <c r="C211" s="150">
        <v>496136.58536585368</v>
      </c>
      <c r="D211" s="150">
        <v>580585.36585365853</v>
      </c>
      <c r="E211" s="204">
        <f t="shared" ref="E211:G211" si="193">+B211/B199-1</f>
        <v>-3.6490184414039173E-2</v>
      </c>
      <c r="F211" s="204">
        <f t="shared" si="193"/>
        <v>7.2762336925694671E-2</v>
      </c>
      <c r="G211" s="204">
        <f t="shared" si="193"/>
        <v>3.8086303939962374E-2</v>
      </c>
      <c r="H211" s="125">
        <v>43510</v>
      </c>
      <c r="I211" s="132" t="s">
        <v>651</v>
      </c>
      <c r="J211" s="132"/>
      <c r="N211" s="193" t="s">
        <v>772</v>
      </c>
    </row>
    <row r="212" spans="1:38">
      <c r="A212" s="27">
        <v>43497</v>
      </c>
      <c r="B212" s="150">
        <v>898323.90243902442</v>
      </c>
      <c r="C212" s="150">
        <v>519360</v>
      </c>
      <c r="D212" s="150">
        <v>591141.46341463423</v>
      </c>
      <c r="E212" s="204">
        <f t="shared" ref="E212:G212" si="194">+B212/B200-1</f>
        <v>-2.3128227071744445E-2</v>
      </c>
      <c r="F212" s="204">
        <f t="shared" si="194"/>
        <v>7.3066666666666613E-2</v>
      </c>
      <c r="G212" s="204">
        <f t="shared" si="194"/>
        <v>3.7017947537965945E-2</v>
      </c>
      <c r="H212" s="125">
        <v>43538</v>
      </c>
      <c r="J212" s="115" t="s">
        <v>465</v>
      </c>
      <c r="N212" s="193" t="s">
        <v>772</v>
      </c>
    </row>
    <row r="213" spans="1:38">
      <c r="A213" s="27">
        <v>43525</v>
      </c>
      <c r="B213" s="150">
        <v>901666.66666666663</v>
      </c>
      <c r="C213" s="150">
        <v>516744.63937621831</v>
      </c>
      <c r="D213" s="150">
        <v>616929.82456140348</v>
      </c>
      <c r="E213" s="204">
        <f t="shared" ref="E213:G213" si="195">+B213/B201-1</f>
        <v>-4.2613636363636465E-2</v>
      </c>
      <c r="F213" s="204">
        <f t="shared" si="195"/>
        <v>4.9644037630307558E-2</v>
      </c>
      <c r="G213" s="204">
        <f t="shared" si="195"/>
        <v>2.9370300751879741E-2</v>
      </c>
      <c r="H213" s="125">
        <v>43584</v>
      </c>
      <c r="I213" s="36" t="s">
        <v>660</v>
      </c>
      <c r="J213" s="139"/>
      <c r="K213" s="36"/>
      <c r="L213" s="36"/>
      <c r="M213" s="36"/>
      <c r="N213" s="193" t="s">
        <v>772</v>
      </c>
    </row>
    <row r="214" spans="1:38">
      <c r="A214" s="27">
        <v>43556</v>
      </c>
      <c r="B214" s="150">
        <v>893230.01949317742</v>
      </c>
      <c r="C214" s="150">
        <v>514635.47758284601</v>
      </c>
      <c r="D214" s="150">
        <v>611656.9200779727</v>
      </c>
      <c r="E214" s="204">
        <f t="shared" ref="E214:G214" si="196">+B214/B202-1</f>
        <v>-1.8097695218438181E-2</v>
      </c>
      <c r="F214" s="204">
        <f t="shared" si="196"/>
        <v>4.5359776252224648E-2</v>
      </c>
      <c r="G214" s="204">
        <f t="shared" si="196"/>
        <v>3.9128123338649567E-2</v>
      </c>
      <c r="H214" s="125">
        <v>43620</v>
      </c>
      <c r="J214" s="115" t="s">
        <v>465</v>
      </c>
      <c r="N214" s="193" t="s">
        <v>772</v>
      </c>
    </row>
    <row r="215" spans="1:38">
      <c r="A215" s="27">
        <v>43586</v>
      </c>
      <c r="B215" s="150">
        <v>896393.76218323584</v>
      </c>
      <c r="C215" s="150">
        <v>515690.05847953213</v>
      </c>
      <c r="D215" s="150">
        <v>611656.9200779727</v>
      </c>
      <c r="E215" s="204">
        <f t="shared" ref="E215:G215" si="197">+B215/B203-1</f>
        <v>-1.4619883040935644E-2</v>
      </c>
      <c r="F215" s="204">
        <f t="shared" si="197"/>
        <v>5.9012916907653645E-2</v>
      </c>
      <c r="G215" s="204">
        <f t="shared" si="197"/>
        <v>2.0572263993316575E-2</v>
      </c>
      <c r="H215" s="125">
        <v>43630</v>
      </c>
      <c r="J215" s="132" t="s">
        <v>600</v>
      </c>
      <c r="N215" s="193" t="s">
        <v>772</v>
      </c>
    </row>
    <row r="216" spans="1:38">
      <c r="A216" s="27">
        <v>43617</v>
      </c>
      <c r="B216" s="150">
        <v>891182.17054263572</v>
      </c>
      <c r="C216" s="150">
        <v>508498.06201550394</v>
      </c>
      <c r="D216" s="150">
        <v>613343.02325581398</v>
      </c>
      <c r="E216" s="204">
        <f t="shared" ref="E216:G216" si="198">+B216/B204-1</f>
        <v>-1.6472868217054182E-2</v>
      </c>
      <c r="F216" s="204">
        <f t="shared" si="198"/>
        <v>3.6979693292888527E-2</v>
      </c>
      <c r="G216" s="204">
        <f t="shared" si="198"/>
        <v>2.7434593023256015E-2</v>
      </c>
      <c r="H216" s="125">
        <v>43676</v>
      </c>
      <c r="I216" s="36" t="s">
        <v>674</v>
      </c>
      <c r="J216" s="139"/>
      <c r="K216" s="36"/>
      <c r="L216" s="36"/>
      <c r="M216" s="36"/>
      <c r="N216" s="193" t="s">
        <v>772</v>
      </c>
    </row>
    <row r="217" spans="1:38">
      <c r="A217" s="27">
        <v>43647</v>
      </c>
      <c r="B217" s="150">
        <v>864970.93023255817</v>
      </c>
      <c r="C217" s="150">
        <v>508498.06201550394</v>
      </c>
      <c r="D217" s="150">
        <v>602858.52713178296</v>
      </c>
      <c r="E217" s="204">
        <f t="shared" ref="E217:G217" si="199">+B217/B205-1</f>
        <v>-2.2397730456710452E-2</v>
      </c>
      <c r="F217" s="204">
        <f t="shared" si="199"/>
        <v>4.3786999813410832E-2</v>
      </c>
      <c r="G217" s="204">
        <f t="shared" si="199"/>
        <v>2.8232910500352482E-2</v>
      </c>
      <c r="H217" s="125">
        <v>43691</v>
      </c>
      <c r="J217" s="132" t="s">
        <v>600</v>
      </c>
      <c r="N217" s="193" t="s">
        <v>772</v>
      </c>
      <c r="R217" s="73">
        <f t="shared" ref="R217:R238" si="200">(+D217-C217)/(B217-D217)</f>
        <v>0.35999999999999982</v>
      </c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</row>
    <row r="218" spans="1:38">
      <c r="A218" s="27">
        <v>43678</v>
      </c>
      <c r="B218" s="150">
        <v>858680.2325581396</v>
      </c>
      <c r="C218" s="150">
        <v>523176.35658914736</v>
      </c>
      <c r="D218" s="150">
        <v>608100.77519379847</v>
      </c>
      <c r="E218" s="204">
        <f t="shared" ref="E218:G218" si="201">+B218/B206-1</f>
        <v>-5.2342681258549795E-2</v>
      </c>
      <c r="F218" s="204">
        <f t="shared" si="201"/>
        <v>7.8637447823494577E-2</v>
      </c>
      <c r="G218" s="204">
        <f t="shared" si="201"/>
        <v>3.7174066243833792E-2</v>
      </c>
      <c r="H218" s="125">
        <v>43721</v>
      </c>
      <c r="J218" s="115" t="s">
        <v>465</v>
      </c>
      <c r="N218" s="193" t="s">
        <v>772</v>
      </c>
      <c r="R218" s="73">
        <f t="shared" si="200"/>
        <v>0.33891213389121316</v>
      </c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</row>
    <row r="219" spans="1:38">
      <c r="A219" s="27">
        <v>43709</v>
      </c>
      <c r="B219" s="150">
        <v>883095.28392685275</v>
      </c>
      <c r="C219" s="150">
        <v>520692.97401347448</v>
      </c>
      <c r="D219" s="150">
        <v>621661.58999037533</v>
      </c>
      <c r="E219" s="204">
        <f t="shared" ref="E219:G219" si="202">+B219/B207-1</f>
        <v>-1.2107022346000029E-2</v>
      </c>
      <c r="F219" s="204">
        <f t="shared" si="202"/>
        <v>5.295196729267948E-2</v>
      </c>
      <c r="G219" s="204">
        <f t="shared" si="202"/>
        <v>5.0603162381410716E-2</v>
      </c>
      <c r="H219" s="125">
        <v>43753</v>
      </c>
      <c r="I219" s="36" t="s">
        <v>687</v>
      </c>
      <c r="J219" s="36"/>
      <c r="K219" s="36"/>
      <c r="L219" s="36"/>
      <c r="M219" s="36"/>
      <c r="N219" s="193" t="s">
        <v>772</v>
      </c>
      <c r="R219" s="73">
        <f t="shared" si="200"/>
        <v>0.38621118210353556</v>
      </c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</row>
    <row r="220" spans="1:38">
      <c r="A220" s="27">
        <v>43739</v>
      </c>
      <c r="B220" s="150">
        <v>898716.07314725698</v>
      </c>
      <c r="C220" s="150">
        <v>541520.69297401351</v>
      </c>
      <c r="D220" s="150">
        <v>630038.49855630414</v>
      </c>
      <c r="E220" s="204">
        <f t="shared" ref="E220:G220" si="203">+B220/B208-1</f>
        <v>-1.2147613570182125E-2</v>
      </c>
      <c r="F220" s="204">
        <f t="shared" si="203"/>
        <v>6.9922299625663875E-2</v>
      </c>
      <c r="G220" s="204">
        <f t="shared" si="203"/>
        <v>6.191565456544712E-2</v>
      </c>
      <c r="H220" s="125">
        <v>43787</v>
      </c>
      <c r="J220" s="132" t="s">
        <v>701</v>
      </c>
      <c r="N220" s="193" t="s">
        <v>772</v>
      </c>
      <c r="R220" s="73">
        <f t="shared" si="200"/>
        <v>0.32945736434108513</v>
      </c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</row>
    <row r="221" spans="1:38">
      <c r="A221" s="27">
        <v>43770</v>
      </c>
      <c r="B221" s="150">
        <v>921626.56400384987</v>
      </c>
      <c r="C221" s="150">
        <v>557141.48219441774</v>
      </c>
      <c r="D221" s="150">
        <v>658155.91915303178</v>
      </c>
      <c r="E221" s="204">
        <f t="shared" ref="E221:G221" si="204">+B221/B209-1</f>
        <v>1.4213129798330337E-2</v>
      </c>
      <c r="F221" s="204">
        <f t="shared" si="204"/>
        <v>8.71674786422314E-2</v>
      </c>
      <c r="G221" s="204">
        <f t="shared" si="204"/>
        <v>7.3923865786067466E-2</v>
      </c>
      <c r="H221" s="125">
        <v>43812</v>
      </c>
      <c r="J221" s="115" t="s">
        <v>465</v>
      </c>
      <c r="N221" s="193" t="s">
        <v>772</v>
      </c>
      <c r="R221" s="73">
        <f t="shared" si="200"/>
        <v>0.38339920948616596</v>
      </c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</row>
    <row r="222" spans="1:38">
      <c r="A222" s="27">
        <v>43800</v>
      </c>
      <c r="B222" s="150">
        <v>918249.04214559391</v>
      </c>
      <c r="C222" s="150">
        <v>554473.18007662834</v>
      </c>
      <c r="D222" s="150">
        <v>650858.23754789273</v>
      </c>
      <c r="E222" s="204">
        <f t="shared" ref="E222:G222" si="205">+B222/B210-1</f>
        <v>1.1483115031631463E-2</v>
      </c>
      <c r="F222" s="204">
        <f t="shared" si="205"/>
        <v>9.4298770753512118E-2</v>
      </c>
      <c r="G222" s="204">
        <f t="shared" si="205"/>
        <v>0.10101943076080988</v>
      </c>
      <c r="H222" s="125">
        <v>43858</v>
      </c>
      <c r="I222" s="36" t="s">
        <v>698</v>
      </c>
      <c r="J222" s="36"/>
      <c r="K222" s="36"/>
      <c r="L222" s="36"/>
      <c r="M222" s="36"/>
      <c r="N222" s="193" t="s">
        <v>772</v>
      </c>
      <c r="R222" s="73">
        <f t="shared" si="200"/>
        <v>0.3604651162790698</v>
      </c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</row>
    <row r="223" spans="1:38">
      <c r="A223" s="27">
        <v>43831</v>
      </c>
      <c r="B223" s="150">
        <v>901666.66666666674</v>
      </c>
      <c r="C223" s="150">
        <v>544109.19540229894</v>
      </c>
      <c r="D223" s="150">
        <v>634275.86206896557</v>
      </c>
      <c r="E223" s="204">
        <f t="shared" ref="E223:G223" si="206">+B223/B211-1</f>
        <v>6.107660455486541E-2</v>
      </c>
      <c r="F223" s="204">
        <f t="shared" si="206"/>
        <v>9.6692345316703454E-2</v>
      </c>
      <c r="G223" s="204">
        <f t="shared" si="206"/>
        <v>9.247648902821326E-2</v>
      </c>
      <c r="H223" s="125">
        <v>43879</v>
      </c>
      <c r="J223" s="132" t="s">
        <v>701</v>
      </c>
      <c r="N223" s="193" t="s">
        <v>772</v>
      </c>
      <c r="R223" s="73">
        <f t="shared" si="200"/>
        <v>0.33720930232558122</v>
      </c>
      <c r="T223" s="194">
        <v>1359</v>
      </c>
      <c r="U223" s="194">
        <v>3443</v>
      </c>
      <c r="V223" s="194">
        <v>4802</v>
      </c>
      <c r="X223" s="73">
        <f>+T223/V223</f>
        <v>0.28300708038317368</v>
      </c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</row>
    <row r="224" spans="1:38">
      <c r="A224" s="27">
        <v>43862</v>
      </c>
      <c r="B224" s="150">
        <v>917212.64367816097</v>
      </c>
      <c r="C224" s="150">
        <v>570019.15708812268</v>
      </c>
      <c r="D224" s="150">
        <v>658113.02681992343</v>
      </c>
      <c r="E224" s="204">
        <f t="shared" ref="E224:G224" si="207">+B224/B212-1</f>
        <v>2.10266488377433E-2</v>
      </c>
      <c r="F224" s="204">
        <f t="shared" si="207"/>
        <v>9.7541507024265783E-2</v>
      </c>
      <c r="G224" s="204">
        <f t="shared" si="207"/>
        <v>0.11329194033935397</v>
      </c>
      <c r="H224" s="125">
        <v>43902</v>
      </c>
      <c r="J224" s="115" t="s">
        <v>465</v>
      </c>
      <c r="N224" s="193" t="s">
        <v>772</v>
      </c>
      <c r="R224" s="73">
        <f t="shared" si="200"/>
        <v>0.33999999999999991</v>
      </c>
      <c r="T224" s="194">
        <v>2061</v>
      </c>
      <c r="U224" s="194">
        <v>4890</v>
      </c>
      <c r="V224" s="194">
        <v>6951</v>
      </c>
      <c r="X224" s="73">
        <f t="shared" ref="X224:X239" si="208">+T224/V224</f>
        <v>0.29650410012947775</v>
      </c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</row>
    <row r="225" spans="1:38">
      <c r="A225" s="27">
        <v>43891</v>
      </c>
      <c r="B225" s="150">
        <v>971948.66920152085</v>
      </c>
      <c r="C225" s="150">
        <v>565684.41064638784</v>
      </c>
      <c r="D225" s="150">
        <v>683963.87832699623</v>
      </c>
      <c r="E225" s="204">
        <f t="shared" ref="E225:G225" si="209">+B225/B213-1</f>
        <v>7.7946768060836558E-2</v>
      </c>
      <c r="F225" s="204">
        <f t="shared" si="209"/>
        <v>9.4707845115232336E-2</v>
      </c>
      <c r="G225" s="204">
        <f t="shared" si="209"/>
        <v>0.10865750219362402</v>
      </c>
      <c r="H225" s="125">
        <v>43954</v>
      </c>
      <c r="I225" s="36" t="s">
        <v>706</v>
      </c>
      <c r="J225" s="36"/>
      <c r="K225" s="36"/>
      <c r="L225" s="36"/>
      <c r="M225" s="36"/>
      <c r="N225" s="193" t="s">
        <v>772</v>
      </c>
      <c r="R225" s="73">
        <f t="shared" si="200"/>
        <v>0.41071428571428592</v>
      </c>
      <c r="T225" s="194">
        <v>2583</v>
      </c>
      <c r="U225" s="194">
        <v>4825</v>
      </c>
      <c r="V225" s="194">
        <v>7408</v>
      </c>
      <c r="X225" s="73">
        <f t="shared" si="208"/>
        <v>0.3486771058315335</v>
      </c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</row>
    <row r="226" spans="1:38">
      <c r="A226" s="27">
        <v>43922</v>
      </c>
      <c r="B226" s="150">
        <v>951378.32699619769</v>
      </c>
      <c r="C226" s="150">
        <v>531743.3460076045</v>
      </c>
      <c r="D226" s="150">
        <v>699391.63498098857</v>
      </c>
      <c r="E226" s="204">
        <f t="shared" ref="E226:G226" si="210">+B226/B214-1</f>
        <v>6.5098917674099033E-2</v>
      </c>
      <c r="F226" s="204">
        <f t="shared" si="210"/>
        <v>3.3242691516549128E-2</v>
      </c>
      <c r="G226" s="204">
        <f t="shared" si="210"/>
        <v>0.14343778681001695</v>
      </c>
      <c r="H226" s="125">
        <v>43966</v>
      </c>
      <c r="J226" s="132" t="s">
        <v>701</v>
      </c>
      <c r="N226" s="193" t="s">
        <v>772</v>
      </c>
      <c r="R226" s="73">
        <f t="shared" si="200"/>
        <v>0.6653061224489798</v>
      </c>
      <c r="T226" s="194">
        <v>569</v>
      </c>
      <c r="U226" s="194">
        <v>820</v>
      </c>
      <c r="V226" s="194">
        <v>1389</v>
      </c>
      <c r="X226" s="73">
        <f t="shared" si="208"/>
        <v>0.40964722822174227</v>
      </c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</row>
    <row r="227" spans="1:38">
      <c r="A227" s="27">
        <v>43952</v>
      </c>
      <c r="B227" s="150">
        <v>930807.98479087453</v>
      </c>
      <c r="C227" s="150">
        <v>545114.06844106456</v>
      </c>
      <c r="D227" s="150">
        <v>637680.60836501897</v>
      </c>
      <c r="E227" s="204">
        <f t="shared" ref="E227:G227" si="211">+B227/B215-1</f>
        <v>3.8391858644598598E-2</v>
      </c>
      <c r="F227" s="204">
        <f t="shared" si="211"/>
        <v>5.7057547411882625E-2</v>
      </c>
      <c r="G227" s="204">
        <f t="shared" si="211"/>
        <v>4.2546217385603713E-2</v>
      </c>
      <c r="H227" s="125">
        <v>43997</v>
      </c>
      <c r="J227" s="115" t="s">
        <v>465</v>
      </c>
      <c r="N227" s="193" t="s">
        <v>772</v>
      </c>
      <c r="R227" s="73">
        <f t="shared" si="200"/>
        <v>0.31578947368421056</v>
      </c>
      <c r="T227" s="194">
        <v>1185</v>
      </c>
      <c r="U227" s="194">
        <v>2976</v>
      </c>
      <c r="V227" s="194">
        <v>4161</v>
      </c>
      <c r="X227" s="73">
        <f t="shared" si="208"/>
        <v>0.28478731074260993</v>
      </c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</row>
    <row r="228" spans="1:38">
      <c r="A228" s="27">
        <v>43983</v>
      </c>
      <c r="B228" s="150">
        <v>950754.53677172877</v>
      </c>
      <c r="C228" s="150">
        <v>558051.57593123207</v>
      </c>
      <c r="D228" s="150">
        <v>658294.17382999044</v>
      </c>
      <c r="E228" s="204">
        <f t="shared" ref="E228:G228" si="212">+B228/B216-1</f>
        <v>6.6846452047867766E-2</v>
      </c>
      <c r="F228" s="204">
        <f t="shared" si="212"/>
        <v>9.7450742917909672E-2</v>
      </c>
      <c r="G228" s="204">
        <f t="shared" si="212"/>
        <v>7.3288761540910574E-2</v>
      </c>
      <c r="H228" s="125">
        <v>44032</v>
      </c>
      <c r="I228" s="36" t="s">
        <v>736</v>
      </c>
      <c r="J228" s="36"/>
      <c r="K228" s="36"/>
      <c r="L228" s="36"/>
      <c r="M228" s="36"/>
      <c r="N228" s="193" t="s">
        <v>772</v>
      </c>
      <c r="R228" s="73">
        <f t="shared" si="200"/>
        <v>0.34275618374558303</v>
      </c>
      <c r="T228" s="194">
        <v>2117</v>
      </c>
      <c r="U228" s="194">
        <v>4739</v>
      </c>
      <c r="V228" s="194">
        <v>6856</v>
      </c>
      <c r="X228" s="73">
        <f t="shared" si="208"/>
        <v>0.3087806301050175</v>
      </c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</row>
    <row r="229" spans="1:38">
      <c r="A229" s="27">
        <v>44013</v>
      </c>
      <c r="B229" s="150">
        <v>948687.67908309458</v>
      </c>
      <c r="C229" s="150">
        <v>576136.58070678124</v>
      </c>
      <c r="D229" s="150">
        <v>681546.32282712508</v>
      </c>
      <c r="E229" s="204">
        <f t="shared" ref="E229:G229" si="213">+B229/B217-1</f>
        <v>9.6785621255535359E-2</v>
      </c>
      <c r="F229" s="204">
        <f t="shared" si="213"/>
        <v>0.13301627625321211</v>
      </c>
      <c r="G229" s="204">
        <f t="shared" si="213"/>
        <v>0.1305244798804035</v>
      </c>
      <c r="H229" s="125">
        <v>44057</v>
      </c>
      <c r="J229" s="132" t="s">
        <v>701</v>
      </c>
      <c r="N229" s="193" t="s">
        <v>772</v>
      </c>
      <c r="R229" s="73">
        <f t="shared" si="200"/>
        <v>0.39458413926499025</v>
      </c>
      <c r="T229" s="194">
        <v>2687</v>
      </c>
      <c r="U229" s="194">
        <v>5417</v>
      </c>
      <c r="V229" s="194">
        <v>8104</v>
      </c>
      <c r="X229" s="73">
        <f t="shared" si="208"/>
        <v>0.33156465942744323</v>
      </c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</row>
    <row r="230" spans="1:38">
      <c r="A230" s="27">
        <v>44044</v>
      </c>
      <c r="B230" s="150">
        <v>981240.68767908309</v>
      </c>
      <c r="C230" s="150">
        <v>589054.44126074493</v>
      </c>
      <c r="D230" s="150">
        <v>697564.46991404006</v>
      </c>
      <c r="E230" s="204">
        <f t="shared" ref="E230:G230" si="214">+B230/B218-1</f>
        <v>0.14273119430712544</v>
      </c>
      <c r="F230" s="204">
        <f t="shared" si="214"/>
        <v>0.12591946069789994</v>
      </c>
      <c r="G230" s="204">
        <f t="shared" si="214"/>
        <v>0.14711984981721171</v>
      </c>
      <c r="H230" s="125">
        <v>44091</v>
      </c>
      <c r="J230" s="115" t="s">
        <v>465</v>
      </c>
      <c r="N230" s="193" t="s">
        <v>772</v>
      </c>
      <c r="R230" s="73">
        <f t="shared" si="200"/>
        <v>0.38251366120218572</v>
      </c>
      <c r="T230" s="194">
        <v>2665</v>
      </c>
      <c r="U230" s="194">
        <v>5118</v>
      </c>
      <c r="V230" s="194">
        <v>7783</v>
      </c>
      <c r="X230" s="73">
        <f t="shared" si="208"/>
        <v>0.34241295130412436</v>
      </c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</row>
    <row r="231" spans="1:38">
      <c r="A231" s="27">
        <v>44075</v>
      </c>
      <c r="B231" s="150">
        <v>980370.01897533215</v>
      </c>
      <c r="C231" s="150">
        <v>600540.79696394689</v>
      </c>
      <c r="D231" s="150">
        <v>707303.60531309305</v>
      </c>
      <c r="E231" s="204">
        <f t="shared" ref="E231:G231" si="215">+B231/B219-1</f>
        <v>0.11015202642225486</v>
      </c>
      <c r="F231" s="204">
        <f t="shared" si="215"/>
        <v>0.1533491461100569</v>
      </c>
      <c r="G231" s="204">
        <f t="shared" si="215"/>
        <v>0.13776307994843884</v>
      </c>
      <c r="H231" s="125">
        <v>44133</v>
      </c>
      <c r="I231" s="36" t="s">
        <v>751</v>
      </c>
      <c r="N231" s="193" t="s">
        <v>772</v>
      </c>
      <c r="R231" s="73">
        <f t="shared" si="200"/>
        <v>0.3909774436090227</v>
      </c>
      <c r="T231" s="194">
        <v>2975</v>
      </c>
      <c r="U231" s="194">
        <v>5643</v>
      </c>
      <c r="V231" s="194">
        <v>8618</v>
      </c>
      <c r="X231" s="73">
        <f t="shared" si="208"/>
        <v>0.34520770480389884</v>
      </c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</row>
    <row r="232" spans="1:38">
      <c r="A232" s="27">
        <v>44105</v>
      </c>
      <c r="B232" s="150">
        <v>1026565.4648956357</v>
      </c>
      <c r="C232" s="150">
        <v>615940.30550284637</v>
      </c>
      <c r="D232" s="150">
        <v>744259.96204933594</v>
      </c>
      <c r="E232" s="204">
        <f t="shared" ref="E232:G232" si="216">+B232/B220-1</f>
        <v>0.14225782265210496</v>
      </c>
      <c r="F232" s="204">
        <f t="shared" si="216"/>
        <v>0.1374270891110787</v>
      </c>
      <c r="G232" s="204">
        <f t="shared" si="216"/>
        <v>0.18129283171546429</v>
      </c>
      <c r="H232" s="125">
        <v>44151</v>
      </c>
      <c r="J232" s="132" t="s">
        <v>701</v>
      </c>
      <c r="N232" s="193" t="s">
        <v>772</v>
      </c>
      <c r="R232" s="73">
        <f t="shared" si="200"/>
        <v>0.45454181818181821</v>
      </c>
      <c r="T232" s="194">
        <v>3210</v>
      </c>
      <c r="U232" s="194">
        <v>5926</v>
      </c>
      <c r="V232" s="194">
        <v>9136</v>
      </c>
      <c r="X232" s="73">
        <f t="shared" si="208"/>
        <v>0.35135726795096323</v>
      </c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</row>
    <row r="233" spans="1:38">
      <c r="A233" s="27">
        <v>44136</v>
      </c>
      <c r="B233" s="150">
        <v>1057362.4288425047</v>
      </c>
      <c r="C233" s="150">
        <v>630927.13472485775</v>
      </c>
      <c r="D233" s="150">
        <v>764791.27134724858</v>
      </c>
      <c r="E233" s="204">
        <f t="shared" ref="E233:G233" si="217">+B233/B221-1</f>
        <v>0.14727859432455315</v>
      </c>
      <c r="F233" s="204">
        <f t="shared" si="217"/>
        <v>0.13243611342637762</v>
      </c>
      <c r="G233" s="204">
        <f t="shared" si="217"/>
        <v>0.16202141330194797</v>
      </c>
      <c r="H233" s="125">
        <v>44216</v>
      </c>
      <c r="J233" s="115" t="s">
        <v>465</v>
      </c>
      <c r="N233" s="193" t="s">
        <v>772</v>
      </c>
      <c r="R233" s="73">
        <f t="shared" si="200"/>
        <v>0.45754385964912259</v>
      </c>
      <c r="T233" s="194">
        <v>3821</v>
      </c>
      <c r="U233" s="194">
        <v>6326</v>
      </c>
      <c r="V233" s="194">
        <v>10147</v>
      </c>
      <c r="X233" s="73">
        <f t="shared" si="208"/>
        <v>0.37656450182319895</v>
      </c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</row>
    <row r="234" spans="1:38">
      <c r="A234" s="27">
        <v>44166</v>
      </c>
      <c r="B234" s="150">
        <v>1047261.567516525</v>
      </c>
      <c r="C234" s="150">
        <v>643682.71954674216</v>
      </c>
      <c r="D234" s="150">
        <v>761180.35882908397</v>
      </c>
      <c r="E234" s="204">
        <f t="shared" ref="E234:G234" si="218">+B234/B222-1</f>
        <v>0.14049840451723061</v>
      </c>
      <c r="F234" s="204">
        <f t="shared" si="218"/>
        <v>0.16089063037780305</v>
      </c>
      <c r="G234" s="204">
        <f t="shared" si="218"/>
        <v>0.16950253514010916</v>
      </c>
      <c r="H234" s="125">
        <v>44216</v>
      </c>
      <c r="I234" s="36" t="s">
        <v>757</v>
      </c>
      <c r="N234" s="193" t="s">
        <v>772</v>
      </c>
      <c r="R234" s="73">
        <f t="shared" si="200"/>
        <v>0.41071428571428553</v>
      </c>
      <c r="T234" s="194">
        <v>3219</v>
      </c>
      <c r="U234" s="194">
        <v>5716</v>
      </c>
      <c r="V234" s="194">
        <v>9538</v>
      </c>
      <c r="X234" s="73">
        <f t="shared" si="208"/>
        <v>0.33749213671629275</v>
      </c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</row>
    <row r="235" spans="1:38">
      <c r="A235" s="27">
        <v>44197</v>
      </c>
      <c r="B235" s="150">
        <v>1016610.0094428706</v>
      </c>
      <c r="C235" s="150">
        <v>615074.59867799806</v>
      </c>
      <c r="D235" s="150">
        <v>746161.09537299338</v>
      </c>
      <c r="E235" s="204">
        <f t="shared" ref="E235:G235" si="219">+B235/B223-1</f>
        <v>0.12747875354107641</v>
      </c>
      <c r="F235" s="204">
        <f t="shared" si="219"/>
        <v>0.13042492917847004</v>
      </c>
      <c r="G235" s="204">
        <f t="shared" si="219"/>
        <v>0.1763983780481031</v>
      </c>
      <c r="H235" s="125">
        <v>44244</v>
      </c>
      <c r="J235" s="132" t="s">
        <v>701</v>
      </c>
      <c r="N235" s="193" t="s">
        <v>772</v>
      </c>
      <c r="R235" s="73">
        <f t="shared" si="200"/>
        <v>0.48469965999244446</v>
      </c>
      <c r="T235" s="194">
        <v>1929</v>
      </c>
      <c r="U235" s="194">
        <v>3173</v>
      </c>
      <c r="V235" s="194">
        <v>5102</v>
      </c>
      <c r="X235" s="73">
        <f t="shared" si="208"/>
        <v>0.37808702469619759</v>
      </c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</row>
    <row r="236" spans="1:38">
      <c r="A236" s="27">
        <v>44228</v>
      </c>
      <c r="B236" s="150">
        <v>1123890.462700661</v>
      </c>
      <c r="C236" s="150">
        <v>665138.81019830029</v>
      </c>
      <c r="D236" s="150">
        <v>796940.50991501415</v>
      </c>
      <c r="E236" s="204">
        <f t="shared" ref="E236:G236" si="220">+B236/B224-1</f>
        <v>0.22533250108032843</v>
      </c>
      <c r="F236" s="204">
        <f t="shared" si="220"/>
        <v>0.16687097604944623</v>
      </c>
      <c r="G236" s="204">
        <f t="shared" si="220"/>
        <v>0.21094778166893424</v>
      </c>
      <c r="H236" s="125">
        <v>44274</v>
      </c>
      <c r="J236" s="115" t="s">
        <v>465</v>
      </c>
      <c r="N236" s="193" t="s">
        <v>772</v>
      </c>
      <c r="R236" s="73">
        <f t="shared" si="200"/>
        <v>0.40312499999999984</v>
      </c>
      <c r="T236" s="194">
        <v>2874</v>
      </c>
      <c r="U236" s="194">
        <v>5398</v>
      </c>
      <c r="V236" s="194">
        <v>8272</v>
      </c>
      <c r="X236" s="73">
        <f t="shared" si="208"/>
        <v>0.34743713733075438</v>
      </c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</row>
    <row r="237" spans="1:38">
      <c r="A237" s="27">
        <v>44256</v>
      </c>
      <c r="B237" s="150">
        <v>1134681.6479400748</v>
      </c>
      <c r="C237" s="150">
        <v>688913.85767790256</v>
      </c>
      <c r="D237" s="150">
        <v>835814.60674157296</v>
      </c>
      <c r="E237" s="204">
        <f t="shared" ref="E237:G237" si="221">+B237/B225-1</f>
        <v>0.16742960188653067</v>
      </c>
      <c r="F237" s="204">
        <f t="shared" si="221"/>
        <v>0.21784133469526723</v>
      </c>
      <c r="G237" s="204">
        <f t="shared" si="221"/>
        <v>0.22201571344090554</v>
      </c>
      <c r="H237" s="125">
        <v>44301</v>
      </c>
      <c r="I237" s="36" t="s">
        <v>773</v>
      </c>
      <c r="J237" s="132"/>
      <c r="N237" s="193" t="s">
        <v>772</v>
      </c>
      <c r="R237" s="73">
        <f t="shared" si="200"/>
        <v>0.49152542372881358</v>
      </c>
      <c r="T237" s="194">
        <v>3970</v>
      </c>
      <c r="U237" s="194">
        <v>6052</v>
      </c>
      <c r="V237" s="194">
        <v>10022</v>
      </c>
      <c r="X237" s="73">
        <f t="shared" si="208"/>
        <v>0.39612851726202353</v>
      </c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</row>
    <row r="238" spans="1:38">
      <c r="A238" s="27">
        <v>44287</v>
      </c>
      <c r="B238" s="150">
        <v>1134681.6479400748</v>
      </c>
      <c r="C238" s="150">
        <v>694992.50936329586</v>
      </c>
      <c r="D238" s="150">
        <v>815552.43445692875</v>
      </c>
      <c r="E238" s="204">
        <f t="shared" ref="E238:G238" si="222">+B238/B226-1</f>
        <v>0.19267132300840162</v>
      </c>
      <c r="F238" s="204">
        <f t="shared" si="222"/>
        <v>0.30700743992639778</v>
      </c>
      <c r="G238" s="204">
        <f t="shared" si="222"/>
        <v>0.16608834545053974</v>
      </c>
      <c r="H238" s="125">
        <v>44329</v>
      </c>
      <c r="I238" s="193"/>
      <c r="J238" s="115" t="s">
        <v>465</v>
      </c>
      <c r="N238" s="193" t="s">
        <v>772</v>
      </c>
      <c r="R238" s="73">
        <f t="shared" si="200"/>
        <v>0.3777777777777776</v>
      </c>
      <c r="T238" s="194">
        <v>2667</v>
      </c>
      <c r="U238" s="194">
        <v>4786</v>
      </c>
      <c r="V238" s="194">
        <v>7453</v>
      </c>
      <c r="X238" s="73">
        <f t="shared" si="208"/>
        <v>0.35784247953844089</v>
      </c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</row>
    <row r="239" spans="1:38">
      <c r="A239" s="27">
        <v>44317</v>
      </c>
      <c r="B239" s="150">
        <v>1163048.6891385766</v>
      </c>
      <c r="C239" s="150">
        <v>687394.19475655421</v>
      </c>
      <c r="D239" s="150">
        <v>828216.29213483143</v>
      </c>
      <c r="E239" s="204">
        <f t="shared" ref="E239:G239" si="223">+B239/B227-1</f>
        <v>0.24950441782026589</v>
      </c>
      <c r="F239" s="204">
        <f t="shared" si="223"/>
        <v>0.26100982262737604</v>
      </c>
      <c r="G239" s="204">
        <f t="shared" si="223"/>
        <v>0.29879485320768406</v>
      </c>
      <c r="H239" s="125">
        <v>44362</v>
      </c>
      <c r="J239" s="132" t="s">
        <v>701</v>
      </c>
      <c r="N239" s="193" t="s">
        <v>772</v>
      </c>
      <c r="R239" s="73">
        <f>(+D239-C239)/(B239-D239)</f>
        <v>0.42057488653555253</v>
      </c>
      <c r="T239" s="194">
        <v>2766</v>
      </c>
      <c r="U239" s="194">
        <v>4784</v>
      </c>
      <c r="V239" s="194">
        <v>7550</v>
      </c>
      <c r="X239" s="73">
        <f t="shared" si="208"/>
        <v>0.36635761589403976</v>
      </c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</row>
    <row r="240" spans="1:38">
      <c r="A240" s="27">
        <v>44348</v>
      </c>
      <c r="B240" s="150">
        <v>1150000</v>
      </c>
      <c r="C240" s="150">
        <v>680000</v>
      </c>
      <c r="D240" s="150">
        <v>815000</v>
      </c>
      <c r="E240" s="204">
        <f t="shared" ref="E240:G240" si="224">+B240/B228-1</f>
        <v>0.2095656192236599</v>
      </c>
      <c r="F240" s="204">
        <f t="shared" si="224"/>
        <v>0.21852536455124261</v>
      </c>
      <c r="G240" s="204">
        <f t="shared" si="224"/>
        <v>0.23804832611275706</v>
      </c>
      <c r="H240" s="125">
        <v>44391</v>
      </c>
      <c r="I240" s="36" t="s">
        <v>786</v>
      </c>
      <c r="R240" s="73">
        <f>(+D240-C240)/(B240-D240)</f>
        <v>0.40298507462686567</v>
      </c>
    </row>
    <row r="241" spans="1:14">
      <c r="A241" s="27">
        <v>44378</v>
      </c>
      <c r="B241" s="150">
        <v>1175000</v>
      </c>
      <c r="C241" s="150">
        <v>687500</v>
      </c>
      <c r="D241" s="150">
        <v>826000</v>
      </c>
      <c r="E241" s="204">
        <f t="shared" ref="E241:G241" si="225">+B241/B229-1</f>
        <v>0.2385530305776038</v>
      </c>
      <c r="F241" s="204">
        <f t="shared" si="225"/>
        <v>0.19329343600540438</v>
      </c>
      <c r="G241" s="204">
        <f t="shared" si="225"/>
        <v>0.21194990323426</v>
      </c>
      <c r="H241" s="125">
        <v>44421</v>
      </c>
      <c r="J241" s="115" t="s">
        <v>465</v>
      </c>
      <c r="K241" s="193"/>
      <c r="L241" s="193"/>
      <c r="M241" s="193"/>
      <c r="N241" s="193"/>
    </row>
    <row r="242" spans="1:14" s="193" customFormat="1">
      <c r="B242" s="150"/>
      <c r="C242" s="150"/>
      <c r="D242" s="150"/>
      <c r="E242" s="204"/>
      <c r="F242" s="204"/>
      <c r="G242" s="204"/>
      <c r="H242" s="125">
        <v>44453</v>
      </c>
      <c r="J242" s="132" t="s">
        <v>701</v>
      </c>
    </row>
    <row r="243" spans="1:14">
      <c r="B243" s="150"/>
      <c r="C243" s="150"/>
      <c r="D243" s="150"/>
      <c r="I243" s="36"/>
      <c r="L243" s="193"/>
      <c r="M243" s="193"/>
      <c r="N243" s="193"/>
    </row>
    <row r="244" spans="1:14">
      <c r="E244" s="204"/>
      <c r="F244" s="204"/>
      <c r="G244" s="198" t="s">
        <v>783</v>
      </c>
      <c r="H244" s="198"/>
    </row>
    <row r="245" spans="1:14">
      <c r="A245" s="27"/>
      <c r="B245" s="196"/>
      <c r="C245" s="196"/>
      <c r="D245" s="196"/>
      <c r="E245" s="204"/>
      <c r="F245" s="204"/>
      <c r="G245" s="204"/>
    </row>
    <row r="246" spans="1:14">
      <c r="E246" s="204"/>
      <c r="F246" s="204"/>
      <c r="G246" s="204"/>
    </row>
    <row r="247" spans="1:14">
      <c r="E247" s="204"/>
      <c r="F247" s="204"/>
      <c r="G247" s="204"/>
    </row>
    <row r="248" spans="1:14">
      <c r="E248" s="204"/>
      <c r="F248" s="204"/>
      <c r="G248" s="204"/>
    </row>
    <row r="249" spans="1:14">
      <c r="E249" s="204"/>
      <c r="F249" s="204"/>
      <c r="G249" s="204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9"/>
  <dimension ref="A1:L247"/>
  <sheetViews>
    <sheetView zoomScaleNormal="100" workbookViewId="0">
      <pane xSplit="1" ySplit="5" topLeftCell="B33" activePane="bottomRight" state="frozen"/>
      <selection pane="topRight" activeCell="B1" sqref="B1"/>
      <selection pane="bottomLeft" activeCell="A5" sqref="A5"/>
      <selection pane="bottomRight" activeCell="H6" sqref="H6"/>
    </sheetView>
  </sheetViews>
  <sheetFormatPr defaultRowHeight="14.5"/>
  <cols>
    <col min="2" max="2" width="14.81640625" customWidth="1"/>
    <col min="3" max="3" width="15.453125" customWidth="1"/>
    <col min="4" max="4" width="15.453125" style="113" customWidth="1"/>
    <col min="5" max="5" width="11.54296875" customWidth="1"/>
  </cols>
  <sheetData>
    <row r="1" spans="1:12" s="25" customFormat="1">
      <c r="A1" s="26" t="s">
        <v>415</v>
      </c>
      <c r="D1" s="113"/>
      <c r="F1" s="132" t="s">
        <v>416</v>
      </c>
    </row>
    <row r="2" spans="1:12" s="25" customFormat="1">
      <c r="A2" s="5" t="s">
        <v>20</v>
      </c>
      <c r="D2" s="113"/>
      <c r="F2" s="132" t="s">
        <v>620</v>
      </c>
    </row>
    <row r="3" spans="1:12" s="113" customFormat="1">
      <c r="A3" s="146"/>
      <c r="B3" s="132" t="s">
        <v>621</v>
      </c>
      <c r="F3" s="132" t="s">
        <v>582</v>
      </c>
    </row>
    <row r="4" spans="1:12" s="25" customFormat="1">
      <c r="B4" s="115" t="s">
        <v>465</v>
      </c>
      <c r="C4" s="115" t="s">
        <v>465</v>
      </c>
      <c r="D4" s="115"/>
      <c r="L4" s="132" t="s">
        <v>600</v>
      </c>
    </row>
    <row r="5" spans="1:12" s="25" customFormat="1">
      <c r="B5" s="26" t="s">
        <v>1</v>
      </c>
      <c r="C5" s="26" t="s">
        <v>2</v>
      </c>
      <c r="D5" s="26" t="s">
        <v>21</v>
      </c>
    </row>
    <row r="6" spans="1:12">
      <c r="A6" s="27">
        <v>37226</v>
      </c>
      <c r="B6" s="75">
        <v>23848</v>
      </c>
      <c r="C6" s="75">
        <v>51886</v>
      </c>
      <c r="D6" s="87">
        <v>75734</v>
      </c>
      <c r="I6">
        <f>COUNTA($A:$A)</f>
        <v>238</v>
      </c>
      <c r="J6">
        <f>COUNTA($B:$B)</f>
        <v>239</v>
      </c>
    </row>
    <row r="7" spans="1:12">
      <c r="A7" s="27">
        <v>37257</v>
      </c>
      <c r="B7" s="75">
        <v>24629</v>
      </c>
      <c r="C7" s="75">
        <v>53102</v>
      </c>
      <c r="D7" s="87">
        <v>77731</v>
      </c>
      <c r="I7">
        <f>COUNT($A:$A)</f>
        <v>236</v>
      </c>
      <c r="J7">
        <f>COUNT($B:$B)</f>
        <v>236</v>
      </c>
    </row>
    <row r="8" spans="1:12">
      <c r="A8" s="27">
        <v>37288</v>
      </c>
      <c r="B8" s="75">
        <v>25737</v>
      </c>
      <c r="C8" s="75">
        <v>54416</v>
      </c>
      <c r="D8" s="87">
        <v>80153</v>
      </c>
      <c r="I8" s="25" t="s">
        <v>25</v>
      </c>
      <c r="J8" s="25" t="s">
        <v>26</v>
      </c>
    </row>
    <row r="9" spans="1:12">
      <c r="A9" s="27">
        <v>37316</v>
      </c>
      <c r="B9" s="75">
        <v>27299</v>
      </c>
      <c r="C9" s="75">
        <v>55870</v>
      </c>
      <c r="D9" s="87">
        <v>83169</v>
      </c>
    </row>
    <row r="10" spans="1:12">
      <c r="A10" s="27">
        <v>37347</v>
      </c>
      <c r="B10" s="75">
        <v>28265</v>
      </c>
      <c r="C10" s="75">
        <v>57588</v>
      </c>
      <c r="D10" s="87">
        <v>85853</v>
      </c>
    </row>
    <row r="11" spans="1:12">
      <c r="A11" s="27">
        <v>37377</v>
      </c>
      <c r="B11" s="75">
        <v>29400</v>
      </c>
      <c r="C11" s="75">
        <v>59081</v>
      </c>
      <c r="D11" s="87">
        <v>88481</v>
      </c>
    </row>
    <row r="12" spans="1:12">
      <c r="A12" s="27">
        <v>37408</v>
      </c>
      <c r="B12" s="75">
        <v>29975</v>
      </c>
      <c r="C12" s="75">
        <v>59885</v>
      </c>
      <c r="D12" s="87">
        <v>89860</v>
      </c>
    </row>
    <row r="13" spans="1:12">
      <c r="A13" s="27">
        <v>37438</v>
      </c>
      <c r="B13" s="75">
        <v>30796</v>
      </c>
      <c r="C13" s="75">
        <v>60776</v>
      </c>
      <c r="D13" s="87">
        <v>91572</v>
      </c>
    </row>
    <row r="14" spans="1:12">
      <c r="A14" s="27">
        <v>37469</v>
      </c>
      <c r="B14" s="75">
        <v>31238</v>
      </c>
      <c r="C14" s="75">
        <v>61466</v>
      </c>
      <c r="D14" s="87">
        <v>92704</v>
      </c>
    </row>
    <row r="15" spans="1:12">
      <c r="A15" s="27">
        <v>37500</v>
      </c>
      <c r="B15" s="75">
        <v>32124</v>
      </c>
      <c r="C15" s="75">
        <v>62970</v>
      </c>
      <c r="D15" s="87">
        <v>95094</v>
      </c>
    </row>
    <row r="16" spans="1:12">
      <c r="A16" s="27">
        <v>37530</v>
      </c>
      <c r="B16" s="75">
        <v>33278</v>
      </c>
      <c r="C16" s="75">
        <v>64604</v>
      </c>
      <c r="D16" s="87">
        <v>97882</v>
      </c>
    </row>
    <row r="17" spans="1:9">
      <c r="A17" s="27">
        <v>37561</v>
      </c>
      <c r="B17" s="75">
        <v>34001</v>
      </c>
      <c r="C17" s="75">
        <v>65841</v>
      </c>
      <c r="D17" s="87">
        <v>99842</v>
      </c>
    </row>
    <row r="18" spans="1:9">
      <c r="A18" s="27">
        <v>37591</v>
      </c>
      <c r="B18" s="75">
        <v>34534</v>
      </c>
      <c r="C18" s="75">
        <v>67007</v>
      </c>
      <c r="D18" s="87">
        <v>101541</v>
      </c>
    </row>
    <row r="19" spans="1:9">
      <c r="A19" s="27">
        <v>37622</v>
      </c>
      <c r="B19" s="75">
        <v>35077</v>
      </c>
      <c r="C19" s="75">
        <v>67887</v>
      </c>
      <c r="D19" s="87">
        <v>102964</v>
      </c>
    </row>
    <row r="20" spans="1:9">
      <c r="A20" s="27">
        <v>37653</v>
      </c>
      <c r="B20" s="75">
        <v>35074</v>
      </c>
      <c r="C20" s="75">
        <v>68856</v>
      </c>
      <c r="D20" s="87">
        <v>103930</v>
      </c>
    </row>
    <row r="21" spans="1:9">
      <c r="A21" s="27">
        <v>37681</v>
      </c>
      <c r="B21" s="75">
        <v>35172</v>
      </c>
      <c r="C21" s="75">
        <v>69855</v>
      </c>
      <c r="D21" s="87">
        <v>105027</v>
      </c>
    </row>
    <row r="22" spans="1:9">
      <c r="A22" s="27">
        <v>37712</v>
      </c>
      <c r="B22" s="75">
        <v>34822</v>
      </c>
      <c r="C22" s="75">
        <v>70076</v>
      </c>
      <c r="D22" s="87">
        <v>104898</v>
      </c>
    </row>
    <row r="23" spans="1:9">
      <c r="A23" s="27">
        <v>37742</v>
      </c>
      <c r="B23" s="75">
        <v>35602</v>
      </c>
      <c r="C23" s="75">
        <v>71571</v>
      </c>
      <c r="D23" s="87">
        <v>107173</v>
      </c>
      <c r="H23" s="113" t="s">
        <v>585</v>
      </c>
    </row>
    <row r="24" spans="1:9">
      <c r="A24" s="27">
        <v>37773</v>
      </c>
      <c r="B24" s="75">
        <v>36478</v>
      </c>
      <c r="C24" s="75">
        <v>73007</v>
      </c>
      <c r="D24" s="87">
        <v>109485</v>
      </c>
      <c r="H24" s="113" t="s">
        <v>585</v>
      </c>
      <c r="I24" s="113"/>
    </row>
    <row r="25" spans="1:9">
      <c r="A25" s="27">
        <v>37803</v>
      </c>
      <c r="B25" s="75">
        <v>37194</v>
      </c>
      <c r="C25" s="75">
        <v>74651</v>
      </c>
      <c r="D25" s="87">
        <v>111845</v>
      </c>
      <c r="H25" s="113" t="s">
        <v>585</v>
      </c>
    </row>
    <row r="26" spans="1:9">
      <c r="A26" s="27">
        <v>37834</v>
      </c>
      <c r="B26" s="75">
        <v>37935</v>
      </c>
      <c r="C26" s="75">
        <v>76096</v>
      </c>
      <c r="D26" s="87">
        <v>114031</v>
      </c>
      <c r="H26" s="113" t="s">
        <v>585</v>
      </c>
    </row>
    <row r="27" spans="1:9">
      <c r="A27" s="27">
        <v>37865</v>
      </c>
      <c r="B27" s="75">
        <v>38669</v>
      </c>
      <c r="C27" s="75">
        <v>78108</v>
      </c>
      <c r="D27" s="87">
        <v>116777</v>
      </c>
      <c r="H27" s="113" t="s">
        <v>585</v>
      </c>
    </row>
    <row r="28" spans="1:9">
      <c r="A28" s="27">
        <v>37895</v>
      </c>
      <c r="B28" s="75">
        <v>38979</v>
      </c>
      <c r="C28" s="75">
        <v>79288</v>
      </c>
      <c r="D28" s="87">
        <v>118267</v>
      </c>
    </row>
    <row r="29" spans="1:9">
      <c r="A29" s="27">
        <v>37926</v>
      </c>
      <c r="B29" s="75">
        <v>39384</v>
      </c>
      <c r="C29" s="75">
        <v>79835</v>
      </c>
      <c r="D29" s="87">
        <v>119219</v>
      </c>
    </row>
    <row r="30" spans="1:9">
      <c r="A30" s="27">
        <v>37956</v>
      </c>
      <c r="B30" s="75">
        <v>39560</v>
      </c>
      <c r="C30" s="75">
        <v>80548</v>
      </c>
      <c r="D30" s="87">
        <v>120108</v>
      </c>
    </row>
    <row r="31" spans="1:9">
      <c r="A31" s="27">
        <v>37987</v>
      </c>
      <c r="B31" s="75">
        <v>39482</v>
      </c>
      <c r="C31" s="75">
        <v>80851</v>
      </c>
      <c r="D31" s="87">
        <v>120333</v>
      </c>
    </row>
    <row r="32" spans="1:9">
      <c r="A32" s="27">
        <v>38018</v>
      </c>
      <c r="B32" s="75">
        <v>39792</v>
      </c>
      <c r="C32" s="75">
        <v>80757</v>
      </c>
      <c r="D32" s="87">
        <v>120549</v>
      </c>
    </row>
    <row r="33" spans="1:9">
      <c r="A33" s="27">
        <v>38047</v>
      </c>
      <c r="B33" s="75">
        <v>39986</v>
      </c>
      <c r="C33" s="75">
        <v>81196</v>
      </c>
      <c r="D33" s="87">
        <v>121182</v>
      </c>
    </row>
    <row r="34" spans="1:9">
      <c r="A34" s="27">
        <v>38078</v>
      </c>
      <c r="B34" s="75">
        <v>40209</v>
      </c>
      <c r="C34" s="75">
        <v>81568</v>
      </c>
      <c r="D34" s="87">
        <v>121777</v>
      </c>
    </row>
    <row r="35" spans="1:9">
      <c r="A35" s="27">
        <v>38108</v>
      </c>
      <c r="B35" s="75">
        <v>39384</v>
      </c>
      <c r="C35" s="75">
        <v>80465</v>
      </c>
      <c r="D35" s="87">
        <v>119849</v>
      </c>
    </row>
    <row r="36" spans="1:9">
      <c r="A36" s="27">
        <v>38139</v>
      </c>
      <c r="B36" s="75">
        <v>38820</v>
      </c>
      <c r="C36" s="75">
        <v>79665</v>
      </c>
      <c r="D36" s="87">
        <v>118485</v>
      </c>
    </row>
    <row r="37" spans="1:9">
      <c r="A37" s="27">
        <v>38169</v>
      </c>
      <c r="B37" s="75">
        <v>37921</v>
      </c>
      <c r="C37" s="75">
        <v>78226</v>
      </c>
      <c r="D37" s="87">
        <v>116147</v>
      </c>
    </row>
    <row r="38" spans="1:9">
      <c r="A38" s="27">
        <v>38200</v>
      </c>
      <c r="B38" s="75">
        <v>37179</v>
      </c>
      <c r="C38" s="75">
        <v>76889</v>
      </c>
      <c r="D38" s="87">
        <v>114068</v>
      </c>
    </row>
    <row r="39" spans="1:9">
      <c r="A39" s="27">
        <v>38231</v>
      </c>
      <c r="B39" s="75">
        <v>36404</v>
      </c>
      <c r="C39" s="75">
        <v>74833</v>
      </c>
      <c r="D39" s="87">
        <v>111237</v>
      </c>
    </row>
    <row r="40" spans="1:9">
      <c r="A40" s="27">
        <v>38261</v>
      </c>
      <c r="B40" s="75">
        <v>35415</v>
      </c>
      <c r="C40" s="75">
        <v>73090</v>
      </c>
      <c r="D40" s="87">
        <v>108505</v>
      </c>
    </row>
    <row r="41" spans="1:9">
      <c r="A41" s="27">
        <v>38292</v>
      </c>
      <c r="B41" s="75">
        <v>34658</v>
      </c>
      <c r="C41" s="75">
        <v>72547</v>
      </c>
      <c r="D41" s="87">
        <v>107205</v>
      </c>
      <c r="I41" s="113"/>
    </row>
    <row r="42" spans="1:9">
      <c r="A42" s="27">
        <v>38322</v>
      </c>
      <c r="B42" s="75">
        <v>34582</v>
      </c>
      <c r="C42" s="75">
        <v>72500</v>
      </c>
      <c r="D42" s="87">
        <v>107082</v>
      </c>
    </row>
    <row r="43" spans="1:9">
      <c r="A43" s="27">
        <v>38353</v>
      </c>
      <c r="B43" s="75">
        <v>34110</v>
      </c>
      <c r="C43" s="75">
        <v>71661</v>
      </c>
      <c r="D43" s="87">
        <v>105771</v>
      </c>
    </row>
    <row r="44" spans="1:9">
      <c r="A44" s="27">
        <v>38384</v>
      </c>
      <c r="B44" s="75">
        <v>34063</v>
      </c>
      <c r="C44" s="75">
        <v>71994</v>
      </c>
      <c r="D44" s="87">
        <v>106057</v>
      </c>
      <c r="H44" s="113" t="s">
        <v>451</v>
      </c>
    </row>
    <row r="45" spans="1:9">
      <c r="A45" s="27">
        <v>38412</v>
      </c>
      <c r="B45" s="75">
        <v>33789</v>
      </c>
      <c r="C45" s="75">
        <v>71296</v>
      </c>
      <c r="D45" s="87">
        <v>105085</v>
      </c>
      <c r="H45" s="113" t="s">
        <v>451</v>
      </c>
    </row>
    <row r="46" spans="1:9">
      <c r="A46" s="27">
        <v>38443</v>
      </c>
      <c r="B46" s="75">
        <v>33579</v>
      </c>
      <c r="C46" s="75">
        <v>70772</v>
      </c>
      <c r="D46" s="87">
        <v>104351</v>
      </c>
      <c r="H46" s="113" t="s">
        <v>451</v>
      </c>
    </row>
    <row r="47" spans="1:9">
      <c r="A47" s="27">
        <v>38473</v>
      </c>
      <c r="B47" s="75">
        <v>33566</v>
      </c>
      <c r="C47" s="75">
        <v>70626</v>
      </c>
      <c r="D47" s="87">
        <v>104192</v>
      </c>
      <c r="H47" s="113" t="s">
        <v>451</v>
      </c>
    </row>
    <row r="48" spans="1:9">
      <c r="A48" s="27">
        <v>38504</v>
      </c>
      <c r="B48" s="75">
        <v>33453</v>
      </c>
      <c r="C48" s="75">
        <v>70339</v>
      </c>
      <c r="D48" s="87">
        <v>103792</v>
      </c>
      <c r="H48" s="113" t="s">
        <v>451</v>
      </c>
    </row>
    <row r="49" spans="1:8">
      <c r="A49" s="27">
        <v>38534</v>
      </c>
      <c r="B49" s="75">
        <v>33711</v>
      </c>
      <c r="C49" s="75">
        <v>70404</v>
      </c>
      <c r="D49" s="87">
        <v>104115</v>
      </c>
      <c r="H49" s="113" t="s">
        <v>451</v>
      </c>
    </row>
    <row r="50" spans="1:8">
      <c r="A50" s="27">
        <v>38565</v>
      </c>
      <c r="B50" s="75">
        <v>33983</v>
      </c>
      <c r="C50" s="75">
        <v>70580</v>
      </c>
      <c r="D50" s="87">
        <v>104563</v>
      </c>
      <c r="H50" s="113" t="s">
        <v>451</v>
      </c>
    </row>
    <row r="51" spans="1:8">
      <c r="A51" s="27">
        <v>38596</v>
      </c>
      <c r="B51" s="75">
        <v>34512</v>
      </c>
      <c r="C51" s="75">
        <v>71382</v>
      </c>
      <c r="D51" s="87">
        <v>105894</v>
      </c>
      <c r="H51" s="113" t="s">
        <v>451</v>
      </c>
    </row>
    <row r="52" spans="1:8">
      <c r="A52" s="27">
        <v>38626</v>
      </c>
      <c r="B52" s="75">
        <v>34813</v>
      </c>
      <c r="C52" s="75">
        <v>71403</v>
      </c>
      <c r="D52" s="87">
        <v>106216</v>
      </c>
      <c r="H52" s="113" t="s">
        <v>451</v>
      </c>
    </row>
    <row r="53" spans="1:8">
      <c r="A53" s="27">
        <v>38657</v>
      </c>
      <c r="B53" s="75">
        <v>34820</v>
      </c>
      <c r="C53" s="75">
        <v>71279</v>
      </c>
      <c r="D53" s="87">
        <v>106099</v>
      </c>
      <c r="H53" s="113" t="s">
        <v>451</v>
      </c>
    </row>
    <row r="54" spans="1:8">
      <c r="A54" s="27">
        <v>38687</v>
      </c>
      <c r="B54" s="75">
        <v>34614</v>
      </c>
      <c r="C54" s="75">
        <v>69845</v>
      </c>
      <c r="D54" s="87">
        <v>104459</v>
      </c>
      <c r="H54" s="113" t="s">
        <v>451</v>
      </c>
    </row>
    <row r="55" spans="1:8">
      <c r="A55" s="27">
        <v>38718</v>
      </c>
      <c r="B55" s="75">
        <v>34261</v>
      </c>
      <c r="C55" s="75">
        <v>69487</v>
      </c>
      <c r="D55" s="87">
        <v>103748</v>
      </c>
      <c r="H55" s="113" t="s">
        <v>451</v>
      </c>
    </row>
    <row r="56" spans="1:8">
      <c r="A56" s="27">
        <v>38749</v>
      </c>
      <c r="B56" s="75">
        <v>33400</v>
      </c>
      <c r="C56" s="75">
        <v>68133</v>
      </c>
      <c r="D56" s="87">
        <v>101533</v>
      </c>
      <c r="H56" s="113" t="s">
        <v>451</v>
      </c>
    </row>
    <row r="57" spans="1:8">
      <c r="A57" s="27">
        <v>38777</v>
      </c>
      <c r="B57" s="75">
        <v>33183</v>
      </c>
      <c r="C57" s="75">
        <v>67983</v>
      </c>
      <c r="D57" s="87">
        <v>101166</v>
      </c>
      <c r="H57" s="113" t="s">
        <v>451</v>
      </c>
    </row>
    <row r="58" spans="1:8">
      <c r="A58" s="27">
        <v>38808</v>
      </c>
      <c r="B58" s="75">
        <v>32641</v>
      </c>
      <c r="C58" s="75">
        <v>67226</v>
      </c>
      <c r="D58" s="87">
        <v>99867</v>
      </c>
      <c r="H58" s="113" t="s">
        <v>451</v>
      </c>
    </row>
    <row r="59" spans="1:8">
      <c r="A59" s="27">
        <v>38838</v>
      </c>
      <c r="B59" s="75">
        <v>32480</v>
      </c>
      <c r="C59" s="75">
        <v>67780</v>
      </c>
      <c r="D59" s="87">
        <v>100260</v>
      </c>
      <c r="H59" s="113" t="s">
        <v>451</v>
      </c>
    </row>
    <row r="60" spans="1:8">
      <c r="A60" s="27">
        <v>38869</v>
      </c>
      <c r="B60" s="75">
        <v>32534</v>
      </c>
      <c r="C60" s="75">
        <v>68129</v>
      </c>
      <c r="D60" s="87">
        <v>100663</v>
      </c>
      <c r="H60" s="113" t="s">
        <v>451</v>
      </c>
    </row>
    <row r="61" spans="1:8">
      <c r="A61" s="27">
        <v>38899</v>
      </c>
      <c r="B61" s="75">
        <v>32402</v>
      </c>
      <c r="C61" s="75">
        <v>67887</v>
      </c>
      <c r="D61" s="87">
        <v>100289</v>
      </c>
      <c r="H61" s="113" t="s">
        <v>451</v>
      </c>
    </row>
    <row r="62" spans="1:8">
      <c r="A62" s="27">
        <v>38930</v>
      </c>
      <c r="B62" s="75">
        <v>32147</v>
      </c>
      <c r="C62" s="75">
        <v>68107</v>
      </c>
      <c r="D62" s="87">
        <v>100254</v>
      </c>
      <c r="H62" s="113" t="s">
        <v>451</v>
      </c>
    </row>
    <row r="63" spans="1:8">
      <c r="A63" s="27">
        <v>38961</v>
      </c>
      <c r="B63" s="75">
        <v>31974</v>
      </c>
      <c r="C63" s="75">
        <v>67752</v>
      </c>
      <c r="D63" s="87">
        <v>99726</v>
      </c>
      <c r="H63" s="113" t="s">
        <v>451</v>
      </c>
    </row>
    <row r="64" spans="1:8">
      <c r="A64" s="27">
        <v>38991</v>
      </c>
      <c r="B64" s="75">
        <v>32079</v>
      </c>
      <c r="C64" s="75">
        <v>67991</v>
      </c>
      <c r="D64" s="87">
        <v>100070</v>
      </c>
      <c r="H64" s="113" t="s">
        <v>451</v>
      </c>
    </row>
    <row r="65" spans="1:8">
      <c r="A65" s="27">
        <v>39022</v>
      </c>
      <c r="B65" s="75">
        <v>32433</v>
      </c>
      <c r="C65" s="75">
        <v>68270</v>
      </c>
      <c r="D65" s="87">
        <v>100703</v>
      </c>
      <c r="H65" s="113" t="s">
        <v>451</v>
      </c>
    </row>
    <row r="66" spans="1:8">
      <c r="A66" s="27">
        <v>39052</v>
      </c>
      <c r="B66" s="75">
        <v>32825</v>
      </c>
      <c r="C66" s="75">
        <v>69217</v>
      </c>
      <c r="D66" s="87">
        <v>102042</v>
      </c>
      <c r="H66" s="113" t="s">
        <v>451</v>
      </c>
    </row>
    <row r="67" spans="1:8">
      <c r="A67" s="27">
        <v>39083</v>
      </c>
      <c r="B67" s="75">
        <v>33382</v>
      </c>
      <c r="C67" s="75">
        <v>69866</v>
      </c>
      <c r="D67" s="87">
        <v>103248</v>
      </c>
      <c r="H67" s="113" t="s">
        <v>451</v>
      </c>
    </row>
    <row r="68" spans="1:8">
      <c r="A68" s="27">
        <v>39114</v>
      </c>
      <c r="B68" s="75">
        <v>34102</v>
      </c>
      <c r="C68" s="75">
        <v>70573</v>
      </c>
      <c r="D68" s="87">
        <v>104675</v>
      </c>
      <c r="H68" s="113" t="s">
        <v>451</v>
      </c>
    </row>
    <row r="69" spans="1:8">
      <c r="A69" s="27">
        <v>39142</v>
      </c>
      <c r="B69" s="75">
        <v>34530</v>
      </c>
      <c r="C69" s="75">
        <v>71095</v>
      </c>
      <c r="D69" s="87">
        <v>105625</v>
      </c>
      <c r="H69" s="113" t="s">
        <v>451</v>
      </c>
    </row>
    <row r="70" spans="1:8">
      <c r="A70" s="27">
        <v>39173</v>
      </c>
      <c r="B70" s="75">
        <v>34920</v>
      </c>
      <c r="C70" s="75">
        <v>71323</v>
      </c>
      <c r="D70" s="87">
        <v>106243</v>
      </c>
      <c r="H70" s="113" t="s">
        <v>451</v>
      </c>
    </row>
    <row r="71" spans="1:8">
      <c r="A71" s="27">
        <v>39203</v>
      </c>
      <c r="B71" s="75">
        <v>35194</v>
      </c>
      <c r="C71" s="75">
        <v>70692</v>
      </c>
      <c r="D71" s="87">
        <v>105886</v>
      </c>
      <c r="H71" s="113" t="s">
        <v>451</v>
      </c>
    </row>
    <row r="72" spans="1:8">
      <c r="A72" s="27">
        <v>39234</v>
      </c>
      <c r="B72" s="75">
        <v>35045</v>
      </c>
      <c r="C72" s="75">
        <v>69887</v>
      </c>
      <c r="D72" s="87">
        <v>104932</v>
      </c>
      <c r="H72" s="113" t="s">
        <v>451</v>
      </c>
    </row>
    <row r="73" spans="1:8">
      <c r="A73" s="27">
        <v>39264</v>
      </c>
      <c r="B73" s="75">
        <v>34588</v>
      </c>
      <c r="C73" s="75">
        <v>69243</v>
      </c>
      <c r="D73" s="87">
        <v>103831</v>
      </c>
      <c r="H73" s="113" t="s">
        <v>451</v>
      </c>
    </row>
    <row r="74" spans="1:8">
      <c r="A74" s="27">
        <v>39295</v>
      </c>
      <c r="B74" s="75">
        <v>33936</v>
      </c>
      <c r="C74" s="75">
        <v>67733</v>
      </c>
      <c r="D74" s="87">
        <v>101669</v>
      </c>
      <c r="H74" s="113" t="s">
        <v>451</v>
      </c>
    </row>
    <row r="75" spans="1:8">
      <c r="A75" s="27">
        <v>39326</v>
      </c>
      <c r="B75" s="75">
        <v>32910</v>
      </c>
      <c r="C75" s="75">
        <v>65995</v>
      </c>
      <c r="D75" s="87">
        <v>98905</v>
      </c>
      <c r="H75" s="113" t="s">
        <v>451</v>
      </c>
    </row>
    <row r="76" spans="1:8">
      <c r="A76" s="27">
        <v>39356</v>
      </c>
      <c r="B76" s="75">
        <v>32139</v>
      </c>
      <c r="C76" s="75">
        <v>64763</v>
      </c>
      <c r="D76" s="87">
        <v>96902</v>
      </c>
      <c r="H76" s="113" t="s">
        <v>451</v>
      </c>
    </row>
    <row r="77" spans="1:8">
      <c r="A77" s="27">
        <v>39387</v>
      </c>
      <c r="B77" s="75">
        <v>31288</v>
      </c>
      <c r="C77" s="75">
        <v>63461</v>
      </c>
      <c r="D77" s="87">
        <v>94749</v>
      </c>
      <c r="H77" s="113" t="s">
        <v>451</v>
      </c>
    </row>
    <row r="78" spans="1:8">
      <c r="A78" s="27">
        <v>39417</v>
      </c>
      <c r="B78" s="75">
        <v>30180</v>
      </c>
      <c r="C78" s="75">
        <v>61921</v>
      </c>
      <c r="D78" s="87">
        <v>92101</v>
      </c>
      <c r="H78" s="113" t="s">
        <v>451</v>
      </c>
    </row>
    <row r="79" spans="1:8">
      <c r="A79" s="27">
        <v>39448</v>
      </c>
      <c r="B79" s="75">
        <v>29234</v>
      </c>
      <c r="C79" s="75">
        <v>60487</v>
      </c>
      <c r="D79" s="87">
        <v>89721</v>
      </c>
      <c r="H79" s="113" t="s">
        <v>451</v>
      </c>
    </row>
    <row r="80" spans="1:8">
      <c r="A80" s="27">
        <v>39479</v>
      </c>
      <c r="B80" s="75">
        <v>27858</v>
      </c>
      <c r="C80" s="75">
        <v>58862</v>
      </c>
      <c r="D80" s="87">
        <v>86720</v>
      </c>
      <c r="H80" s="113" t="s">
        <v>451</v>
      </c>
    </row>
    <row r="81" spans="1:8">
      <c r="A81" s="27">
        <v>39508</v>
      </c>
      <c r="B81" s="75">
        <v>25660</v>
      </c>
      <c r="C81" s="75">
        <v>55200</v>
      </c>
      <c r="D81" s="87">
        <v>80860</v>
      </c>
      <c r="H81" s="113" t="s">
        <v>451</v>
      </c>
    </row>
    <row r="82" spans="1:8">
      <c r="A82" s="27">
        <v>39539</v>
      </c>
      <c r="B82" s="75">
        <v>24218</v>
      </c>
      <c r="C82" s="75">
        <v>52898</v>
      </c>
      <c r="D82" s="87">
        <v>77116</v>
      </c>
      <c r="H82" s="113" t="s">
        <v>451</v>
      </c>
    </row>
    <row r="83" spans="1:8">
      <c r="A83" s="27">
        <v>39569</v>
      </c>
      <c r="B83" s="75">
        <v>22431</v>
      </c>
      <c r="C83" s="75">
        <v>49772</v>
      </c>
      <c r="D83" s="87">
        <v>72203</v>
      </c>
      <c r="H83" s="113" t="s">
        <v>451</v>
      </c>
    </row>
    <row r="84" spans="1:8">
      <c r="A84" s="27">
        <v>39600</v>
      </c>
      <c r="B84" s="75">
        <v>21119</v>
      </c>
      <c r="C84" s="75">
        <v>47915</v>
      </c>
      <c r="D84" s="87">
        <v>69034</v>
      </c>
      <c r="H84" s="113" t="s">
        <v>451</v>
      </c>
    </row>
    <row r="85" spans="1:8">
      <c r="A85" s="27">
        <v>39630</v>
      </c>
      <c r="B85" s="75">
        <v>20313</v>
      </c>
      <c r="C85" s="75">
        <v>46550</v>
      </c>
      <c r="D85" s="87">
        <v>66863</v>
      </c>
      <c r="H85" s="113" t="s">
        <v>451</v>
      </c>
    </row>
    <row r="86" spans="1:8">
      <c r="A86" s="27">
        <v>39661</v>
      </c>
      <c r="B86" s="75">
        <v>19451</v>
      </c>
      <c r="C86" s="75">
        <v>45238</v>
      </c>
      <c r="D86" s="87">
        <v>64689</v>
      </c>
      <c r="H86" s="113" t="s">
        <v>451</v>
      </c>
    </row>
    <row r="87" spans="1:8">
      <c r="A87" s="27">
        <v>39692</v>
      </c>
      <c r="B87" s="75">
        <v>18886</v>
      </c>
      <c r="C87" s="75">
        <v>44408</v>
      </c>
      <c r="D87" s="87">
        <v>63294</v>
      </c>
      <c r="H87" s="113" t="s">
        <v>451</v>
      </c>
    </row>
    <row r="88" spans="1:8">
      <c r="A88" s="27">
        <v>39722</v>
      </c>
      <c r="B88" s="75">
        <v>18051</v>
      </c>
      <c r="C88" s="75">
        <v>42858</v>
      </c>
      <c r="D88" s="87">
        <v>60909</v>
      </c>
      <c r="H88" s="113" t="s">
        <v>451</v>
      </c>
    </row>
    <row r="89" spans="1:8">
      <c r="A89" s="27">
        <v>39753</v>
      </c>
      <c r="B89" s="75">
        <v>17000</v>
      </c>
      <c r="C89" s="75">
        <v>40351</v>
      </c>
      <c r="D89" s="87">
        <v>57351</v>
      </c>
      <c r="H89" s="113" t="s">
        <v>451</v>
      </c>
    </row>
    <row r="90" spans="1:8">
      <c r="A90" s="27">
        <v>39783</v>
      </c>
      <c r="B90" s="75">
        <v>16689</v>
      </c>
      <c r="C90" s="75">
        <v>39367</v>
      </c>
      <c r="D90" s="87">
        <v>56056</v>
      </c>
      <c r="H90" s="113" t="s">
        <v>451</v>
      </c>
    </row>
    <row r="91" spans="1:8">
      <c r="A91" s="27">
        <v>39814</v>
      </c>
      <c r="B91" s="75">
        <v>16352</v>
      </c>
      <c r="C91" s="75">
        <v>38224</v>
      </c>
      <c r="D91" s="87">
        <v>54576</v>
      </c>
      <c r="H91" s="113" t="s">
        <v>451</v>
      </c>
    </row>
    <row r="92" spans="1:8">
      <c r="A92" s="27">
        <v>39845</v>
      </c>
      <c r="B92" s="75">
        <v>16190</v>
      </c>
      <c r="C92" s="75">
        <v>37258</v>
      </c>
      <c r="D92" s="87">
        <v>53448</v>
      </c>
      <c r="H92" s="113" t="s">
        <v>451</v>
      </c>
    </row>
    <row r="93" spans="1:8">
      <c r="A93" s="27">
        <v>39873</v>
      </c>
      <c r="B93" s="75">
        <v>16783</v>
      </c>
      <c r="C93" s="75">
        <v>38230</v>
      </c>
      <c r="D93" s="87">
        <v>55013</v>
      </c>
      <c r="H93" s="113" t="s">
        <v>451</v>
      </c>
    </row>
    <row r="94" spans="1:8">
      <c r="A94" s="27">
        <v>39904</v>
      </c>
      <c r="B94" s="75">
        <v>17542</v>
      </c>
      <c r="C94" s="75">
        <v>39231</v>
      </c>
      <c r="D94" s="87">
        <v>56773</v>
      </c>
      <c r="H94" s="113" t="s">
        <v>451</v>
      </c>
    </row>
    <row r="95" spans="1:8">
      <c r="A95" s="27">
        <v>39934</v>
      </c>
      <c r="B95" s="75">
        <v>18203</v>
      </c>
      <c r="C95" s="75">
        <v>40489</v>
      </c>
      <c r="D95" s="87">
        <v>58692</v>
      </c>
      <c r="H95" s="113" t="s">
        <v>451</v>
      </c>
    </row>
    <row r="96" spans="1:8">
      <c r="A96" s="27">
        <v>39965</v>
      </c>
      <c r="B96" s="75">
        <v>18863</v>
      </c>
      <c r="C96" s="75">
        <v>41564</v>
      </c>
      <c r="D96" s="87">
        <v>60427</v>
      </c>
      <c r="H96" s="113" t="s">
        <v>451</v>
      </c>
    </row>
    <row r="97" spans="1:8">
      <c r="A97" s="27">
        <v>39995</v>
      </c>
      <c r="B97" s="75">
        <v>19448</v>
      </c>
      <c r="C97" s="75">
        <v>42504</v>
      </c>
      <c r="D97" s="87">
        <v>61952</v>
      </c>
      <c r="H97" s="113" t="s">
        <v>451</v>
      </c>
    </row>
    <row r="98" spans="1:8">
      <c r="A98" s="27">
        <v>40026</v>
      </c>
      <c r="B98" s="75">
        <v>20212</v>
      </c>
      <c r="C98" s="75">
        <v>43398</v>
      </c>
      <c r="D98" s="87">
        <v>63610</v>
      </c>
      <c r="H98" s="113" t="s">
        <v>451</v>
      </c>
    </row>
    <row r="99" spans="1:8">
      <c r="A99" s="27">
        <v>40057</v>
      </c>
      <c r="B99" s="75">
        <v>21042</v>
      </c>
      <c r="C99" s="75">
        <v>44533</v>
      </c>
      <c r="D99" s="87">
        <v>65575</v>
      </c>
      <c r="H99" s="113" t="s">
        <v>451</v>
      </c>
    </row>
    <row r="100" spans="1:8">
      <c r="A100" s="27">
        <v>40087</v>
      </c>
      <c r="B100" s="75">
        <v>21751</v>
      </c>
      <c r="C100" s="75">
        <v>45446</v>
      </c>
      <c r="D100" s="87">
        <v>67197</v>
      </c>
      <c r="H100" s="113" t="s">
        <v>451</v>
      </c>
    </row>
    <row r="101" spans="1:8">
      <c r="A101" s="27">
        <v>40118</v>
      </c>
      <c r="B101" s="75">
        <v>22471</v>
      </c>
      <c r="C101" s="75">
        <v>46503</v>
      </c>
      <c r="D101" s="87">
        <v>68974</v>
      </c>
      <c r="H101" s="113" t="s">
        <v>451</v>
      </c>
    </row>
    <row r="102" spans="1:8">
      <c r="A102" s="27">
        <v>40148</v>
      </c>
      <c r="B102" s="75">
        <v>22866</v>
      </c>
      <c r="C102" s="75">
        <v>46763</v>
      </c>
      <c r="D102" s="87">
        <v>69629</v>
      </c>
      <c r="H102" s="113" t="s">
        <v>451</v>
      </c>
    </row>
    <row r="103" spans="1:8">
      <c r="A103" s="27">
        <v>40179</v>
      </c>
      <c r="B103" s="75">
        <v>22982</v>
      </c>
      <c r="C103" s="75">
        <v>46607</v>
      </c>
      <c r="D103" s="87">
        <v>69589</v>
      </c>
      <c r="H103" s="113" t="s">
        <v>451</v>
      </c>
    </row>
    <row r="104" spans="1:8">
      <c r="A104" s="27">
        <v>40210</v>
      </c>
      <c r="B104" s="75">
        <v>22971</v>
      </c>
      <c r="C104" s="75">
        <v>46419</v>
      </c>
      <c r="D104" s="87">
        <v>69390</v>
      </c>
      <c r="H104" s="113" t="s">
        <v>451</v>
      </c>
    </row>
    <row r="105" spans="1:8">
      <c r="A105" s="27">
        <v>40238</v>
      </c>
      <c r="B105" s="75">
        <v>22937</v>
      </c>
      <c r="C105" s="75">
        <v>45920</v>
      </c>
      <c r="D105" s="87">
        <v>68857</v>
      </c>
      <c r="H105" s="113" t="s">
        <v>451</v>
      </c>
    </row>
    <row r="106" spans="1:8">
      <c r="A106" s="27">
        <v>40269</v>
      </c>
      <c r="B106" s="75">
        <v>22588</v>
      </c>
      <c r="C106" s="75">
        <v>45266</v>
      </c>
      <c r="D106" s="87">
        <v>67854</v>
      </c>
      <c r="H106" s="113" t="s">
        <v>451</v>
      </c>
    </row>
    <row r="107" spans="1:8">
      <c r="A107" s="27">
        <v>40299</v>
      </c>
      <c r="B107" s="75">
        <v>22361</v>
      </c>
      <c r="C107" s="75">
        <v>44408</v>
      </c>
      <c r="D107" s="87">
        <v>66769</v>
      </c>
      <c r="H107" s="113" t="s">
        <v>451</v>
      </c>
    </row>
    <row r="108" spans="1:8">
      <c r="A108" s="27">
        <v>40330</v>
      </c>
      <c r="B108" s="75">
        <v>21939</v>
      </c>
      <c r="C108" s="75">
        <v>43365</v>
      </c>
      <c r="D108" s="87">
        <v>65304</v>
      </c>
      <c r="H108" s="113" t="s">
        <v>451</v>
      </c>
    </row>
    <row r="109" spans="1:8">
      <c r="A109" s="27">
        <v>40360</v>
      </c>
      <c r="B109" s="75">
        <v>21472</v>
      </c>
      <c r="C109" s="75">
        <v>42229</v>
      </c>
      <c r="D109" s="87">
        <v>63701</v>
      </c>
      <c r="H109" s="113" t="s">
        <v>451</v>
      </c>
    </row>
    <row r="110" spans="1:8">
      <c r="A110" s="27">
        <v>40391</v>
      </c>
      <c r="B110" s="75">
        <v>20898</v>
      </c>
      <c r="C110" s="75">
        <v>41212</v>
      </c>
      <c r="D110" s="87">
        <v>62110</v>
      </c>
      <c r="H110" s="113" t="s">
        <v>451</v>
      </c>
    </row>
    <row r="111" spans="1:8">
      <c r="A111" s="27">
        <v>40422</v>
      </c>
      <c r="B111" s="75">
        <v>20303</v>
      </c>
      <c r="C111" s="75">
        <v>39666</v>
      </c>
      <c r="D111" s="87">
        <v>59969</v>
      </c>
      <c r="H111" s="113" t="s">
        <v>451</v>
      </c>
    </row>
    <row r="112" spans="1:8">
      <c r="A112" s="27">
        <v>40452</v>
      </c>
      <c r="B112" s="75">
        <v>19612</v>
      </c>
      <c r="C112" s="75">
        <v>38169</v>
      </c>
      <c r="D112" s="87">
        <v>57781</v>
      </c>
      <c r="H112" s="113" t="s">
        <v>451</v>
      </c>
    </row>
    <row r="113" spans="1:8">
      <c r="A113" s="27">
        <v>40483</v>
      </c>
      <c r="B113" s="75">
        <v>19226</v>
      </c>
      <c r="C113" s="75">
        <v>37637</v>
      </c>
      <c r="D113" s="87">
        <v>56863</v>
      </c>
      <c r="H113" s="113" t="s">
        <v>451</v>
      </c>
    </row>
    <row r="114" spans="1:8">
      <c r="A114" s="27">
        <v>40513</v>
      </c>
      <c r="B114" s="75">
        <v>18970</v>
      </c>
      <c r="C114" s="75">
        <v>37333</v>
      </c>
      <c r="D114" s="87">
        <v>56303</v>
      </c>
      <c r="H114" s="113" t="s">
        <v>451</v>
      </c>
    </row>
    <row r="115" spans="1:8">
      <c r="A115" s="27">
        <v>40544</v>
      </c>
      <c r="B115" s="75">
        <v>18877</v>
      </c>
      <c r="C115" s="75">
        <v>37012</v>
      </c>
      <c r="D115" s="87">
        <v>55889</v>
      </c>
      <c r="H115" s="113" t="s">
        <v>451</v>
      </c>
    </row>
    <row r="116" spans="1:8">
      <c r="A116" s="27">
        <v>40575</v>
      </c>
      <c r="B116" s="75">
        <v>18922</v>
      </c>
      <c r="C116" s="75">
        <v>36440</v>
      </c>
      <c r="D116" s="87">
        <v>55362</v>
      </c>
      <c r="H116" s="113" t="s">
        <v>451</v>
      </c>
    </row>
    <row r="117" spans="1:8">
      <c r="A117" s="27">
        <v>40603</v>
      </c>
      <c r="B117" s="75">
        <v>19197</v>
      </c>
      <c r="C117" s="75">
        <v>35852</v>
      </c>
      <c r="D117" s="87">
        <v>55049</v>
      </c>
      <c r="H117" s="113" t="s">
        <v>451</v>
      </c>
    </row>
    <row r="118" spans="1:8">
      <c r="A118" s="27">
        <v>40634</v>
      </c>
      <c r="B118" s="75">
        <v>19296</v>
      </c>
      <c r="C118" s="75">
        <v>35533</v>
      </c>
      <c r="D118" s="87">
        <v>54829</v>
      </c>
      <c r="H118" s="113" t="s">
        <v>451</v>
      </c>
    </row>
    <row r="119" spans="1:8">
      <c r="A119" s="27">
        <v>40664</v>
      </c>
      <c r="B119" s="75">
        <v>19630</v>
      </c>
      <c r="C119" s="75">
        <v>35759</v>
      </c>
      <c r="D119" s="87">
        <v>55389</v>
      </c>
      <c r="H119" s="113" t="s">
        <v>451</v>
      </c>
    </row>
    <row r="120" spans="1:8">
      <c r="A120" s="27">
        <v>40695</v>
      </c>
      <c r="B120" s="75">
        <v>20072</v>
      </c>
      <c r="C120" s="75">
        <v>35971</v>
      </c>
      <c r="D120" s="87">
        <v>56043</v>
      </c>
      <c r="H120" s="113" t="s">
        <v>451</v>
      </c>
    </row>
    <row r="121" spans="1:8">
      <c r="A121" s="27">
        <v>40725</v>
      </c>
      <c r="B121" s="75">
        <v>20314</v>
      </c>
      <c r="C121" s="75">
        <v>36246</v>
      </c>
      <c r="D121" s="87">
        <v>56560</v>
      </c>
      <c r="H121" s="113" t="s">
        <v>451</v>
      </c>
    </row>
    <row r="122" spans="1:8">
      <c r="A122" s="27">
        <v>40756</v>
      </c>
      <c r="B122" s="75">
        <v>20739</v>
      </c>
      <c r="C122" s="75">
        <v>36726</v>
      </c>
      <c r="D122" s="87">
        <v>57465</v>
      </c>
      <c r="H122" s="113" t="s">
        <v>451</v>
      </c>
    </row>
    <row r="123" spans="1:8">
      <c r="A123" s="27">
        <v>40787</v>
      </c>
      <c r="B123" s="75">
        <v>21019</v>
      </c>
      <c r="C123" s="75">
        <v>37358</v>
      </c>
      <c r="D123" s="87">
        <v>58377</v>
      </c>
      <c r="H123" s="113" t="s">
        <v>451</v>
      </c>
    </row>
    <row r="124" spans="1:8">
      <c r="A124" s="27">
        <v>40817</v>
      </c>
      <c r="B124" s="75">
        <v>21448</v>
      </c>
      <c r="C124" s="75">
        <v>38033</v>
      </c>
      <c r="D124" s="87">
        <v>59481</v>
      </c>
      <c r="H124" s="113" t="s">
        <v>451</v>
      </c>
    </row>
    <row r="125" spans="1:8">
      <c r="A125" s="27">
        <v>40848</v>
      </c>
      <c r="B125" s="75">
        <v>21938</v>
      </c>
      <c r="C125" s="75">
        <v>38413</v>
      </c>
      <c r="D125" s="87">
        <v>60351</v>
      </c>
      <c r="H125" s="113" t="s">
        <v>451</v>
      </c>
    </row>
    <row r="126" spans="1:8">
      <c r="A126" s="27">
        <v>40878</v>
      </c>
      <c r="B126" s="75">
        <v>22351</v>
      </c>
      <c r="C126" s="75">
        <v>38919</v>
      </c>
      <c r="D126" s="87">
        <v>61270</v>
      </c>
      <c r="H126" s="113" t="s">
        <v>451</v>
      </c>
    </row>
    <row r="127" spans="1:8">
      <c r="A127" s="27">
        <v>40909</v>
      </c>
      <c r="B127" s="75">
        <v>22634</v>
      </c>
      <c r="C127" s="75">
        <v>39457</v>
      </c>
      <c r="D127" s="87">
        <v>62091</v>
      </c>
      <c r="H127" s="113" t="s">
        <v>451</v>
      </c>
    </row>
    <row r="128" spans="1:8">
      <c r="A128" s="27">
        <v>40940</v>
      </c>
      <c r="B128" s="75">
        <v>23102</v>
      </c>
      <c r="C128" s="75">
        <v>40655</v>
      </c>
      <c r="D128" s="87">
        <v>63757</v>
      </c>
      <c r="H128" s="113" t="s">
        <v>451</v>
      </c>
    </row>
    <row r="129" spans="1:8">
      <c r="A129" s="27">
        <v>40969</v>
      </c>
      <c r="B129" s="75">
        <v>23566</v>
      </c>
      <c r="C129" s="75">
        <v>41673</v>
      </c>
      <c r="D129" s="87">
        <v>65239</v>
      </c>
      <c r="H129" s="113" t="s">
        <v>451</v>
      </c>
    </row>
    <row r="130" spans="1:8">
      <c r="A130" s="27">
        <v>41000</v>
      </c>
      <c r="B130" s="75">
        <v>23883</v>
      </c>
      <c r="C130" s="75">
        <v>42045</v>
      </c>
      <c r="D130" s="87">
        <v>65928</v>
      </c>
      <c r="H130" s="113" t="s">
        <v>451</v>
      </c>
    </row>
    <row r="131" spans="1:8">
      <c r="A131" s="27">
        <v>41030</v>
      </c>
      <c r="B131" s="75">
        <v>24475</v>
      </c>
      <c r="C131" s="75">
        <v>42862</v>
      </c>
      <c r="D131" s="87">
        <v>67337</v>
      </c>
      <c r="H131" s="113" t="s">
        <v>451</v>
      </c>
    </row>
    <row r="132" spans="1:8">
      <c r="A132" s="27">
        <v>41061</v>
      </c>
      <c r="B132" s="75">
        <v>24774</v>
      </c>
      <c r="C132" s="75">
        <v>43469</v>
      </c>
      <c r="D132" s="87">
        <v>68243</v>
      </c>
      <c r="H132" s="113" t="s">
        <v>451</v>
      </c>
    </row>
    <row r="133" spans="1:8">
      <c r="A133" s="27">
        <v>41091</v>
      </c>
      <c r="B133" s="75">
        <v>25277</v>
      </c>
      <c r="C133" s="75">
        <v>43945</v>
      </c>
      <c r="D133" s="87">
        <v>69222</v>
      </c>
      <c r="H133" s="113" t="s">
        <v>451</v>
      </c>
    </row>
    <row r="134" spans="1:8">
      <c r="A134" s="27">
        <v>41122</v>
      </c>
      <c r="B134" s="75">
        <v>25707</v>
      </c>
      <c r="C134" s="75">
        <v>44358</v>
      </c>
      <c r="D134" s="87">
        <v>70065</v>
      </c>
      <c r="H134" s="113" t="s">
        <v>451</v>
      </c>
    </row>
    <row r="135" spans="1:8">
      <c r="A135" s="27">
        <v>41153</v>
      </c>
      <c r="B135" s="75">
        <v>26038</v>
      </c>
      <c r="C135" s="75">
        <v>44445</v>
      </c>
      <c r="D135" s="87">
        <v>70483</v>
      </c>
      <c r="H135" s="113" t="s">
        <v>451</v>
      </c>
    </row>
    <row r="136" spans="1:8">
      <c r="A136" s="27">
        <v>41183</v>
      </c>
      <c r="B136" s="75">
        <v>26883</v>
      </c>
      <c r="C136" s="75">
        <v>45233</v>
      </c>
      <c r="D136" s="87">
        <v>72116</v>
      </c>
      <c r="H136" s="113" t="s">
        <v>451</v>
      </c>
    </row>
    <row r="137" spans="1:8">
      <c r="A137" s="27">
        <v>41214</v>
      </c>
      <c r="B137" s="75">
        <v>27527</v>
      </c>
      <c r="C137" s="75">
        <v>46035</v>
      </c>
      <c r="D137" s="87">
        <v>73562</v>
      </c>
      <c r="H137" s="113" t="s">
        <v>451</v>
      </c>
    </row>
    <row r="138" spans="1:8">
      <c r="A138" s="27">
        <v>41244</v>
      </c>
      <c r="B138" s="75">
        <v>27929</v>
      </c>
      <c r="C138" s="75">
        <v>46071</v>
      </c>
      <c r="D138" s="87">
        <v>74000</v>
      </c>
      <c r="H138" s="113" t="s">
        <v>451</v>
      </c>
    </row>
    <row r="139" spans="1:8">
      <c r="A139" s="27">
        <v>41275</v>
      </c>
      <c r="B139" s="75">
        <v>28221</v>
      </c>
      <c r="C139" s="75">
        <v>46639</v>
      </c>
      <c r="D139" s="87">
        <v>74860</v>
      </c>
      <c r="H139" s="113" t="s">
        <v>451</v>
      </c>
    </row>
    <row r="140" spans="1:8">
      <c r="A140" s="27">
        <v>41306</v>
      </c>
      <c r="B140" s="75">
        <v>28532</v>
      </c>
      <c r="C140" s="75">
        <v>46792</v>
      </c>
      <c r="D140" s="87">
        <v>75324</v>
      </c>
      <c r="H140" s="113" t="s">
        <v>451</v>
      </c>
    </row>
    <row r="141" spans="1:8">
      <c r="A141" s="27">
        <v>41334</v>
      </c>
      <c r="B141" s="75">
        <v>28939</v>
      </c>
      <c r="C141" s="75">
        <v>47183</v>
      </c>
      <c r="D141" s="87">
        <v>76122</v>
      </c>
      <c r="H141" s="113" t="s">
        <v>451</v>
      </c>
    </row>
    <row r="142" spans="1:8">
      <c r="A142" s="27">
        <v>41365</v>
      </c>
      <c r="B142" s="75">
        <v>29579</v>
      </c>
      <c r="C142" s="75">
        <v>47971</v>
      </c>
      <c r="D142" s="87">
        <v>77550</v>
      </c>
      <c r="H142" s="113" t="s">
        <v>451</v>
      </c>
    </row>
    <row r="143" spans="1:8">
      <c r="A143" s="27">
        <v>41395</v>
      </c>
      <c r="B143" s="75">
        <v>29804</v>
      </c>
      <c r="C143" s="75">
        <v>48285</v>
      </c>
      <c r="D143" s="87">
        <v>78089</v>
      </c>
      <c r="H143" s="113" t="s">
        <v>451</v>
      </c>
    </row>
    <row r="144" spans="1:8">
      <c r="A144" s="27">
        <v>41426</v>
      </c>
      <c r="B144" s="87">
        <v>29912</v>
      </c>
      <c r="C144" s="87">
        <v>48177</v>
      </c>
      <c r="D144" s="87">
        <v>78089</v>
      </c>
      <c r="H144" s="113" t="s">
        <v>451</v>
      </c>
    </row>
    <row r="145" spans="1:10">
      <c r="A145" s="27">
        <v>41456</v>
      </c>
      <c r="B145" s="87">
        <v>30378</v>
      </c>
      <c r="C145" s="87">
        <v>48581</v>
      </c>
      <c r="D145" s="87">
        <v>78959</v>
      </c>
      <c r="H145" s="113" t="s">
        <v>451</v>
      </c>
      <c r="I145" s="43"/>
      <c r="J145" s="43"/>
    </row>
    <row r="146" spans="1:10">
      <c r="A146" s="27">
        <v>41487</v>
      </c>
      <c r="B146" s="87">
        <v>30656</v>
      </c>
      <c r="C146" s="87">
        <v>48816</v>
      </c>
      <c r="D146" s="87">
        <v>79472</v>
      </c>
      <c r="H146" s="113" t="s">
        <v>451</v>
      </c>
      <c r="I146" s="43"/>
      <c r="J146" s="43"/>
    </row>
    <row r="147" spans="1:10">
      <c r="A147" s="27">
        <v>41518</v>
      </c>
      <c r="B147" s="87">
        <v>31124</v>
      </c>
      <c r="C147" s="87">
        <v>49415</v>
      </c>
      <c r="D147" s="87">
        <v>80539</v>
      </c>
      <c r="G147" s="43"/>
      <c r="H147" s="113" t="s">
        <v>451</v>
      </c>
      <c r="I147" s="43"/>
      <c r="J147" s="43"/>
    </row>
    <row r="148" spans="1:10">
      <c r="A148" s="27">
        <v>41548</v>
      </c>
      <c r="B148" s="87">
        <v>31098</v>
      </c>
      <c r="C148" s="87">
        <v>49579</v>
      </c>
      <c r="D148" s="87">
        <v>80677</v>
      </c>
      <c r="G148" s="43"/>
      <c r="H148" s="113" t="s">
        <v>451</v>
      </c>
      <c r="I148" s="43"/>
      <c r="J148" s="43"/>
    </row>
    <row r="149" spans="1:10">
      <c r="A149" s="27">
        <v>41579</v>
      </c>
      <c r="B149" s="87">
        <v>30893</v>
      </c>
      <c r="C149" s="87">
        <v>49291</v>
      </c>
      <c r="D149" s="87">
        <v>80184</v>
      </c>
      <c r="G149" s="43"/>
      <c r="H149" s="113" t="s">
        <v>451</v>
      </c>
      <c r="I149" s="43"/>
      <c r="J149" s="43"/>
    </row>
    <row r="150" spans="1:10">
      <c r="A150" s="27">
        <v>41609</v>
      </c>
      <c r="B150" s="87">
        <v>30811</v>
      </c>
      <c r="C150" s="87">
        <v>49307</v>
      </c>
      <c r="D150" s="87">
        <v>80118</v>
      </c>
      <c r="H150" s="113" t="s">
        <v>451</v>
      </c>
      <c r="I150" s="89"/>
      <c r="J150" s="89"/>
    </row>
    <row r="151" spans="1:10">
      <c r="A151" s="27">
        <v>41640</v>
      </c>
      <c r="B151" s="87">
        <v>30832</v>
      </c>
      <c r="C151" s="87">
        <v>49072</v>
      </c>
      <c r="D151" s="87">
        <v>79904</v>
      </c>
      <c r="H151" s="113" t="s">
        <v>451</v>
      </c>
      <c r="I151" s="89"/>
      <c r="J151" s="89"/>
    </row>
    <row r="152" spans="1:10">
      <c r="A152" s="27">
        <v>41671</v>
      </c>
      <c r="B152" s="87">
        <v>30546</v>
      </c>
      <c r="C152" s="87">
        <v>48851</v>
      </c>
      <c r="D152" s="87">
        <v>79397</v>
      </c>
      <c r="H152" s="113" t="s">
        <v>451</v>
      </c>
      <c r="I152" s="43"/>
      <c r="J152" s="43"/>
    </row>
    <row r="153" spans="1:10">
      <c r="A153" s="27">
        <v>41699</v>
      </c>
      <c r="B153" s="87">
        <v>30211</v>
      </c>
      <c r="C153" s="87">
        <v>48373</v>
      </c>
      <c r="D153" s="87">
        <v>78584</v>
      </c>
      <c r="H153" s="113" t="s">
        <v>451</v>
      </c>
      <c r="I153" s="43"/>
      <c r="J153" s="43"/>
    </row>
    <row r="154" spans="1:10">
      <c r="A154" s="27">
        <v>41730</v>
      </c>
      <c r="B154" s="87">
        <v>29588</v>
      </c>
      <c r="C154" s="87">
        <v>47562</v>
      </c>
      <c r="D154" s="87">
        <v>77150</v>
      </c>
      <c r="G154" s="46"/>
      <c r="H154" s="113" t="s">
        <v>451</v>
      </c>
      <c r="I154" s="46"/>
    </row>
    <row r="155" spans="1:10">
      <c r="A155" s="27">
        <v>41760</v>
      </c>
      <c r="B155" s="87">
        <v>29081</v>
      </c>
      <c r="C155" s="87">
        <v>46927</v>
      </c>
      <c r="D155" s="87">
        <v>76008</v>
      </c>
      <c r="G155" s="46"/>
      <c r="H155" s="113" t="s">
        <v>451</v>
      </c>
      <c r="I155" s="46"/>
    </row>
    <row r="156" spans="1:10">
      <c r="A156" s="27">
        <v>41791</v>
      </c>
      <c r="B156" s="87">
        <v>28900</v>
      </c>
      <c r="C156" s="87">
        <v>46736</v>
      </c>
      <c r="D156" s="87">
        <v>75636</v>
      </c>
      <c r="G156" s="46"/>
      <c r="H156" s="113" t="s">
        <v>451</v>
      </c>
      <c r="I156" s="46"/>
    </row>
    <row r="157" spans="1:10">
      <c r="A157" s="27">
        <v>41821</v>
      </c>
      <c r="B157" s="87">
        <v>28362</v>
      </c>
      <c r="C157" s="87">
        <v>46390</v>
      </c>
      <c r="D157" s="87">
        <v>74752</v>
      </c>
      <c r="G157" s="46"/>
      <c r="H157" s="113" t="s">
        <v>451</v>
      </c>
      <c r="I157" s="46"/>
    </row>
    <row r="158" spans="1:10">
      <c r="A158" s="27">
        <v>41852</v>
      </c>
      <c r="B158" s="87">
        <v>27839</v>
      </c>
      <c r="C158" s="87">
        <v>45846</v>
      </c>
      <c r="D158" s="87">
        <v>73685</v>
      </c>
      <c r="H158" s="113" t="s">
        <v>451</v>
      </c>
    </row>
    <row r="159" spans="1:10">
      <c r="A159" s="27">
        <v>41883</v>
      </c>
      <c r="B159" s="87">
        <v>27406</v>
      </c>
      <c r="C159" s="87">
        <v>45470</v>
      </c>
      <c r="D159" s="87">
        <v>72876</v>
      </c>
      <c r="H159" s="113" t="s">
        <v>451</v>
      </c>
    </row>
    <row r="160" spans="1:10">
      <c r="A160" s="27">
        <v>41913</v>
      </c>
      <c r="B160" s="87">
        <v>27194</v>
      </c>
      <c r="C160" s="87">
        <v>45512</v>
      </c>
      <c r="D160" s="87">
        <v>72706</v>
      </c>
      <c r="H160" s="113" t="s">
        <v>451</v>
      </c>
    </row>
    <row r="161" spans="1:8">
      <c r="A161" s="27">
        <v>41944</v>
      </c>
      <c r="B161" s="87">
        <v>27422</v>
      </c>
      <c r="C161" s="87">
        <v>45739</v>
      </c>
      <c r="D161" s="87">
        <v>73161</v>
      </c>
      <c r="H161" s="113" t="s">
        <v>451</v>
      </c>
    </row>
    <row r="162" spans="1:8">
      <c r="A162" s="27">
        <v>41974</v>
      </c>
      <c r="B162" s="87">
        <v>28000</v>
      </c>
      <c r="C162" s="87">
        <v>46537</v>
      </c>
      <c r="D162" s="87">
        <v>74537</v>
      </c>
      <c r="H162" s="113" t="s">
        <v>451</v>
      </c>
    </row>
    <row r="163" spans="1:8">
      <c r="A163" s="27">
        <v>42005</v>
      </c>
      <c r="B163" s="87">
        <v>27966</v>
      </c>
      <c r="C163" s="87">
        <v>46693</v>
      </c>
      <c r="D163" s="87">
        <v>74659</v>
      </c>
      <c r="H163" s="113" t="s">
        <v>451</v>
      </c>
    </row>
    <row r="164" spans="1:8">
      <c r="A164" s="27">
        <v>42036</v>
      </c>
      <c r="B164" s="87">
        <v>28172</v>
      </c>
      <c r="C164" s="87">
        <v>47260</v>
      </c>
      <c r="D164" s="87">
        <v>75432</v>
      </c>
      <c r="H164" s="113" t="s">
        <v>451</v>
      </c>
    </row>
    <row r="165" spans="1:8">
      <c r="A165" s="27">
        <v>42064</v>
      </c>
      <c r="B165" s="87">
        <v>28822</v>
      </c>
      <c r="C165" s="87">
        <v>48098</v>
      </c>
      <c r="D165" s="87">
        <v>76920</v>
      </c>
      <c r="H165" s="113" t="s">
        <v>451</v>
      </c>
    </row>
    <row r="166" spans="1:8">
      <c r="A166" s="27">
        <v>42095</v>
      </c>
      <c r="B166" s="87">
        <v>29373</v>
      </c>
      <c r="C166" s="87">
        <v>49111</v>
      </c>
      <c r="D166" s="87">
        <v>78484</v>
      </c>
      <c r="H166" s="113" t="s">
        <v>451</v>
      </c>
    </row>
    <row r="167" spans="1:8">
      <c r="A167" s="27">
        <v>42125</v>
      </c>
      <c r="B167" s="87">
        <v>29949</v>
      </c>
      <c r="C167" s="87">
        <v>49952</v>
      </c>
      <c r="D167" s="87">
        <v>79901</v>
      </c>
      <c r="E167" s="125">
        <v>42171</v>
      </c>
      <c r="H167" s="113" t="s">
        <v>451</v>
      </c>
    </row>
    <row r="168" spans="1:8">
      <c r="A168" s="27">
        <v>42156</v>
      </c>
      <c r="B168" s="87">
        <v>30393</v>
      </c>
      <c r="C168" s="87">
        <v>51171</v>
      </c>
      <c r="D168" s="87">
        <v>81564</v>
      </c>
      <c r="E168" s="125">
        <v>42201</v>
      </c>
      <c r="H168" s="113" t="s">
        <v>451</v>
      </c>
    </row>
    <row r="169" spans="1:8">
      <c r="A169" s="27">
        <v>42186</v>
      </c>
      <c r="B169" s="87">
        <v>31238</v>
      </c>
      <c r="C169" s="87">
        <v>52554</v>
      </c>
      <c r="D169" s="87">
        <v>83792</v>
      </c>
      <c r="E169" s="125">
        <v>42241</v>
      </c>
      <c r="H169" s="113" t="s">
        <v>451</v>
      </c>
    </row>
    <row r="170" spans="1:8">
      <c r="A170" s="27">
        <v>42217</v>
      </c>
      <c r="B170" s="87">
        <v>32077</v>
      </c>
      <c r="C170" s="87">
        <v>54000</v>
      </c>
      <c r="D170" s="87">
        <v>86077</v>
      </c>
      <c r="E170" s="125">
        <v>42261</v>
      </c>
      <c r="H170" s="113" t="s">
        <v>451</v>
      </c>
    </row>
    <row r="171" spans="1:8">
      <c r="A171" s="27">
        <v>42248</v>
      </c>
      <c r="B171" s="87">
        <v>32894</v>
      </c>
      <c r="C171" s="87">
        <v>55446</v>
      </c>
      <c r="D171" s="87">
        <v>88340</v>
      </c>
      <c r="E171" s="125">
        <v>42296</v>
      </c>
      <c r="H171" s="113" t="s">
        <v>451</v>
      </c>
    </row>
    <row r="172" spans="1:8">
      <c r="A172" s="27">
        <v>42278</v>
      </c>
      <c r="B172" s="87">
        <v>32880</v>
      </c>
      <c r="C172" s="87">
        <v>56690</v>
      </c>
      <c r="D172" s="87">
        <v>89570</v>
      </c>
      <c r="E172" s="125">
        <v>42328</v>
      </c>
      <c r="H172" s="113" t="s">
        <v>451</v>
      </c>
    </row>
    <row r="173" spans="1:8">
      <c r="A173" s="27">
        <v>42309</v>
      </c>
      <c r="B173" s="87">
        <v>32360</v>
      </c>
      <c r="C173" s="87">
        <v>57842</v>
      </c>
      <c r="D173" s="87">
        <v>90202</v>
      </c>
      <c r="E173" s="125">
        <v>42353</v>
      </c>
      <c r="H173" s="113" t="s">
        <v>451</v>
      </c>
    </row>
    <row r="174" spans="1:8">
      <c r="A174" s="27">
        <v>42339</v>
      </c>
      <c r="B174" s="87">
        <v>31738</v>
      </c>
      <c r="C174" s="87">
        <v>58713</v>
      </c>
      <c r="D174" s="87">
        <v>90451</v>
      </c>
      <c r="E174" s="125">
        <v>42391</v>
      </c>
      <c r="H174" s="113" t="s">
        <v>451</v>
      </c>
    </row>
    <row r="175" spans="1:8">
      <c r="A175" s="27">
        <v>42370</v>
      </c>
      <c r="B175" s="87">
        <v>31517</v>
      </c>
      <c r="C175" s="87">
        <v>59141</v>
      </c>
      <c r="D175" s="87">
        <v>90658</v>
      </c>
      <c r="E175" s="125">
        <v>42424</v>
      </c>
      <c r="H175" s="113" t="s">
        <v>451</v>
      </c>
    </row>
    <row r="176" spans="1:8">
      <c r="A176" s="27">
        <v>42401</v>
      </c>
      <c r="B176" s="87">
        <v>31097</v>
      </c>
      <c r="C176" s="87">
        <v>59954</v>
      </c>
      <c r="D176" s="87">
        <v>91051</v>
      </c>
      <c r="E176" s="125">
        <v>42452</v>
      </c>
      <c r="F176" s="113"/>
      <c r="H176" s="113" t="s">
        <v>451</v>
      </c>
    </row>
    <row r="177" spans="1:9">
      <c r="A177" s="27">
        <v>42430</v>
      </c>
      <c r="B177" s="87">
        <v>30631</v>
      </c>
      <c r="C177" s="87">
        <v>61144</v>
      </c>
      <c r="D177" s="87">
        <v>91775</v>
      </c>
      <c r="E177" s="125">
        <v>42529</v>
      </c>
      <c r="F177" s="113" t="s">
        <v>434</v>
      </c>
      <c r="H177" s="113" t="s">
        <v>451</v>
      </c>
    </row>
    <row r="178" spans="1:9">
      <c r="A178" s="27">
        <v>42461</v>
      </c>
      <c r="B178" s="87">
        <v>30612</v>
      </c>
      <c r="C178" s="87">
        <v>62438</v>
      </c>
      <c r="D178" s="87">
        <v>93050</v>
      </c>
      <c r="E178" s="125">
        <v>42529</v>
      </c>
      <c r="H178" s="113" t="s">
        <v>451</v>
      </c>
    </row>
    <row r="179" spans="1:9">
      <c r="A179" s="27">
        <v>42491</v>
      </c>
      <c r="B179" s="87">
        <v>30630</v>
      </c>
      <c r="C179" s="87">
        <v>63440</v>
      </c>
      <c r="D179" s="87">
        <v>94070</v>
      </c>
      <c r="E179" s="125">
        <v>42541</v>
      </c>
      <c r="H179" s="113" t="s">
        <v>451</v>
      </c>
    </row>
    <row r="180" spans="1:9">
      <c r="A180" s="27">
        <v>42522</v>
      </c>
      <c r="B180" s="87">
        <v>30579</v>
      </c>
      <c r="C180" s="87">
        <v>63917</v>
      </c>
      <c r="D180" s="87">
        <v>94496</v>
      </c>
      <c r="E180" s="125">
        <v>42572</v>
      </c>
      <c r="H180" t="s">
        <v>451</v>
      </c>
    </row>
    <row r="181" spans="1:9">
      <c r="A181" s="27">
        <v>42552</v>
      </c>
      <c r="B181" s="87">
        <v>29953</v>
      </c>
      <c r="C181" s="87">
        <v>63673</v>
      </c>
      <c r="D181" s="87">
        <v>93626</v>
      </c>
      <c r="E181" s="125">
        <v>42612</v>
      </c>
      <c r="H181" s="113" t="s">
        <v>451</v>
      </c>
      <c r="I181" s="113"/>
    </row>
    <row r="182" spans="1:9">
      <c r="A182" s="27">
        <v>42583</v>
      </c>
      <c r="B182" s="87">
        <v>29339</v>
      </c>
      <c r="C182" s="87">
        <v>63889</v>
      </c>
      <c r="D182" s="87">
        <v>93228</v>
      </c>
      <c r="E182" s="125">
        <v>42628</v>
      </c>
      <c r="H182" s="113" t="s">
        <v>451</v>
      </c>
      <c r="I182" s="113"/>
    </row>
    <row r="183" spans="1:9">
      <c r="A183" s="27">
        <v>42614</v>
      </c>
      <c r="B183" s="87">
        <v>28564</v>
      </c>
      <c r="C183" s="87">
        <v>63842</v>
      </c>
      <c r="D183" s="87">
        <v>92406</v>
      </c>
      <c r="E183" s="125">
        <v>42676</v>
      </c>
      <c r="H183" s="113" t="s">
        <v>451</v>
      </c>
      <c r="I183" s="113"/>
    </row>
    <row r="184" spans="1:9">
      <c r="A184" s="27">
        <v>42644</v>
      </c>
      <c r="B184" s="87">
        <v>28239</v>
      </c>
      <c r="C184" s="87">
        <v>63088</v>
      </c>
      <c r="D184" s="87">
        <v>91327</v>
      </c>
      <c r="E184" s="125">
        <v>42703</v>
      </c>
      <c r="F184" s="115" t="s">
        <v>465</v>
      </c>
      <c r="H184" s="113" t="s">
        <v>451</v>
      </c>
    </row>
    <row r="185" spans="1:9">
      <c r="A185" s="27">
        <v>42675</v>
      </c>
      <c r="B185" s="87">
        <v>28166</v>
      </c>
      <c r="C185" s="87">
        <v>62678</v>
      </c>
      <c r="D185" s="87">
        <v>90844</v>
      </c>
      <c r="E185" s="125">
        <v>42725</v>
      </c>
      <c r="F185" s="115" t="s">
        <v>465</v>
      </c>
      <c r="H185" s="113" t="s">
        <v>451</v>
      </c>
    </row>
    <row r="186" spans="1:9">
      <c r="A186" s="27">
        <v>42705</v>
      </c>
      <c r="B186" s="87">
        <v>27896</v>
      </c>
      <c r="C186" s="87">
        <v>62202</v>
      </c>
      <c r="D186" s="87">
        <v>90098</v>
      </c>
      <c r="E186" s="125">
        <v>42768</v>
      </c>
      <c r="F186" s="115" t="s">
        <v>465</v>
      </c>
      <c r="H186" s="113" t="s">
        <v>451</v>
      </c>
    </row>
    <row r="187" spans="1:9">
      <c r="A187" s="27">
        <v>42736</v>
      </c>
      <c r="B187" s="87">
        <v>27612</v>
      </c>
      <c r="C187" s="87">
        <v>61689</v>
      </c>
      <c r="D187" s="87">
        <v>89301</v>
      </c>
      <c r="E187" s="125">
        <v>42793</v>
      </c>
      <c r="F187" s="115" t="s">
        <v>465</v>
      </c>
      <c r="H187" s="113" t="s">
        <v>451</v>
      </c>
    </row>
    <row r="188" spans="1:9">
      <c r="A188" s="27">
        <v>42767</v>
      </c>
      <c r="B188" s="87">
        <v>27357</v>
      </c>
      <c r="C188" s="87">
        <v>60948</v>
      </c>
      <c r="D188" s="87">
        <v>88305</v>
      </c>
      <c r="E188" s="125">
        <v>42809</v>
      </c>
      <c r="F188" s="115"/>
      <c r="H188" s="113" t="s">
        <v>451</v>
      </c>
    </row>
    <row r="189" spans="1:9">
      <c r="A189" s="27">
        <v>42795</v>
      </c>
      <c r="B189" s="87">
        <v>26951</v>
      </c>
      <c r="C189" s="87">
        <v>60449</v>
      </c>
      <c r="D189" s="87">
        <v>87400</v>
      </c>
      <c r="E189" s="125">
        <v>42852</v>
      </c>
      <c r="F189" s="132" t="s">
        <v>583</v>
      </c>
      <c r="H189" s="113" t="s">
        <v>451</v>
      </c>
    </row>
    <row r="190" spans="1:9">
      <c r="A190" s="27">
        <v>42826</v>
      </c>
      <c r="B190" s="87">
        <v>26095</v>
      </c>
      <c r="C190" s="87">
        <v>58769</v>
      </c>
      <c r="D190" s="87">
        <v>84864</v>
      </c>
      <c r="E190" s="125">
        <v>42871</v>
      </c>
      <c r="F190" s="115" t="s">
        <v>591</v>
      </c>
      <c r="H190" s="113" t="s">
        <v>451</v>
      </c>
      <c r="I190" s="132" t="s">
        <v>583</v>
      </c>
    </row>
    <row r="191" spans="1:9">
      <c r="A191" s="27">
        <v>42856</v>
      </c>
      <c r="B191" s="87">
        <v>25234</v>
      </c>
      <c r="C191" s="87">
        <v>58103</v>
      </c>
      <c r="D191" s="87">
        <v>83337</v>
      </c>
      <c r="E191" s="125">
        <v>42901</v>
      </c>
      <c r="F191" s="115"/>
      <c r="G191" s="113" t="s">
        <v>612</v>
      </c>
      <c r="H191" s="113" t="s">
        <v>451</v>
      </c>
    </row>
    <row r="192" spans="1:9">
      <c r="A192" s="27">
        <v>42887</v>
      </c>
      <c r="B192" s="87">
        <v>24407</v>
      </c>
      <c r="C192" s="87">
        <v>57112</v>
      </c>
      <c r="D192" s="87">
        <v>81519</v>
      </c>
      <c r="E192" s="125">
        <v>42934</v>
      </c>
      <c r="F192" s="115" t="s">
        <v>465</v>
      </c>
      <c r="H192" s="113" t="s">
        <v>451</v>
      </c>
    </row>
    <row r="193" spans="1:8">
      <c r="A193" s="27">
        <v>42917</v>
      </c>
      <c r="B193" s="87">
        <v>23685</v>
      </c>
      <c r="C193" s="87">
        <v>56202</v>
      </c>
      <c r="D193" s="87">
        <v>79887</v>
      </c>
      <c r="E193" s="125">
        <v>42961</v>
      </c>
      <c r="F193" s="115" t="s">
        <v>465</v>
      </c>
      <c r="G193" s="113" t="s">
        <v>593</v>
      </c>
      <c r="H193" s="113" t="s">
        <v>451</v>
      </c>
    </row>
    <row r="194" spans="1:8">
      <c r="A194" s="27">
        <v>42948</v>
      </c>
      <c r="B194" s="87">
        <v>23218</v>
      </c>
      <c r="C194" s="87">
        <v>55329</v>
      </c>
      <c r="D194" s="87">
        <v>78547</v>
      </c>
      <c r="E194" s="125">
        <v>42993</v>
      </c>
      <c r="F194" s="115" t="s">
        <v>465</v>
      </c>
      <c r="H194" s="113" t="s">
        <v>451</v>
      </c>
    </row>
    <row r="195" spans="1:8">
      <c r="A195" s="27">
        <v>42979</v>
      </c>
      <c r="B195" s="87">
        <v>22585</v>
      </c>
      <c r="C195" s="87">
        <v>54284</v>
      </c>
      <c r="D195" s="87">
        <v>76869</v>
      </c>
      <c r="E195" s="125">
        <v>43021</v>
      </c>
      <c r="G195" s="113" t="s">
        <v>612</v>
      </c>
      <c r="H195" s="113" t="s">
        <v>451</v>
      </c>
    </row>
    <row r="196" spans="1:8">
      <c r="A196" s="27">
        <v>43009</v>
      </c>
      <c r="B196" s="87">
        <v>22221</v>
      </c>
      <c r="C196" s="87">
        <v>53769</v>
      </c>
      <c r="D196" s="87">
        <v>75990</v>
      </c>
      <c r="E196" s="125">
        <v>43055</v>
      </c>
      <c r="F196" s="115" t="s">
        <v>465</v>
      </c>
      <c r="G196" s="113"/>
      <c r="H196" s="113" t="s">
        <v>451</v>
      </c>
    </row>
    <row r="197" spans="1:8">
      <c r="A197" s="27">
        <v>43040</v>
      </c>
      <c r="B197" s="87">
        <v>21897</v>
      </c>
      <c r="C197" s="87">
        <v>53630</v>
      </c>
      <c r="D197" s="87">
        <v>75527</v>
      </c>
      <c r="E197" s="125">
        <v>43084</v>
      </c>
      <c r="F197" s="113"/>
      <c r="G197" s="113" t="s">
        <v>612</v>
      </c>
      <c r="H197" s="113" t="s">
        <v>451</v>
      </c>
    </row>
    <row r="198" spans="1:8">
      <c r="A198" s="27">
        <v>43070</v>
      </c>
      <c r="B198" s="87">
        <v>21854</v>
      </c>
      <c r="C198" s="87">
        <v>53223</v>
      </c>
      <c r="D198" s="87">
        <v>75077</v>
      </c>
      <c r="E198" s="125">
        <v>43133</v>
      </c>
      <c r="H198" s="113" t="s">
        <v>451</v>
      </c>
    </row>
    <row r="199" spans="1:8">
      <c r="A199" s="27">
        <v>43101</v>
      </c>
      <c r="B199" s="87">
        <v>21892</v>
      </c>
      <c r="C199" s="87">
        <v>53418</v>
      </c>
      <c r="D199" s="87">
        <v>75310</v>
      </c>
      <c r="E199" s="125">
        <v>43146</v>
      </c>
      <c r="F199" s="115" t="s">
        <v>465</v>
      </c>
      <c r="G199" s="113"/>
      <c r="H199" s="113" t="s">
        <v>451</v>
      </c>
    </row>
    <row r="200" spans="1:8">
      <c r="A200" s="27">
        <v>43132</v>
      </c>
      <c r="B200" s="87">
        <v>21978</v>
      </c>
      <c r="C200" s="87">
        <v>53613</v>
      </c>
      <c r="D200" s="87">
        <v>75591</v>
      </c>
      <c r="E200" s="125">
        <v>43187</v>
      </c>
      <c r="F200" s="113"/>
      <c r="G200" s="113" t="s">
        <v>612</v>
      </c>
      <c r="H200" s="113" t="s">
        <v>451</v>
      </c>
    </row>
    <row r="201" spans="1:8">
      <c r="A201" s="27">
        <v>43160</v>
      </c>
      <c r="B201" s="87">
        <v>21717</v>
      </c>
      <c r="C201" s="87">
        <v>53216</v>
      </c>
      <c r="D201" s="87">
        <v>74933</v>
      </c>
      <c r="E201" s="125">
        <v>43214</v>
      </c>
      <c r="F201" s="115" t="s">
        <v>465</v>
      </c>
      <c r="H201" s="113" t="s">
        <v>451</v>
      </c>
    </row>
    <row r="202" spans="1:8">
      <c r="A202" s="27">
        <v>43191</v>
      </c>
      <c r="B202" s="87">
        <v>21828</v>
      </c>
      <c r="C202" s="87">
        <v>53687</v>
      </c>
      <c r="D202" s="87">
        <v>75515</v>
      </c>
      <c r="E202" s="125">
        <v>43231</v>
      </c>
      <c r="F202" s="113"/>
      <c r="G202" s="113" t="s">
        <v>612</v>
      </c>
      <c r="H202" s="113" t="s">
        <v>451</v>
      </c>
    </row>
    <row r="203" spans="1:8">
      <c r="A203" s="27">
        <v>43221</v>
      </c>
      <c r="B203" s="87">
        <v>22079</v>
      </c>
      <c r="C203" s="87">
        <v>53830</v>
      </c>
      <c r="D203" s="87">
        <v>75909</v>
      </c>
      <c r="E203" s="125">
        <v>43269</v>
      </c>
      <c r="F203" s="115" t="s">
        <v>465</v>
      </c>
      <c r="G203" s="113"/>
      <c r="H203" s="113" t="s">
        <v>451</v>
      </c>
    </row>
    <row r="204" spans="1:8">
      <c r="A204" s="27">
        <v>43252</v>
      </c>
      <c r="B204" s="87">
        <v>22136</v>
      </c>
      <c r="C204" s="87">
        <v>53952</v>
      </c>
      <c r="D204" s="87">
        <v>76088</v>
      </c>
      <c r="E204" s="125">
        <v>43298</v>
      </c>
      <c r="G204" s="113" t="s">
        <v>612</v>
      </c>
      <c r="H204" s="113" t="s">
        <v>451</v>
      </c>
    </row>
    <row r="205" spans="1:8">
      <c r="A205" s="27">
        <v>43282</v>
      </c>
      <c r="B205" s="87">
        <v>22236</v>
      </c>
      <c r="C205" s="87">
        <v>54130</v>
      </c>
      <c r="D205" s="87">
        <v>76366</v>
      </c>
      <c r="E205" s="125">
        <v>43327</v>
      </c>
      <c r="F205" s="115" t="s">
        <v>465</v>
      </c>
      <c r="G205" s="113"/>
      <c r="H205" s="113" t="s">
        <v>451</v>
      </c>
    </row>
    <row r="206" spans="1:8">
      <c r="A206" s="27">
        <v>43313</v>
      </c>
      <c r="B206" s="87">
        <v>22236</v>
      </c>
      <c r="C206" s="87">
        <v>54448</v>
      </c>
      <c r="D206" s="87">
        <v>76684</v>
      </c>
      <c r="E206" s="125">
        <v>43360</v>
      </c>
      <c r="F206" s="113"/>
      <c r="G206" s="113" t="s">
        <v>612</v>
      </c>
      <c r="H206" s="113" t="s">
        <v>451</v>
      </c>
    </row>
    <row r="207" spans="1:8">
      <c r="A207" s="27">
        <v>43344</v>
      </c>
      <c r="B207" s="87">
        <v>22300</v>
      </c>
      <c r="C207" s="87">
        <v>54418</v>
      </c>
      <c r="D207" s="87">
        <v>76718</v>
      </c>
      <c r="E207" s="125">
        <v>43399</v>
      </c>
      <c r="F207" s="115" t="s">
        <v>465</v>
      </c>
      <c r="G207" s="113"/>
      <c r="H207" s="113" t="s">
        <v>451</v>
      </c>
    </row>
    <row r="208" spans="1:8">
      <c r="A208" s="27">
        <v>43374</v>
      </c>
      <c r="B208" s="87">
        <v>22637</v>
      </c>
      <c r="C208" s="87">
        <v>55284</v>
      </c>
      <c r="D208" s="87">
        <v>77921</v>
      </c>
      <c r="E208" s="125">
        <v>43418</v>
      </c>
      <c r="F208" s="132" t="s">
        <v>653</v>
      </c>
      <c r="H208" s="113" t="s">
        <v>451</v>
      </c>
    </row>
    <row r="209" spans="1:8">
      <c r="A209" s="27">
        <v>43405</v>
      </c>
      <c r="B209" s="87">
        <v>22822</v>
      </c>
      <c r="C209" s="87">
        <v>55547</v>
      </c>
      <c r="D209" s="87">
        <v>78369</v>
      </c>
      <c r="E209" s="125">
        <v>43451</v>
      </c>
      <c r="G209" s="113" t="s">
        <v>612</v>
      </c>
      <c r="H209" s="113" t="s">
        <v>451</v>
      </c>
    </row>
    <row r="210" spans="1:8">
      <c r="A210" s="27">
        <v>43435</v>
      </c>
      <c r="B210" s="87">
        <v>22469</v>
      </c>
      <c r="C210" s="87">
        <v>55379</v>
      </c>
      <c r="D210" s="87">
        <v>77848</v>
      </c>
      <c r="E210" s="125">
        <v>43490</v>
      </c>
      <c r="F210" s="115" t="s">
        <v>465</v>
      </c>
      <c r="G210" s="113"/>
      <c r="H210" s="113" t="s">
        <v>451</v>
      </c>
    </row>
    <row r="211" spans="1:8">
      <c r="A211" s="27">
        <v>43466</v>
      </c>
      <c r="B211" s="87">
        <v>22464</v>
      </c>
      <c r="C211" s="87">
        <v>55359</v>
      </c>
      <c r="D211" s="87">
        <v>77823</v>
      </c>
      <c r="E211" s="125">
        <v>43510</v>
      </c>
      <c r="F211" s="132" t="s">
        <v>653</v>
      </c>
      <c r="G211" s="113"/>
      <c r="H211" s="113"/>
    </row>
    <row r="212" spans="1:8">
      <c r="A212" s="27">
        <v>43497</v>
      </c>
      <c r="B212" s="87">
        <v>22200</v>
      </c>
      <c r="C212" s="87">
        <v>55179</v>
      </c>
      <c r="D212" s="87">
        <v>77379</v>
      </c>
      <c r="E212" s="125">
        <v>43538</v>
      </c>
      <c r="F212" s="113"/>
      <c r="G212" s="113" t="s">
        <v>612</v>
      </c>
      <c r="H212" s="113"/>
    </row>
    <row r="213" spans="1:8">
      <c r="A213" s="27">
        <v>43525</v>
      </c>
      <c r="B213" s="87">
        <v>21832</v>
      </c>
      <c r="C213" s="87">
        <v>54796</v>
      </c>
      <c r="D213" s="87">
        <v>76628</v>
      </c>
      <c r="E213" s="125">
        <v>43584</v>
      </c>
      <c r="F213" s="115" t="s">
        <v>465</v>
      </c>
    </row>
    <row r="214" spans="1:8">
      <c r="A214" s="27">
        <v>43556</v>
      </c>
      <c r="B214" s="87">
        <v>21636</v>
      </c>
      <c r="C214" s="87">
        <v>54519</v>
      </c>
      <c r="D214" s="87">
        <v>76155</v>
      </c>
      <c r="E214" s="125">
        <v>43620</v>
      </c>
      <c r="F214" s="132" t="s">
        <v>653</v>
      </c>
    </row>
    <row r="215" spans="1:8">
      <c r="A215" s="27">
        <v>43586</v>
      </c>
      <c r="B215" s="87">
        <v>21187</v>
      </c>
      <c r="C215" s="87">
        <v>54569</v>
      </c>
      <c r="D215" s="87">
        <v>75756</v>
      </c>
      <c r="E215" s="125">
        <v>43630</v>
      </c>
      <c r="G215" s="113" t="s">
        <v>612</v>
      </c>
    </row>
    <row r="216" spans="1:8">
      <c r="A216" s="27">
        <v>43617</v>
      </c>
      <c r="B216" s="87">
        <v>21186</v>
      </c>
      <c r="C216" s="87">
        <v>54541</v>
      </c>
      <c r="D216" s="87">
        <v>75727</v>
      </c>
      <c r="E216" s="125">
        <v>43658</v>
      </c>
      <c r="F216" s="115" t="s">
        <v>465</v>
      </c>
    </row>
    <row r="217" spans="1:8">
      <c r="A217" s="27">
        <v>43647</v>
      </c>
      <c r="B217" s="87">
        <v>21401</v>
      </c>
      <c r="C217" s="87">
        <v>54749</v>
      </c>
      <c r="D217" s="87">
        <v>76133</v>
      </c>
      <c r="E217" s="125">
        <v>43691</v>
      </c>
      <c r="F217" s="132" t="s">
        <v>653</v>
      </c>
      <c r="G217" s="113"/>
    </row>
    <row r="218" spans="1:8">
      <c r="A218" s="27">
        <v>43678</v>
      </c>
      <c r="B218" s="87">
        <v>21376</v>
      </c>
      <c r="C218" s="87">
        <v>54560</v>
      </c>
      <c r="D218" s="87">
        <v>75919</v>
      </c>
      <c r="E218" s="125">
        <v>43721</v>
      </c>
      <c r="F218" s="113"/>
      <c r="G218" s="113" t="s">
        <v>612</v>
      </c>
    </row>
    <row r="219" spans="1:8">
      <c r="A219" s="27">
        <v>43709</v>
      </c>
      <c r="B219" s="87">
        <v>21528</v>
      </c>
      <c r="C219" s="87">
        <v>54812</v>
      </c>
      <c r="D219" s="87">
        <v>76323</v>
      </c>
      <c r="E219" s="125">
        <v>43753</v>
      </c>
      <c r="F219" s="115" t="s">
        <v>465</v>
      </c>
      <c r="G219" s="113"/>
    </row>
    <row r="220" spans="1:8">
      <c r="A220" s="27">
        <v>43739</v>
      </c>
      <c r="B220" s="87">
        <v>21581</v>
      </c>
      <c r="C220" s="87">
        <v>54739</v>
      </c>
      <c r="D220" s="87">
        <v>76303</v>
      </c>
      <c r="E220" s="125">
        <v>43787</v>
      </c>
      <c r="F220" s="132" t="s">
        <v>653</v>
      </c>
    </row>
    <row r="221" spans="1:8">
      <c r="A221" s="27">
        <v>43770</v>
      </c>
      <c r="B221" s="87">
        <v>21855</v>
      </c>
      <c r="C221" s="87">
        <v>54542</v>
      </c>
      <c r="D221" s="87">
        <v>76380</v>
      </c>
      <c r="E221" s="125">
        <v>43812</v>
      </c>
      <c r="F221" s="113"/>
      <c r="G221" s="113" t="s">
        <v>612</v>
      </c>
    </row>
    <row r="222" spans="1:8">
      <c r="A222" s="27">
        <v>43800</v>
      </c>
      <c r="B222" s="87">
        <v>22382</v>
      </c>
      <c r="C222" s="87">
        <v>54962</v>
      </c>
      <c r="D222" s="87">
        <v>77327</v>
      </c>
      <c r="E222" s="125">
        <v>43846</v>
      </c>
      <c r="F222" s="115" t="s">
        <v>465</v>
      </c>
      <c r="G222" s="113"/>
    </row>
    <row r="223" spans="1:8">
      <c r="A223" s="27">
        <v>43831</v>
      </c>
      <c r="B223" s="87">
        <v>22561</v>
      </c>
      <c r="C223" s="87">
        <v>55126</v>
      </c>
      <c r="D223" s="87">
        <v>77670</v>
      </c>
      <c r="E223" s="125">
        <v>43879</v>
      </c>
      <c r="F223" s="132" t="s">
        <v>653</v>
      </c>
      <c r="G223" s="113"/>
    </row>
    <row r="224" spans="1:8">
      <c r="A224" s="27">
        <v>43862</v>
      </c>
      <c r="B224" s="87">
        <v>23232</v>
      </c>
      <c r="C224" s="87">
        <v>55274</v>
      </c>
      <c r="D224" s="87">
        <v>78489</v>
      </c>
      <c r="E224" s="125">
        <v>43902</v>
      </c>
      <c r="G224" s="113" t="s">
        <v>612</v>
      </c>
    </row>
    <row r="225" spans="1:7">
      <c r="A225" s="27">
        <v>43891</v>
      </c>
      <c r="B225" s="87">
        <v>23732</v>
      </c>
      <c r="C225" s="87">
        <v>54969</v>
      </c>
      <c r="D225" s="87">
        <v>78684</v>
      </c>
      <c r="E225" s="125">
        <v>43954</v>
      </c>
      <c r="F225" s="115" t="s">
        <v>465</v>
      </c>
    </row>
    <row r="226" spans="1:7">
      <c r="A226" s="27">
        <v>43922</v>
      </c>
      <c r="B226" s="87">
        <v>22576</v>
      </c>
      <c r="C226" s="87">
        <v>51432</v>
      </c>
      <c r="D226" s="87">
        <v>73991</v>
      </c>
      <c r="E226" s="125">
        <v>43966</v>
      </c>
      <c r="F226" s="132" t="s">
        <v>653</v>
      </c>
      <c r="G226" s="113"/>
    </row>
    <row r="227" spans="1:7">
      <c r="A227" s="27">
        <v>43952</v>
      </c>
      <c r="B227" s="87">
        <v>21748</v>
      </c>
      <c r="C227" s="87">
        <v>48944</v>
      </c>
      <c r="D227" s="87">
        <v>70675</v>
      </c>
      <c r="E227" s="125">
        <v>43997</v>
      </c>
      <c r="F227" s="113"/>
      <c r="G227" s="113" t="s">
        <v>612</v>
      </c>
    </row>
    <row r="228" spans="1:7">
      <c r="A228" s="27">
        <v>43983</v>
      </c>
      <c r="B228" s="87">
        <v>22014</v>
      </c>
      <c r="C228" s="87">
        <v>49407</v>
      </c>
      <c r="D228" s="87">
        <v>71404</v>
      </c>
      <c r="E228" s="125">
        <v>44027</v>
      </c>
      <c r="F228" s="115" t="s">
        <v>465</v>
      </c>
    </row>
    <row r="229" spans="1:7">
      <c r="A229" s="27">
        <v>44013</v>
      </c>
      <c r="B229" s="87">
        <v>22730</v>
      </c>
      <c r="C229" s="87">
        <v>50506</v>
      </c>
      <c r="D229" s="87">
        <v>73236</v>
      </c>
      <c r="E229" s="125">
        <v>44057</v>
      </c>
      <c r="F229" s="132"/>
      <c r="G229" s="113" t="s">
        <v>612</v>
      </c>
    </row>
    <row r="230" spans="1:7">
      <c r="A230" s="27">
        <v>44044</v>
      </c>
      <c r="B230" s="87">
        <v>23583</v>
      </c>
      <c r="C230" s="87">
        <v>51304</v>
      </c>
      <c r="D230" s="87">
        <v>74887</v>
      </c>
      <c r="E230" s="125">
        <v>44091</v>
      </c>
      <c r="F230" s="115" t="s">
        <v>465</v>
      </c>
    </row>
    <row r="231" spans="1:7">
      <c r="A231" s="27">
        <v>44075</v>
      </c>
      <c r="B231" s="194">
        <v>24691</v>
      </c>
      <c r="C231" s="194">
        <v>52702</v>
      </c>
      <c r="D231" s="194">
        <v>77393</v>
      </c>
      <c r="E231" s="125">
        <v>44133</v>
      </c>
      <c r="F231" s="193"/>
      <c r="G231" s="193" t="s">
        <v>612</v>
      </c>
    </row>
    <row r="232" spans="1:7">
      <c r="A232" s="27">
        <v>44105</v>
      </c>
      <c r="B232" s="194">
        <v>25820</v>
      </c>
      <c r="C232" s="194">
        <v>53646</v>
      </c>
      <c r="D232" s="194">
        <v>79466</v>
      </c>
      <c r="E232" s="125">
        <v>44151</v>
      </c>
      <c r="F232" s="115" t="s">
        <v>465</v>
      </c>
      <c r="G232" s="193"/>
    </row>
    <row r="233" spans="1:7">
      <c r="A233" s="27">
        <v>44136</v>
      </c>
      <c r="B233" s="194">
        <v>27219</v>
      </c>
      <c r="C233" s="194">
        <v>54767</v>
      </c>
      <c r="D233" s="194">
        <v>81986</v>
      </c>
      <c r="E233" s="125">
        <v>44216</v>
      </c>
      <c r="F233" s="132"/>
      <c r="G233" s="193" t="s">
        <v>612</v>
      </c>
    </row>
    <row r="234" spans="1:7">
      <c r="A234" s="27">
        <v>44166</v>
      </c>
      <c r="B234" s="194">
        <v>28499</v>
      </c>
      <c r="C234" s="194">
        <v>55879</v>
      </c>
      <c r="D234" s="194">
        <v>84981</v>
      </c>
      <c r="E234" s="125">
        <v>44216</v>
      </c>
      <c r="F234" s="115" t="s">
        <v>465</v>
      </c>
      <c r="G234" s="193"/>
    </row>
    <row r="235" spans="1:7">
      <c r="A235" s="27">
        <v>44197</v>
      </c>
      <c r="B235" s="194">
        <v>29069</v>
      </c>
      <c r="C235" s="194">
        <v>55609</v>
      </c>
      <c r="D235" s="194">
        <v>85281</v>
      </c>
      <c r="E235" s="125">
        <v>44244</v>
      </c>
      <c r="F235" s="132"/>
      <c r="G235" s="193" t="s">
        <v>612</v>
      </c>
    </row>
    <row r="236" spans="1:7">
      <c r="A236" s="27">
        <v>44228</v>
      </c>
      <c r="B236" s="194">
        <v>29882</v>
      </c>
      <c r="C236" s="194">
        <v>56117</v>
      </c>
      <c r="D236" s="194">
        <v>86602</v>
      </c>
      <c r="E236" s="125">
        <v>44274</v>
      </c>
      <c r="F236" s="115" t="s">
        <v>465</v>
      </c>
      <c r="G236" s="193"/>
    </row>
    <row r="237" spans="1:7">
      <c r="A237" s="27">
        <v>44256</v>
      </c>
      <c r="B237" s="194">
        <v>31269</v>
      </c>
      <c r="C237" s="194">
        <v>57344</v>
      </c>
      <c r="D237" s="194">
        <v>89216</v>
      </c>
      <c r="E237" s="125">
        <v>44301</v>
      </c>
      <c r="G237" s="193" t="s">
        <v>612</v>
      </c>
    </row>
    <row r="238" spans="1:7">
      <c r="A238" s="27">
        <v>44287</v>
      </c>
      <c r="B238" s="194">
        <v>33367</v>
      </c>
      <c r="C238" s="194">
        <v>61310</v>
      </c>
      <c r="D238" s="194">
        <v>95280</v>
      </c>
      <c r="E238" s="125">
        <v>44329</v>
      </c>
      <c r="F238" s="115" t="s">
        <v>465</v>
      </c>
      <c r="G238" s="193"/>
    </row>
    <row r="239" spans="1:7">
      <c r="A239" s="27">
        <v>44317</v>
      </c>
      <c r="B239" s="194">
        <v>35016</v>
      </c>
      <c r="C239" s="194">
        <v>63220</v>
      </c>
      <c r="D239" s="194">
        <v>98839</v>
      </c>
      <c r="E239" s="125">
        <v>44362</v>
      </c>
      <c r="F239" s="193"/>
      <c r="G239" s="193" t="s">
        <v>612</v>
      </c>
    </row>
    <row r="240" spans="1:7">
      <c r="A240" s="27">
        <v>44348</v>
      </c>
      <c r="B240" s="194">
        <v>35700</v>
      </c>
      <c r="C240" s="194">
        <v>63212</v>
      </c>
      <c r="D240" s="194">
        <v>99515</v>
      </c>
      <c r="E240" s="125">
        <v>44391</v>
      </c>
      <c r="F240" s="115" t="s">
        <v>465</v>
      </c>
      <c r="G240" s="193"/>
    </row>
    <row r="241" spans="1:7">
      <c r="A241" s="27">
        <v>44378</v>
      </c>
      <c r="B241" s="194">
        <v>35683</v>
      </c>
      <c r="C241" s="194">
        <v>62281</v>
      </c>
      <c r="D241" s="194">
        <v>98567</v>
      </c>
      <c r="E241" s="125">
        <v>44421</v>
      </c>
      <c r="F241" s="193"/>
      <c r="G241" s="193" t="s">
        <v>612</v>
      </c>
    </row>
    <row r="242" spans="1:7">
      <c r="A242" s="27"/>
      <c r="B242" s="194"/>
      <c r="C242" s="194"/>
      <c r="D242" s="194"/>
      <c r="E242" s="125">
        <v>44453</v>
      </c>
      <c r="F242" s="115" t="s">
        <v>465</v>
      </c>
    </row>
    <row r="243" spans="1:7">
      <c r="E243" s="125"/>
      <c r="G243" s="193" t="s">
        <v>612</v>
      </c>
    </row>
    <row r="244" spans="1:7">
      <c r="E244" s="125"/>
    </row>
    <row r="245" spans="1:7">
      <c r="E245" s="125"/>
    </row>
    <row r="246" spans="1:7">
      <c r="E246" s="125"/>
    </row>
    <row r="247" spans="1:7">
      <c r="E247" s="125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6">
    <tabColor rgb="FF7030A0"/>
  </sheetPr>
  <dimension ref="A1:W252"/>
  <sheetViews>
    <sheetView zoomScaleNormal="100" workbookViewId="0">
      <pane xSplit="1" ySplit="5" topLeftCell="D227" activePane="bottomRight" state="frozen"/>
      <selection pane="topRight" activeCell="B1" sqref="B1"/>
      <selection pane="bottomLeft" activeCell="A5" sqref="A5"/>
      <selection pane="bottomRight" activeCell="G5" sqref="G5"/>
    </sheetView>
  </sheetViews>
  <sheetFormatPr defaultRowHeight="14.5"/>
  <cols>
    <col min="2" max="2" width="13.54296875" customWidth="1"/>
    <col min="3" max="3" width="16" customWidth="1"/>
    <col min="4" max="4" width="21" customWidth="1"/>
    <col min="7" max="7" width="10" bestFit="1" customWidth="1"/>
    <col min="8" max="8" width="11.7265625" customWidth="1"/>
  </cols>
  <sheetData>
    <row r="1" spans="1:19">
      <c r="A1" s="26" t="s">
        <v>379</v>
      </c>
      <c r="H1" s="113" t="s">
        <v>391</v>
      </c>
    </row>
    <row r="2" spans="1:19" s="113" customFormat="1">
      <c r="A2" s="5" t="s">
        <v>22</v>
      </c>
      <c r="B2"/>
      <c r="C2"/>
      <c r="D2"/>
      <c r="E2"/>
      <c r="F2" t="s">
        <v>395</v>
      </c>
      <c r="G2" s="113" t="s">
        <v>395</v>
      </c>
      <c r="H2" t="s">
        <v>396</v>
      </c>
    </row>
    <row r="3" spans="1:19">
      <c r="G3" s="115" t="s">
        <v>794</v>
      </c>
    </row>
    <row r="4" spans="1:19">
      <c r="B4" t="s">
        <v>461</v>
      </c>
      <c r="C4" t="s">
        <v>461</v>
      </c>
      <c r="D4" t="s">
        <v>461</v>
      </c>
      <c r="F4" t="s">
        <v>1</v>
      </c>
      <c r="G4" s="93" t="s">
        <v>1</v>
      </c>
    </row>
    <row r="5" spans="1:19">
      <c r="A5" s="113" t="s">
        <v>462</v>
      </c>
      <c r="B5" s="26" t="s">
        <v>1</v>
      </c>
      <c r="C5" s="26" t="s">
        <v>19</v>
      </c>
      <c r="D5" s="26" t="s">
        <v>6</v>
      </c>
      <c r="F5" t="s">
        <v>633</v>
      </c>
      <c r="G5" s="26" t="s">
        <v>380</v>
      </c>
    </row>
    <row r="6" spans="1:19">
      <c r="A6" s="14">
        <v>37226</v>
      </c>
      <c r="B6" s="36">
        <v>8123</v>
      </c>
      <c r="C6" s="8">
        <v>2439</v>
      </c>
      <c r="D6" s="15">
        <v>9977</v>
      </c>
      <c r="E6" s="27">
        <v>37226</v>
      </c>
      <c r="F6" s="6">
        <f t="shared" ref="F6:F37" si="0">+B6</f>
        <v>8123</v>
      </c>
      <c r="G6" s="6">
        <f>+Nonresidential!B6</f>
        <v>1214.451791183234</v>
      </c>
    </row>
    <row r="7" spans="1:19">
      <c r="A7" s="14">
        <v>37257</v>
      </c>
      <c r="B7" s="25">
        <v>8163</v>
      </c>
      <c r="C7" s="8">
        <v>2475</v>
      </c>
      <c r="D7" s="15">
        <v>10052</v>
      </c>
      <c r="E7" s="27">
        <v>37257</v>
      </c>
      <c r="F7" s="6">
        <f t="shared" si="0"/>
        <v>8163</v>
      </c>
      <c r="G7" s="6">
        <f>+Nonresidential!B7</f>
        <v>1265.2594674379036</v>
      </c>
    </row>
    <row r="8" spans="1:19">
      <c r="A8" s="14">
        <v>37288</v>
      </c>
      <c r="B8" s="25">
        <v>8376</v>
      </c>
      <c r="C8" s="8">
        <v>2484</v>
      </c>
      <c r="D8" s="15">
        <v>10178</v>
      </c>
      <c r="E8" s="27">
        <v>37288</v>
      </c>
      <c r="F8" s="6">
        <f t="shared" si="0"/>
        <v>8376</v>
      </c>
      <c r="G8" s="6">
        <f>+Nonresidential!B8</f>
        <v>1259.2711055002003</v>
      </c>
    </row>
    <row r="9" spans="1:19">
      <c r="A9" s="14">
        <v>37316</v>
      </c>
      <c r="B9" s="25">
        <v>8598</v>
      </c>
      <c r="C9" s="8">
        <v>2525</v>
      </c>
      <c r="D9" s="15">
        <v>10139</v>
      </c>
      <c r="E9" s="27">
        <v>37316</v>
      </c>
      <c r="F9" s="6">
        <f t="shared" si="0"/>
        <v>8598</v>
      </c>
      <c r="G9" s="6">
        <f>+Nonresidential!B9</f>
        <v>1267.0918002623796</v>
      </c>
      <c r="H9" s="25"/>
    </row>
    <row r="10" spans="1:19" ht="15.5" thickBot="1">
      <c r="A10" s="14">
        <v>37347</v>
      </c>
      <c r="B10" s="25">
        <v>9015</v>
      </c>
      <c r="C10" s="8">
        <v>2568</v>
      </c>
      <c r="D10" s="15">
        <v>10300</v>
      </c>
      <c r="E10" s="27">
        <v>37347</v>
      </c>
      <c r="F10" s="6">
        <f t="shared" si="0"/>
        <v>9015</v>
      </c>
      <c r="G10" s="6">
        <f>+Nonresidential!B10</f>
        <v>1248.6348894090472</v>
      </c>
      <c r="Q10" s="79">
        <v>432</v>
      </c>
      <c r="R10" s="77">
        <v>413</v>
      </c>
      <c r="S10" s="78">
        <v>1658</v>
      </c>
    </row>
    <row r="11" spans="1:19" ht="23.5" thickBot="1">
      <c r="A11" s="14">
        <v>37377</v>
      </c>
      <c r="B11" s="25">
        <v>9308</v>
      </c>
      <c r="C11" s="8">
        <v>2637</v>
      </c>
      <c r="D11" s="15">
        <v>10364</v>
      </c>
      <c r="E11" s="27">
        <v>37377</v>
      </c>
      <c r="F11" s="6">
        <f t="shared" si="0"/>
        <v>9308</v>
      </c>
      <c r="G11" s="6">
        <f>+Nonresidential!B11</f>
        <v>1265.7873486285519</v>
      </c>
      <c r="P11" s="80" t="s">
        <v>38</v>
      </c>
      <c r="Q11" s="77">
        <v>432</v>
      </c>
      <c r="R11" s="77">
        <v>281</v>
      </c>
      <c r="S11" s="81">
        <v>1381</v>
      </c>
    </row>
    <row r="12" spans="1:19" ht="23.5" thickBot="1">
      <c r="A12" s="14">
        <v>37408</v>
      </c>
      <c r="B12" s="25">
        <v>9385</v>
      </c>
      <c r="C12" s="8">
        <v>2675</v>
      </c>
      <c r="D12" s="15">
        <v>10473</v>
      </c>
      <c r="E12" s="27">
        <v>37408</v>
      </c>
      <c r="F12" s="6">
        <f t="shared" si="0"/>
        <v>9385</v>
      </c>
      <c r="G12" s="6">
        <f>+Nonresidential!B12</f>
        <v>1327.9173728605545</v>
      </c>
      <c r="P12" s="80" t="s">
        <v>37</v>
      </c>
      <c r="Q12" s="77">
        <v>372</v>
      </c>
      <c r="R12" s="77">
        <v>378</v>
      </c>
      <c r="S12" s="81">
        <v>1312</v>
      </c>
    </row>
    <row r="13" spans="1:19" ht="23.5" thickBot="1">
      <c r="A13" s="14">
        <v>37438</v>
      </c>
      <c r="B13" s="25">
        <v>10033</v>
      </c>
      <c r="C13" s="8">
        <v>2831</v>
      </c>
      <c r="D13" s="15">
        <v>10717</v>
      </c>
      <c r="E13" s="27">
        <v>37438</v>
      </c>
      <c r="F13" s="6">
        <f t="shared" si="0"/>
        <v>10033</v>
      </c>
      <c r="G13" s="6">
        <f>+Nonresidential!B13</f>
        <v>1324.9896015059462</v>
      </c>
      <c r="P13" s="80" t="s">
        <v>36</v>
      </c>
      <c r="Q13" s="77">
        <v>473</v>
      </c>
      <c r="R13" s="77">
        <v>400</v>
      </c>
      <c r="S13" s="81">
        <v>1542</v>
      </c>
    </row>
    <row r="14" spans="1:19" ht="23.5" thickBot="1">
      <c r="A14" s="14">
        <v>37469</v>
      </c>
      <c r="B14" s="25">
        <v>10195</v>
      </c>
      <c r="C14" s="8">
        <v>2891</v>
      </c>
      <c r="D14" s="15">
        <v>10580</v>
      </c>
      <c r="E14" s="27">
        <v>37469</v>
      </c>
      <c r="F14" s="6">
        <f t="shared" si="0"/>
        <v>10195</v>
      </c>
      <c r="G14" s="6">
        <f>+Nonresidential!B14</f>
        <v>1373.0510156514936</v>
      </c>
      <c r="P14" s="80" t="s">
        <v>35</v>
      </c>
      <c r="Q14" s="77">
        <v>393</v>
      </c>
      <c r="R14" s="77">
        <v>444</v>
      </c>
      <c r="S14" s="81">
        <v>1475</v>
      </c>
    </row>
    <row r="15" spans="1:19" ht="23.5" thickBot="1">
      <c r="A15" s="14">
        <v>37500</v>
      </c>
      <c r="B15" s="25">
        <v>10618</v>
      </c>
      <c r="C15" s="8">
        <v>3000</v>
      </c>
      <c r="D15" s="15">
        <v>10790</v>
      </c>
      <c r="E15" s="27">
        <v>37500</v>
      </c>
      <c r="F15" s="6">
        <f t="shared" si="0"/>
        <v>10618</v>
      </c>
      <c r="G15" s="6">
        <f>+Nonresidential!B15</f>
        <v>1222.2062638508819</v>
      </c>
      <c r="P15" s="80" t="s">
        <v>34</v>
      </c>
      <c r="Q15" s="77">
        <v>431</v>
      </c>
      <c r="R15" s="77">
        <v>397</v>
      </c>
      <c r="S15" s="81">
        <v>1755</v>
      </c>
    </row>
    <row r="16" spans="1:19" ht="23.5" thickBot="1">
      <c r="A16" s="14">
        <v>37530</v>
      </c>
      <c r="B16" s="25">
        <v>11717</v>
      </c>
      <c r="C16" s="8">
        <v>3051</v>
      </c>
      <c r="D16" s="15">
        <v>11121</v>
      </c>
      <c r="E16" s="27">
        <v>37530</v>
      </c>
      <c r="F16" s="6">
        <f t="shared" si="0"/>
        <v>11717</v>
      </c>
      <c r="G16" s="6">
        <f>+Nonresidential!B16</f>
        <v>1086.4211676822995</v>
      </c>
      <c r="P16" s="80" t="s">
        <v>33</v>
      </c>
      <c r="Q16" s="77">
        <v>628</v>
      </c>
      <c r="R16" s="77">
        <v>494</v>
      </c>
      <c r="S16" s="81">
        <v>1971</v>
      </c>
    </row>
    <row r="17" spans="1:23" ht="23.5" thickBot="1">
      <c r="A17" s="14">
        <v>37561</v>
      </c>
      <c r="B17" s="25">
        <v>11632</v>
      </c>
      <c r="C17" s="8">
        <v>3156</v>
      </c>
      <c r="D17" s="15">
        <v>11385</v>
      </c>
      <c r="E17" s="27">
        <v>37561</v>
      </c>
      <c r="F17" s="6">
        <f t="shared" si="0"/>
        <v>11632</v>
      </c>
      <c r="G17" s="6">
        <f>+Nonresidential!B17</f>
        <v>1106.9416536505048</v>
      </c>
      <c r="P17" s="80" t="s">
        <v>32</v>
      </c>
      <c r="Q17" s="77">
        <v>505</v>
      </c>
      <c r="R17" s="77">
        <v>369</v>
      </c>
      <c r="S17" s="81">
        <v>1539</v>
      </c>
    </row>
    <row r="18" spans="1:23" ht="23.5" thickBot="1">
      <c r="A18" s="14">
        <v>37591</v>
      </c>
      <c r="B18" s="25">
        <v>12201</v>
      </c>
      <c r="C18" s="8">
        <v>3233</v>
      </c>
      <c r="D18" s="15">
        <v>11774</v>
      </c>
      <c r="E18" s="27">
        <v>37591</v>
      </c>
      <c r="F18" s="6">
        <f t="shared" si="0"/>
        <v>12201</v>
      </c>
      <c r="G18" s="6">
        <f>+Nonresidential!B18</f>
        <v>1151.4317540275692</v>
      </c>
      <c r="P18" s="80" t="s">
        <v>357</v>
      </c>
      <c r="Q18" s="77">
        <v>556</v>
      </c>
      <c r="R18" s="77">
        <v>507</v>
      </c>
      <c r="S18" s="81">
        <v>1893</v>
      </c>
    </row>
    <row r="19" spans="1:23" ht="23.5" thickBot="1">
      <c r="A19" s="14">
        <v>37622</v>
      </c>
      <c r="B19" s="25">
        <v>12479</v>
      </c>
      <c r="C19" s="8">
        <v>3321</v>
      </c>
      <c r="D19" s="15">
        <v>11917</v>
      </c>
      <c r="E19" s="27">
        <v>37622</v>
      </c>
      <c r="F19" s="6">
        <f t="shared" si="0"/>
        <v>12479</v>
      </c>
      <c r="G19" s="6">
        <f>+Nonresidential!B19</f>
        <v>1093.9618375053271</v>
      </c>
      <c r="P19" s="80" t="s">
        <v>356</v>
      </c>
      <c r="Q19" s="77">
        <v>503</v>
      </c>
      <c r="R19" s="77">
        <v>466</v>
      </c>
      <c r="S19" s="81">
        <v>1748</v>
      </c>
    </row>
    <row r="20" spans="1:23" ht="23.5" thickBot="1">
      <c r="A20" s="14">
        <v>37653</v>
      </c>
      <c r="B20" s="25">
        <v>12343</v>
      </c>
      <c r="C20" s="8">
        <v>3402</v>
      </c>
      <c r="D20" s="15">
        <v>12024</v>
      </c>
      <c r="E20" s="27">
        <v>37653</v>
      </c>
      <c r="F20" s="6">
        <f t="shared" si="0"/>
        <v>12343</v>
      </c>
      <c r="G20" s="6">
        <f>+Nonresidential!B20</f>
        <v>1141.8401279308837</v>
      </c>
      <c r="I20" s="144" t="s">
        <v>392</v>
      </c>
      <c r="J20" s="36"/>
      <c r="K20" s="36"/>
      <c r="P20" s="80" t="s">
        <v>355</v>
      </c>
      <c r="Q20" s="77">
        <v>489</v>
      </c>
      <c r="R20" s="77">
        <v>599</v>
      </c>
      <c r="S20" s="81">
        <v>1860</v>
      </c>
    </row>
    <row r="21" spans="1:23" ht="23.5" thickBot="1">
      <c r="A21" s="14">
        <v>37681</v>
      </c>
      <c r="B21" s="25">
        <v>12533</v>
      </c>
      <c r="C21" s="8">
        <v>3487</v>
      </c>
      <c r="D21" s="15">
        <v>12300</v>
      </c>
      <c r="E21" s="27">
        <v>37681</v>
      </c>
      <c r="F21" s="6">
        <f t="shared" si="0"/>
        <v>12533</v>
      </c>
      <c r="G21" s="6">
        <f>+Nonresidential!B21</f>
        <v>1127.1907762187473</v>
      </c>
      <c r="P21" s="80" t="s">
        <v>354</v>
      </c>
      <c r="Q21" s="77">
        <v>476</v>
      </c>
      <c r="R21" s="77">
        <v>572</v>
      </c>
      <c r="S21" s="81">
        <v>1891</v>
      </c>
    </row>
    <row r="22" spans="1:23" ht="23.5" thickBot="1">
      <c r="A22" s="14">
        <v>37712</v>
      </c>
      <c r="B22" s="25">
        <v>12292</v>
      </c>
      <c r="C22" s="8">
        <v>3543</v>
      </c>
      <c r="D22" s="15">
        <v>12511</v>
      </c>
      <c r="E22" s="27">
        <v>37712</v>
      </c>
      <c r="F22" s="6">
        <f t="shared" si="0"/>
        <v>12292</v>
      </c>
      <c r="G22" s="6">
        <f>+Nonresidential!B22</f>
        <v>1212.6269839354732</v>
      </c>
      <c r="P22" s="80" t="s">
        <v>353</v>
      </c>
      <c r="Q22" s="77">
        <v>779</v>
      </c>
      <c r="R22" s="77">
        <v>552</v>
      </c>
      <c r="S22" s="81">
        <v>2267</v>
      </c>
    </row>
    <row r="23" spans="1:23" ht="23.5" thickBot="1">
      <c r="A23" s="14">
        <v>37742</v>
      </c>
      <c r="B23" s="25">
        <v>12224</v>
      </c>
      <c r="C23" s="8">
        <v>3627</v>
      </c>
      <c r="D23" s="15">
        <v>12698</v>
      </c>
      <c r="E23" s="27">
        <v>37742</v>
      </c>
      <c r="F23" s="6">
        <f t="shared" si="0"/>
        <v>12224</v>
      </c>
      <c r="G23" s="6">
        <f>+Nonresidential!B23</f>
        <v>1145.2490501790987</v>
      </c>
      <c r="P23" s="80" t="s">
        <v>361</v>
      </c>
      <c r="Q23" s="77">
        <v>704</v>
      </c>
      <c r="R23" s="77">
        <v>581</v>
      </c>
      <c r="S23" s="81">
        <v>2035</v>
      </c>
    </row>
    <row r="24" spans="1:23" ht="23.5" thickBot="1">
      <c r="A24" s="14">
        <v>37773</v>
      </c>
      <c r="B24" s="25">
        <v>12302</v>
      </c>
      <c r="C24" s="8">
        <v>3761</v>
      </c>
      <c r="D24" s="15">
        <v>13011</v>
      </c>
      <c r="E24" s="27">
        <v>37773</v>
      </c>
      <c r="F24" s="6">
        <f t="shared" si="0"/>
        <v>12302</v>
      </c>
      <c r="G24" s="6">
        <f>+Nonresidential!B24</f>
        <v>1100.9517859963203</v>
      </c>
      <c r="P24" s="80" t="s">
        <v>362</v>
      </c>
      <c r="Q24" s="77">
        <v>433</v>
      </c>
      <c r="R24" s="77">
        <v>520</v>
      </c>
      <c r="S24" s="81">
        <v>1640</v>
      </c>
      <c r="T24" s="74">
        <f>SUM(Q13:Q24)</f>
        <v>6370</v>
      </c>
      <c r="U24" s="74">
        <f t="shared" ref="U24" si="1">SUM(R13:R24)</f>
        <v>5901</v>
      </c>
      <c r="V24" s="74">
        <f t="shared" ref="V24" si="2">SUM(S13:S24)</f>
        <v>21616</v>
      </c>
      <c r="W24" s="74">
        <f>V24-U24-T24</f>
        <v>9345</v>
      </c>
    </row>
    <row r="25" spans="1:23" ht="23.5" thickBot="1">
      <c r="A25" s="14">
        <v>37803</v>
      </c>
      <c r="B25" s="25">
        <v>12013</v>
      </c>
      <c r="C25" s="8">
        <v>3804</v>
      </c>
      <c r="D25" s="15">
        <v>13140</v>
      </c>
      <c r="E25" s="27">
        <v>37803</v>
      </c>
      <c r="F25" s="6">
        <f t="shared" si="0"/>
        <v>12013</v>
      </c>
      <c r="G25" s="6">
        <f>+Nonresidential!B25</f>
        <v>1188.7292001008875</v>
      </c>
      <c r="P25" s="80" t="s">
        <v>363</v>
      </c>
      <c r="Q25" s="77">
        <v>464</v>
      </c>
      <c r="R25" s="77">
        <v>530</v>
      </c>
      <c r="S25" s="81">
        <v>1768</v>
      </c>
      <c r="T25" s="74">
        <f>SUM(Q14:Q25)</f>
        <v>6361</v>
      </c>
      <c r="U25" s="74">
        <f t="shared" ref="U25" si="3">SUM(R14:R25)</f>
        <v>6031</v>
      </c>
      <c r="V25" s="74">
        <f t="shared" ref="V25" si="4">SUM(S14:S25)</f>
        <v>21842</v>
      </c>
      <c r="W25" s="74">
        <f>V25-U25-T25</f>
        <v>9450</v>
      </c>
    </row>
    <row r="26" spans="1:23" ht="23.5" thickBot="1">
      <c r="A26" s="14">
        <v>37834</v>
      </c>
      <c r="B26" s="25">
        <v>12188</v>
      </c>
      <c r="C26" s="8">
        <v>3845</v>
      </c>
      <c r="D26" s="15">
        <v>13523</v>
      </c>
      <c r="E26" s="27">
        <v>37834</v>
      </c>
      <c r="F26" s="6">
        <f t="shared" si="0"/>
        <v>12188</v>
      </c>
      <c r="G26" s="6">
        <f>+Nonresidential!B26</f>
        <v>1171.6333438034524</v>
      </c>
      <c r="P26" s="80" t="s">
        <v>364</v>
      </c>
      <c r="Q26" s="77">
        <v>561</v>
      </c>
      <c r="R26" s="77">
        <v>604</v>
      </c>
      <c r="S26" s="81">
        <v>1999</v>
      </c>
      <c r="T26">
        <f>SUM(Q15:Q26)</f>
        <v>6529</v>
      </c>
      <c r="U26" s="74">
        <f t="shared" ref="U26:V26" si="5">SUM(R15:R26)</f>
        <v>6191</v>
      </c>
      <c r="V26" s="74">
        <f t="shared" si="5"/>
        <v>22366</v>
      </c>
      <c r="W26">
        <f>V26-U26-T26</f>
        <v>9646</v>
      </c>
    </row>
    <row r="27" spans="1:23">
      <c r="A27" s="14">
        <v>37865</v>
      </c>
      <c r="B27" s="25">
        <v>12504</v>
      </c>
      <c r="C27" s="8">
        <v>3930</v>
      </c>
      <c r="D27" s="15">
        <v>13705</v>
      </c>
      <c r="E27" s="27">
        <v>37865</v>
      </c>
      <c r="F27" s="6">
        <f t="shared" si="0"/>
        <v>12504</v>
      </c>
      <c r="G27" s="6">
        <f>+Nonresidential!B27</f>
        <v>1204.1342607235438</v>
      </c>
    </row>
    <row r="28" spans="1:23">
      <c r="A28" s="14">
        <v>37895</v>
      </c>
      <c r="B28" s="25">
        <v>11311</v>
      </c>
      <c r="C28" s="8">
        <v>4047</v>
      </c>
      <c r="D28" s="15">
        <v>13877</v>
      </c>
      <c r="E28" s="27">
        <v>37895</v>
      </c>
      <c r="F28" s="6">
        <f t="shared" si="0"/>
        <v>11311</v>
      </c>
      <c r="G28" s="6">
        <f>+Nonresidential!B28</f>
        <v>1232.5445240738609</v>
      </c>
    </row>
    <row r="29" spans="1:23">
      <c r="A29" s="14">
        <v>37926</v>
      </c>
      <c r="B29" s="25">
        <v>11574</v>
      </c>
      <c r="C29" s="8">
        <v>4065</v>
      </c>
      <c r="D29" s="15">
        <v>14196</v>
      </c>
      <c r="E29" s="27">
        <v>37926</v>
      </c>
      <c r="F29" s="6">
        <f t="shared" si="0"/>
        <v>11574</v>
      </c>
      <c r="G29" s="6">
        <f>+Nonresidential!B29</f>
        <v>1240.9093997193518</v>
      </c>
    </row>
    <row r="30" spans="1:23">
      <c r="A30" s="14">
        <v>37956</v>
      </c>
      <c r="B30" s="25">
        <v>11341</v>
      </c>
      <c r="C30" s="8">
        <v>4189</v>
      </c>
      <c r="D30" s="15">
        <v>14384</v>
      </c>
      <c r="E30" s="27">
        <v>37956</v>
      </c>
      <c r="F30" s="6">
        <f t="shared" si="0"/>
        <v>11341</v>
      </c>
      <c r="G30" s="6">
        <f>+Nonresidential!B30</f>
        <v>1223.2708786897592</v>
      </c>
    </row>
    <row r="31" spans="1:23">
      <c r="A31" s="14">
        <v>37987</v>
      </c>
      <c r="B31" s="25">
        <v>11695</v>
      </c>
      <c r="C31" s="8">
        <v>4179</v>
      </c>
      <c r="D31" s="15">
        <v>14717</v>
      </c>
      <c r="E31" s="27">
        <v>37987</v>
      </c>
      <c r="F31" s="6">
        <f t="shared" si="0"/>
        <v>11695</v>
      </c>
      <c r="G31" s="6">
        <f>+Nonresidential!B31</f>
        <v>1261.1669827906153</v>
      </c>
    </row>
    <row r="32" spans="1:23">
      <c r="A32" s="14">
        <v>38018</v>
      </c>
      <c r="B32" s="25">
        <v>12157</v>
      </c>
      <c r="C32" s="8">
        <v>4255</v>
      </c>
      <c r="D32" s="15">
        <v>14911</v>
      </c>
      <c r="E32" s="27">
        <v>38018</v>
      </c>
      <c r="F32" s="6">
        <f t="shared" si="0"/>
        <v>12157</v>
      </c>
      <c r="G32" s="6">
        <f>+Nonresidential!B32</f>
        <v>1281.3858940617577</v>
      </c>
    </row>
    <row r="33" spans="1:13">
      <c r="A33" s="14">
        <v>38047</v>
      </c>
      <c r="B33" s="25">
        <v>12262</v>
      </c>
      <c r="C33" s="8">
        <v>4371</v>
      </c>
      <c r="D33" s="15">
        <v>15190</v>
      </c>
      <c r="E33" s="27">
        <v>38047</v>
      </c>
      <c r="F33" s="6">
        <f t="shared" si="0"/>
        <v>12262</v>
      </c>
      <c r="G33" s="6">
        <f>+Nonresidential!B33</f>
        <v>1397.7537108442823</v>
      </c>
    </row>
    <row r="34" spans="1:13">
      <c r="A34" s="14">
        <v>38078</v>
      </c>
      <c r="B34" s="25">
        <v>12520</v>
      </c>
      <c r="C34" s="8">
        <v>4447</v>
      </c>
      <c r="D34" s="15">
        <v>15167</v>
      </c>
      <c r="E34" s="27">
        <v>38078</v>
      </c>
      <c r="F34" s="6">
        <f t="shared" si="0"/>
        <v>12520</v>
      </c>
      <c r="G34" s="6">
        <f>+Nonresidential!B34</f>
        <v>1344.6531387616469</v>
      </c>
    </row>
    <row r="35" spans="1:13">
      <c r="A35" s="14">
        <v>38108</v>
      </c>
      <c r="B35" s="25">
        <v>12505</v>
      </c>
      <c r="C35" s="8">
        <v>4456</v>
      </c>
      <c r="D35" s="15">
        <v>15232</v>
      </c>
      <c r="E35" s="27">
        <v>38108</v>
      </c>
      <c r="F35" s="6">
        <f t="shared" si="0"/>
        <v>12505</v>
      </c>
      <c r="G35" s="6">
        <f>+Nonresidential!B35</f>
        <v>1370.5420112166553</v>
      </c>
    </row>
    <row r="36" spans="1:13">
      <c r="A36" s="14">
        <v>38139</v>
      </c>
      <c r="B36" s="25">
        <v>12987</v>
      </c>
      <c r="C36" s="8">
        <v>4455</v>
      </c>
      <c r="D36" s="15">
        <v>15809</v>
      </c>
      <c r="E36" s="27">
        <v>38139</v>
      </c>
      <c r="F36" s="6">
        <f t="shared" si="0"/>
        <v>12987</v>
      </c>
      <c r="G36" s="6">
        <f>+Nonresidential!B36</f>
        <v>1396.7336369143532</v>
      </c>
    </row>
    <row r="37" spans="1:13">
      <c r="A37" s="14">
        <v>38169</v>
      </c>
      <c r="B37" s="25">
        <v>12767</v>
      </c>
      <c r="C37" s="8">
        <v>4489</v>
      </c>
      <c r="D37" s="15">
        <v>15728</v>
      </c>
      <c r="E37" s="27">
        <v>38169</v>
      </c>
      <c r="F37" s="6">
        <f t="shared" si="0"/>
        <v>12767</v>
      </c>
      <c r="G37" s="6">
        <f>+Nonresidential!B37</f>
        <v>1376.5361397312981</v>
      </c>
    </row>
    <row r="38" spans="1:13">
      <c r="A38" s="14">
        <v>38200</v>
      </c>
      <c r="B38" s="25">
        <v>12519</v>
      </c>
      <c r="C38" s="8">
        <v>4518</v>
      </c>
      <c r="D38" s="15">
        <v>15539</v>
      </c>
      <c r="E38" s="27">
        <v>38200</v>
      </c>
      <c r="F38" s="6">
        <f t="shared" ref="F38:F69" si="6">+B38</f>
        <v>12519</v>
      </c>
      <c r="G38" s="6">
        <f>+Nonresidential!B38</f>
        <v>1425.0744291062174</v>
      </c>
    </row>
    <row r="39" spans="1:13">
      <c r="A39" s="14">
        <v>38231</v>
      </c>
      <c r="B39" s="25">
        <v>11883</v>
      </c>
      <c r="C39" s="8">
        <v>4530</v>
      </c>
      <c r="D39" s="15">
        <v>15451</v>
      </c>
      <c r="E39" s="27">
        <v>38231</v>
      </c>
      <c r="F39" s="6">
        <f t="shared" si="6"/>
        <v>11883</v>
      </c>
      <c r="G39" s="6">
        <f>+Nonresidential!B39</f>
        <v>1467.7549562353142</v>
      </c>
    </row>
    <row r="40" spans="1:13">
      <c r="A40" s="14">
        <v>38261</v>
      </c>
      <c r="B40" s="25">
        <v>12143</v>
      </c>
      <c r="C40" s="8">
        <v>4535</v>
      </c>
      <c r="D40" s="15">
        <v>15297</v>
      </c>
      <c r="E40" s="27">
        <v>38261</v>
      </c>
      <c r="F40" s="6">
        <f t="shared" si="6"/>
        <v>12143</v>
      </c>
      <c r="G40" s="6">
        <f>+Nonresidential!B40</f>
        <v>1508.9377133182854</v>
      </c>
      <c r="I40" s="113" t="s">
        <v>433</v>
      </c>
    </row>
    <row r="41" spans="1:13">
      <c r="A41" s="14">
        <v>38292</v>
      </c>
      <c r="B41" s="25">
        <v>12115</v>
      </c>
      <c r="C41" s="8">
        <v>4520</v>
      </c>
      <c r="D41" s="15">
        <v>14983</v>
      </c>
      <c r="E41" s="27">
        <v>38292</v>
      </c>
      <c r="F41" s="6">
        <f t="shared" si="6"/>
        <v>12115</v>
      </c>
      <c r="G41" s="6">
        <f>+Nonresidential!B41</f>
        <v>1613.6474640259044</v>
      </c>
      <c r="I41" s="93" t="s">
        <v>396</v>
      </c>
    </row>
    <row r="42" spans="1:13">
      <c r="A42" s="14">
        <v>38322</v>
      </c>
      <c r="B42" s="25">
        <v>12166</v>
      </c>
      <c r="C42" s="8">
        <v>4452</v>
      </c>
      <c r="D42" s="15">
        <v>14805</v>
      </c>
      <c r="E42" s="27">
        <v>38322</v>
      </c>
      <c r="F42" s="6">
        <f t="shared" si="6"/>
        <v>12166</v>
      </c>
      <c r="G42" s="6">
        <f>+Nonresidential!B42</f>
        <v>1712.1569032561365</v>
      </c>
      <c r="I42" t="s">
        <v>417</v>
      </c>
      <c r="M42" s="113"/>
    </row>
    <row r="43" spans="1:13">
      <c r="A43" s="14">
        <v>38353</v>
      </c>
      <c r="B43" s="25">
        <v>11583</v>
      </c>
      <c r="C43" s="8">
        <v>4486</v>
      </c>
      <c r="D43" s="15">
        <v>14580</v>
      </c>
      <c r="E43" s="27">
        <v>38353</v>
      </c>
      <c r="F43" s="6">
        <f t="shared" si="6"/>
        <v>11583</v>
      </c>
      <c r="G43" s="6">
        <f>+Nonresidential!B43</f>
        <v>1730.5619529823446</v>
      </c>
      <c r="I43" s="93" t="s">
        <v>391</v>
      </c>
      <c r="M43" s="113"/>
    </row>
    <row r="44" spans="1:13">
      <c r="A44" s="14">
        <v>38384</v>
      </c>
      <c r="B44" s="25">
        <v>11226</v>
      </c>
      <c r="C44" s="8">
        <v>4450</v>
      </c>
      <c r="D44" s="15">
        <v>14589</v>
      </c>
      <c r="E44" s="27">
        <v>38384</v>
      </c>
      <c r="F44" s="6">
        <f t="shared" si="6"/>
        <v>11226</v>
      </c>
      <c r="G44" s="6">
        <f>+Nonresidential!B44</f>
        <v>1751.109018688639</v>
      </c>
      <c r="I44" s="113"/>
      <c r="M44" s="113"/>
    </row>
    <row r="45" spans="1:13">
      <c r="A45" s="14">
        <v>38412</v>
      </c>
      <c r="B45" s="25">
        <v>11105</v>
      </c>
      <c r="C45" s="8">
        <v>4574</v>
      </c>
      <c r="D45" s="15">
        <v>14576</v>
      </c>
      <c r="E45" s="27">
        <v>38412</v>
      </c>
      <c r="F45" s="6">
        <f t="shared" si="6"/>
        <v>11105</v>
      </c>
      <c r="G45" s="6">
        <f>+Nonresidential!B45</f>
        <v>1750.2403605839997</v>
      </c>
      <c r="I45" s="113" t="s">
        <v>440</v>
      </c>
      <c r="M45" s="113" t="s">
        <v>440</v>
      </c>
    </row>
    <row r="46" spans="1:13">
      <c r="A46" s="14">
        <v>38443</v>
      </c>
      <c r="B46" s="25">
        <v>10493</v>
      </c>
      <c r="C46" s="8">
        <v>4445</v>
      </c>
      <c r="D46" s="15">
        <v>14391</v>
      </c>
      <c r="E46" s="27">
        <v>38443</v>
      </c>
      <c r="F46" s="6">
        <f t="shared" si="6"/>
        <v>10493</v>
      </c>
      <c r="G46" s="6">
        <f>+Nonresidential!B46</f>
        <v>1736.8634905797785</v>
      </c>
      <c r="I46" s="113" t="s">
        <v>440</v>
      </c>
      <c r="M46" s="113" t="s">
        <v>440</v>
      </c>
    </row>
    <row r="47" spans="1:13">
      <c r="A47" s="14">
        <v>38473</v>
      </c>
      <c r="B47" s="25">
        <v>10161</v>
      </c>
      <c r="C47" s="8">
        <v>4369</v>
      </c>
      <c r="D47" s="15">
        <v>14232</v>
      </c>
      <c r="E47" s="27">
        <v>38473</v>
      </c>
      <c r="F47" s="6">
        <f t="shared" si="6"/>
        <v>10161</v>
      </c>
      <c r="G47" s="6">
        <f>+Nonresidential!B47</f>
        <v>1789.0748174837424</v>
      </c>
      <c r="I47" s="113" t="s">
        <v>440</v>
      </c>
      <c r="M47" s="113" t="s">
        <v>440</v>
      </c>
    </row>
    <row r="48" spans="1:13">
      <c r="A48" s="14">
        <v>38504</v>
      </c>
      <c r="B48" s="25">
        <v>9465</v>
      </c>
      <c r="C48" s="8">
        <v>4320</v>
      </c>
      <c r="D48" s="15">
        <v>13659</v>
      </c>
      <c r="E48" s="27">
        <v>38504</v>
      </c>
      <c r="F48" s="6">
        <f t="shared" si="6"/>
        <v>9465</v>
      </c>
      <c r="G48" s="6">
        <f>+Nonresidential!B48</f>
        <v>1844.6970934130677</v>
      </c>
      <c r="I48" s="113" t="s">
        <v>440</v>
      </c>
      <c r="M48" s="113" t="s">
        <v>440</v>
      </c>
    </row>
    <row r="49" spans="1:13">
      <c r="A49" s="14">
        <v>38534</v>
      </c>
      <c r="B49" s="25">
        <v>9230</v>
      </c>
      <c r="C49" s="8">
        <v>4195</v>
      </c>
      <c r="D49" s="15">
        <v>13670</v>
      </c>
      <c r="E49" s="27">
        <v>38534</v>
      </c>
      <c r="F49" s="6">
        <f t="shared" si="6"/>
        <v>9230</v>
      </c>
      <c r="G49" s="6">
        <f>+Nonresidential!B49</f>
        <v>1813.3518160728354</v>
      </c>
      <c r="I49" s="113" t="s">
        <v>440</v>
      </c>
      <c r="M49" s="113" t="s">
        <v>440</v>
      </c>
    </row>
    <row r="50" spans="1:13">
      <c r="A50" s="14">
        <v>38565</v>
      </c>
      <c r="B50" s="25">
        <v>9167</v>
      </c>
      <c r="C50" s="8">
        <v>4213</v>
      </c>
      <c r="D50" s="15">
        <v>13720</v>
      </c>
      <c r="E50" s="27">
        <v>38565</v>
      </c>
      <c r="F50" s="6">
        <f t="shared" si="6"/>
        <v>9167</v>
      </c>
      <c r="G50" s="6">
        <f>+Nonresidential!B50</f>
        <v>1811.4130041213284</v>
      </c>
      <c r="I50" s="113" t="s">
        <v>440</v>
      </c>
      <c r="M50" s="113" t="s">
        <v>440</v>
      </c>
    </row>
    <row r="51" spans="1:13">
      <c r="A51" s="14">
        <v>38596</v>
      </c>
      <c r="B51" s="25">
        <v>8979</v>
      </c>
      <c r="C51" s="8">
        <v>4122</v>
      </c>
      <c r="D51" s="15">
        <v>13991</v>
      </c>
      <c r="E51" s="27">
        <v>38596</v>
      </c>
      <c r="F51" s="6">
        <f t="shared" si="6"/>
        <v>8979</v>
      </c>
      <c r="G51" s="6">
        <f>+Nonresidential!B51</f>
        <v>1845.0155039937908</v>
      </c>
      <c r="I51" s="113" t="s">
        <v>440</v>
      </c>
      <c r="M51" s="113" t="s">
        <v>440</v>
      </c>
    </row>
    <row r="52" spans="1:13">
      <c r="A52" s="14">
        <v>38626</v>
      </c>
      <c r="B52" s="25">
        <v>8425</v>
      </c>
      <c r="C52" s="8">
        <v>4049</v>
      </c>
      <c r="D52" s="15">
        <v>13900</v>
      </c>
      <c r="E52" s="27">
        <v>38626</v>
      </c>
      <c r="F52" s="6">
        <f t="shared" si="6"/>
        <v>8425</v>
      </c>
      <c r="G52" s="6">
        <f>+Nonresidential!B52</f>
        <v>1791.5940668972266</v>
      </c>
      <c r="I52" s="113" t="s">
        <v>440</v>
      </c>
      <c r="M52" s="113" t="s">
        <v>440</v>
      </c>
    </row>
    <row r="53" spans="1:13">
      <c r="A53" s="14">
        <v>38657</v>
      </c>
      <c r="B53" s="25">
        <v>7790</v>
      </c>
      <c r="C53" s="8">
        <v>4082</v>
      </c>
      <c r="D53" s="15">
        <v>14122</v>
      </c>
      <c r="E53" s="27">
        <v>38657</v>
      </c>
      <c r="F53" s="6">
        <f t="shared" si="6"/>
        <v>7790</v>
      </c>
      <c r="G53" s="6">
        <f>+Nonresidential!B53</f>
        <v>1794.7693539716668</v>
      </c>
      <c r="I53" s="113" t="s">
        <v>440</v>
      </c>
      <c r="M53" s="113" t="s">
        <v>440</v>
      </c>
    </row>
    <row r="54" spans="1:13">
      <c r="A54" s="14">
        <v>38687</v>
      </c>
      <c r="B54" s="25">
        <v>7719</v>
      </c>
      <c r="C54" s="8">
        <v>4116</v>
      </c>
      <c r="D54" s="15">
        <v>14188</v>
      </c>
      <c r="E54" s="27">
        <v>38687</v>
      </c>
      <c r="F54" s="6">
        <f t="shared" si="6"/>
        <v>7719</v>
      </c>
      <c r="G54" s="6">
        <f>+Nonresidential!B54</f>
        <v>1662.3530515945683</v>
      </c>
      <c r="I54" s="113" t="s">
        <v>440</v>
      </c>
      <c r="M54" s="113" t="s">
        <v>440</v>
      </c>
    </row>
    <row r="55" spans="1:13">
      <c r="A55" s="14">
        <v>38718</v>
      </c>
      <c r="B55" s="25">
        <v>7622</v>
      </c>
      <c r="C55" s="8">
        <v>4091</v>
      </c>
      <c r="D55" s="15">
        <v>14312</v>
      </c>
      <c r="E55" s="27">
        <v>38718</v>
      </c>
      <c r="F55" s="6">
        <f t="shared" si="6"/>
        <v>7622</v>
      </c>
      <c r="G55" s="6">
        <f>+Nonresidential!B55</f>
        <v>1629.414532194048</v>
      </c>
      <c r="I55" s="113" t="s">
        <v>440</v>
      </c>
      <c r="M55" s="113" t="s">
        <v>440</v>
      </c>
    </row>
    <row r="56" spans="1:13">
      <c r="A56" s="14">
        <v>38749</v>
      </c>
      <c r="B56" s="25">
        <v>7688</v>
      </c>
      <c r="C56" s="8">
        <v>4073</v>
      </c>
      <c r="D56" s="15">
        <v>14373</v>
      </c>
      <c r="E56" s="27">
        <v>38749</v>
      </c>
      <c r="F56" s="6">
        <f t="shared" si="6"/>
        <v>7688</v>
      </c>
      <c r="G56" s="6">
        <f>+Nonresidential!B56</f>
        <v>1611.4047751223864</v>
      </c>
      <c r="I56" s="113" t="s">
        <v>440</v>
      </c>
      <c r="M56" s="113" t="s">
        <v>440</v>
      </c>
    </row>
    <row r="57" spans="1:13">
      <c r="A57" s="14">
        <v>38777</v>
      </c>
      <c r="B57" s="25">
        <v>7211</v>
      </c>
      <c r="C57" s="8">
        <v>3901</v>
      </c>
      <c r="D57" s="15">
        <v>14294</v>
      </c>
      <c r="E57" s="27">
        <v>38777</v>
      </c>
      <c r="F57" s="6">
        <f t="shared" si="6"/>
        <v>7211</v>
      </c>
      <c r="G57" s="6">
        <f>+Nonresidential!B57</f>
        <v>1534.873676087308</v>
      </c>
      <c r="I57" s="113" t="s">
        <v>440</v>
      </c>
      <c r="M57" s="113" t="s">
        <v>440</v>
      </c>
    </row>
    <row r="58" spans="1:13">
      <c r="A58" s="14">
        <v>38808</v>
      </c>
      <c r="B58" s="25">
        <v>7233</v>
      </c>
      <c r="C58" s="8">
        <v>3987</v>
      </c>
      <c r="D58" s="15">
        <v>14127</v>
      </c>
      <c r="E58" s="27">
        <v>38808</v>
      </c>
      <c r="F58" s="6">
        <f t="shared" si="6"/>
        <v>7233</v>
      </c>
      <c r="G58" s="6">
        <f>+Nonresidential!B58</f>
        <v>1512.410374270054</v>
      </c>
      <c r="I58" s="113" t="s">
        <v>440</v>
      </c>
      <c r="M58" s="113" t="s">
        <v>440</v>
      </c>
    </row>
    <row r="59" spans="1:13">
      <c r="A59" s="14">
        <v>38838</v>
      </c>
      <c r="B59" s="25">
        <v>7370</v>
      </c>
      <c r="C59" s="8">
        <v>4090</v>
      </c>
      <c r="D59" s="15">
        <v>14238</v>
      </c>
      <c r="E59" s="27">
        <v>38838</v>
      </c>
      <c r="F59" s="6">
        <f t="shared" si="6"/>
        <v>7370</v>
      </c>
      <c r="G59" s="6">
        <f>+Nonresidential!B59</f>
        <v>1554.1481617842692</v>
      </c>
      <c r="I59" s="113" t="s">
        <v>440</v>
      </c>
      <c r="M59" s="113" t="s">
        <v>440</v>
      </c>
    </row>
    <row r="60" spans="1:13">
      <c r="A60" s="14">
        <v>38869</v>
      </c>
      <c r="B60" s="25">
        <v>7265</v>
      </c>
      <c r="C60" s="8">
        <v>4085</v>
      </c>
      <c r="D60" s="15">
        <v>14213</v>
      </c>
      <c r="E60" s="27">
        <v>38869</v>
      </c>
      <c r="F60" s="6">
        <f t="shared" si="6"/>
        <v>7265</v>
      </c>
      <c r="G60" s="6">
        <f>+Nonresidential!B60</f>
        <v>1555.3913301428356</v>
      </c>
      <c r="I60" s="113" t="s">
        <v>440</v>
      </c>
      <c r="M60" s="113" t="s">
        <v>440</v>
      </c>
    </row>
    <row r="61" spans="1:13">
      <c r="A61" s="14">
        <v>38899</v>
      </c>
      <c r="B61" s="25">
        <v>7300</v>
      </c>
      <c r="C61" s="8">
        <v>4163</v>
      </c>
      <c r="D61" s="15">
        <v>14240</v>
      </c>
      <c r="E61" s="27">
        <v>38899</v>
      </c>
      <c r="F61" s="6">
        <f t="shared" si="6"/>
        <v>7300</v>
      </c>
      <c r="G61" s="6">
        <f>+Nonresidential!B61</f>
        <v>1598.3688547609679</v>
      </c>
      <c r="I61" s="113" t="s">
        <v>440</v>
      </c>
      <c r="M61" s="113" t="s">
        <v>440</v>
      </c>
    </row>
    <row r="62" spans="1:13">
      <c r="A62" s="14">
        <v>38930</v>
      </c>
      <c r="B62" s="25">
        <v>7204</v>
      </c>
      <c r="C62" s="8">
        <v>4116</v>
      </c>
      <c r="D62" s="15">
        <v>14519</v>
      </c>
      <c r="E62" s="27">
        <v>38930</v>
      </c>
      <c r="F62" s="6">
        <f t="shared" si="6"/>
        <v>7204</v>
      </c>
      <c r="G62" s="6">
        <f>+Nonresidential!B62</f>
        <v>1598.3677744276586</v>
      </c>
      <c r="I62" s="113" t="s">
        <v>440</v>
      </c>
      <c r="M62" s="113" t="s">
        <v>440</v>
      </c>
    </row>
    <row r="63" spans="1:13">
      <c r="A63" s="14">
        <v>38961</v>
      </c>
      <c r="B63" s="25">
        <v>7459</v>
      </c>
      <c r="C63" s="8">
        <v>4204</v>
      </c>
      <c r="D63" s="15">
        <v>14438</v>
      </c>
      <c r="E63" s="27">
        <v>38961</v>
      </c>
      <c r="F63" s="6">
        <f t="shared" si="6"/>
        <v>7459</v>
      </c>
      <c r="G63" s="6">
        <f>+Nonresidential!B63</f>
        <v>1501.9788749604447</v>
      </c>
      <c r="I63" s="113" t="s">
        <v>440</v>
      </c>
      <c r="M63" s="113" t="s">
        <v>440</v>
      </c>
    </row>
    <row r="64" spans="1:13">
      <c r="A64" s="14">
        <v>38991</v>
      </c>
      <c r="B64" s="25">
        <v>7779</v>
      </c>
      <c r="C64" s="8">
        <v>4253</v>
      </c>
      <c r="D64" s="15">
        <v>14545</v>
      </c>
      <c r="E64" s="27">
        <v>38991</v>
      </c>
      <c r="F64" s="6">
        <f t="shared" si="6"/>
        <v>7779</v>
      </c>
      <c r="G64" s="6">
        <f>+Nonresidential!B64</f>
        <v>1573.6076188241695</v>
      </c>
      <c r="I64" s="113" t="s">
        <v>440</v>
      </c>
      <c r="M64" s="113" t="s">
        <v>440</v>
      </c>
    </row>
    <row r="65" spans="1:13">
      <c r="A65" s="14">
        <v>39022</v>
      </c>
      <c r="B65" s="25">
        <v>7714</v>
      </c>
      <c r="C65" s="8">
        <v>4226</v>
      </c>
      <c r="D65" s="15">
        <v>14574</v>
      </c>
      <c r="E65" s="27">
        <v>39022</v>
      </c>
      <c r="F65" s="6">
        <f t="shared" si="6"/>
        <v>7714</v>
      </c>
      <c r="G65" s="6">
        <f>+Nonresidential!B65</f>
        <v>1514.1902278353762</v>
      </c>
      <c r="I65" s="113" t="s">
        <v>440</v>
      </c>
      <c r="M65" s="113" t="s">
        <v>440</v>
      </c>
    </row>
    <row r="66" spans="1:13">
      <c r="A66" s="14">
        <v>39052</v>
      </c>
      <c r="B66" s="25">
        <v>7235</v>
      </c>
      <c r="C66" s="8">
        <v>4231</v>
      </c>
      <c r="D66" s="15">
        <v>14486</v>
      </c>
      <c r="E66" s="27">
        <v>39052</v>
      </c>
      <c r="F66" s="6">
        <f t="shared" si="6"/>
        <v>7235</v>
      </c>
      <c r="G66" s="6">
        <f>+Nonresidential!B66</f>
        <v>1578.6151044003595</v>
      </c>
      <c r="I66" s="113" t="s">
        <v>440</v>
      </c>
      <c r="M66" s="113" t="s">
        <v>440</v>
      </c>
    </row>
    <row r="67" spans="1:13">
      <c r="A67" s="14">
        <v>39083</v>
      </c>
      <c r="B67" s="25">
        <v>7202</v>
      </c>
      <c r="C67" s="8">
        <v>4202</v>
      </c>
      <c r="D67" s="15">
        <v>14528</v>
      </c>
      <c r="E67" s="27">
        <v>39083</v>
      </c>
      <c r="F67" s="6">
        <f t="shared" si="6"/>
        <v>7202</v>
      </c>
      <c r="G67" s="6">
        <f>+Nonresidential!B67</f>
        <v>1601.1669171761728</v>
      </c>
      <c r="I67" s="113" t="s">
        <v>440</v>
      </c>
      <c r="M67" s="113" t="s">
        <v>440</v>
      </c>
    </row>
    <row r="68" spans="1:13">
      <c r="A68" s="14">
        <v>39114</v>
      </c>
      <c r="B68" s="25">
        <v>6877</v>
      </c>
      <c r="C68" s="8">
        <v>4360</v>
      </c>
      <c r="D68" s="15">
        <v>14533</v>
      </c>
      <c r="E68" s="27">
        <v>39114</v>
      </c>
      <c r="F68" s="6">
        <f t="shared" si="6"/>
        <v>6877</v>
      </c>
      <c r="G68" s="6">
        <f>+Nonresidential!B68</f>
        <v>1539.5648423006694</v>
      </c>
      <c r="I68" s="113" t="s">
        <v>440</v>
      </c>
      <c r="M68" s="113" t="s">
        <v>440</v>
      </c>
    </row>
    <row r="69" spans="1:13">
      <c r="A69" s="14">
        <v>39142</v>
      </c>
      <c r="B69" s="25">
        <v>6811</v>
      </c>
      <c r="C69" s="8">
        <v>4435</v>
      </c>
      <c r="D69" s="15">
        <v>14494</v>
      </c>
      <c r="E69" s="27">
        <v>39142</v>
      </c>
      <c r="F69" s="6">
        <f t="shared" si="6"/>
        <v>6811</v>
      </c>
      <c r="G69" s="6">
        <f>+Nonresidential!B69</f>
        <v>1552.454822939819</v>
      </c>
      <c r="I69" s="113" t="s">
        <v>440</v>
      </c>
      <c r="M69" s="113" t="s">
        <v>440</v>
      </c>
    </row>
    <row r="70" spans="1:13">
      <c r="A70" s="14">
        <v>39173</v>
      </c>
      <c r="B70" s="25">
        <v>6834</v>
      </c>
      <c r="C70" s="8">
        <v>4411</v>
      </c>
      <c r="D70" s="15">
        <v>14719</v>
      </c>
      <c r="E70" s="27">
        <v>39173</v>
      </c>
      <c r="F70" s="6">
        <f t="shared" ref="F70:F101" si="7">+B70</f>
        <v>6834</v>
      </c>
      <c r="G70" s="6">
        <f>+Nonresidential!B70</f>
        <v>1600.2596554109871</v>
      </c>
      <c r="I70" s="113" t="s">
        <v>440</v>
      </c>
      <c r="M70" s="113" t="s">
        <v>440</v>
      </c>
    </row>
    <row r="71" spans="1:13">
      <c r="A71" s="14">
        <v>39203</v>
      </c>
      <c r="B71" s="25">
        <v>6675</v>
      </c>
      <c r="C71" s="8">
        <v>4414</v>
      </c>
      <c r="D71" s="15">
        <v>14869</v>
      </c>
      <c r="E71" s="27">
        <v>39203</v>
      </c>
      <c r="F71" s="6">
        <f t="shared" si="7"/>
        <v>6675</v>
      </c>
      <c r="G71" s="6">
        <f>+Nonresidential!B71</f>
        <v>1559.2367164458251</v>
      </c>
      <c r="I71" s="113" t="s">
        <v>440</v>
      </c>
      <c r="M71" s="113" t="s">
        <v>440</v>
      </c>
    </row>
    <row r="72" spans="1:13">
      <c r="A72" s="14">
        <v>39234</v>
      </c>
      <c r="B72" s="25">
        <v>6841</v>
      </c>
      <c r="C72" s="8">
        <v>4471</v>
      </c>
      <c r="D72" s="15">
        <v>15226</v>
      </c>
      <c r="E72" s="27">
        <v>39234</v>
      </c>
      <c r="F72" s="6">
        <f t="shared" si="7"/>
        <v>6841</v>
      </c>
      <c r="G72" s="6">
        <f>+Nonresidential!B72</f>
        <v>1556.2442371226778</v>
      </c>
      <c r="I72" s="113" t="s">
        <v>440</v>
      </c>
      <c r="M72" s="113" t="s">
        <v>440</v>
      </c>
    </row>
    <row r="73" spans="1:13">
      <c r="A73" s="14">
        <v>39264</v>
      </c>
      <c r="B73" s="25">
        <v>6723</v>
      </c>
      <c r="C73" s="8">
        <v>4493</v>
      </c>
      <c r="D73" s="15">
        <v>15337</v>
      </c>
      <c r="E73" s="27">
        <v>39264</v>
      </c>
      <c r="F73" s="6">
        <f t="shared" si="7"/>
        <v>6723</v>
      </c>
      <c r="G73" s="6">
        <f>+Nonresidential!B73</f>
        <v>1570.321232013785</v>
      </c>
      <c r="I73" s="113" t="s">
        <v>440</v>
      </c>
      <c r="M73" s="113" t="s">
        <v>440</v>
      </c>
    </row>
    <row r="74" spans="1:13">
      <c r="A74" s="14">
        <v>39295</v>
      </c>
      <c r="B74" s="25">
        <v>6787</v>
      </c>
      <c r="C74" s="8">
        <v>4551</v>
      </c>
      <c r="D74" s="15">
        <v>15286</v>
      </c>
      <c r="E74" s="27">
        <v>39295</v>
      </c>
      <c r="F74" s="6">
        <f t="shared" si="7"/>
        <v>6787</v>
      </c>
      <c r="G74" s="6">
        <f>+Nonresidential!B74</f>
        <v>1556.2764020001307</v>
      </c>
      <c r="I74" s="113" t="s">
        <v>440</v>
      </c>
      <c r="M74" s="113" t="s">
        <v>440</v>
      </c>
    </row>
    <row r="75" spans="1:13">
      <c r="A75" s="14">
        <v>39326</v>
      </c>
      <c r="B75" s="25">
        <v>6460</v>
      </c>
      <c r="C75" s="8">
        <v>4548</v>
      </c>
      <c r="D75" s="15">
        <v>15059</v>
      </c>
      <c r="E75" s="27">
        <v>39326</v>
      </c>
      <c r="F75" s="6">
        <f t="shared" si="7"/>
        <v>6460</v>
      </c>
      <c r="G75" s="6">
        <f>+Nonresidential!B75</f>
        <v>1526.9573776473405</v>
      </c>
      <c r="I75" s="113" t="s">
        <v>440</v>
      </c>
      <c r="M75" s="113" t="s">
        <v>440</v>
      </c>
    </row>
    <row r="76" spans="1:13">
      <c r="A76" s="14">
        <v>39356</v>
      </c>
      <c r="B76" s="25">
        <v>6146</v>
      </c>
      <c r="C76" s="8">
        <v>4571</v>
      </c>
      <c r="D76" s="15">
        <v>15060</v>
      </c>
      <c r="E76" s="27">
        <v>39356</v>
      </c>
      <c r="F76" s="6">
        <f t="shared" si="7"/>
        <v>6146</v>
      </c>
      <c r="G76" s="6">
        <f>+Nonresidential!B76</f>
        <v>1466.2767524177129</v>
      </c>
      <c r="I76" s="113" t="s">
        <v>440</v>
      </c>
      <c r="M76" s="113" t="s">
        <v>440</v>
      </c>
    </row>
    <row r="77" spans="1:13">
      <c r="A77" s="14">
        <v>39387</v>
      </c>
      <c r="B77" s="25">
        <v>6172</v>
      </c>
      <c r="C77" s="8">
        <v>4590</v>
      </c>
      <c r="D77" s="15">
        <v>14972</v>
      </c>
      <c r="E77" s="27">
        <v>39387</v>
      </c>
      <c r="F77" s="6">
        <f t="shared" si="7"/>
        <v>6172</v>
      </c>
      <c r="G77" s="6">
        <f>+Nonresidential!B77</f>
        <v>1423.4370894400554</v>
      </c>
      <c r="I77" s="113" t="s">
        <v>440</v>
      </c>
      <c r="M77" s="113" t="s">
        <v>440</v>
      </c>
    </row>
    <row r="78" spans="1:13">
      <c r="A78" s="14">
        <v>39417</v>
      </c>
      <c r="B78" s="25">
        <v>6183</v>
      </c>
      <c r="C78" s="8">
        <v>4478</v>
      </c>
      <c r="D78" s="15">
        <v>14929</v>
      </c>
      <c r="E78" s="27">
        <v>39417</v>
      </c>
      <c r="F78" s="6">
        <f t="shared" si="7"/>
        <v>6183</v>
      </c>
      <c r="G78" s="6">
        <f>+Nonresidential!B78</f>
        <v>1407.6404755037222</v>
      </c>
      <c r="I78" s="113" t="s">
        <v>440</v>
      </c>
      <c r="M78" s="113" t="s">
        <v>440</v>
      </c>
    </row>
    <row r="79" spans="1:13">
      <c r="A79" s="14">
        <v>39448</v>
      </c>
      <c r="B79" s="25">
        <v>6178</v>
      </c>
      <c r="C79" s="8">
        <v>4507</v>
      </c>
      <c r="D79" s="15">
        <v>14768</v>
      </c>
      <c r="E79" s="27">
        <v>39448</v>
      </c>
      <c r="F79" s="6">
        <f t="shared" si="7"/>
        <v>6178</v>
      </c>
      <c r="G79" s="6">
        <f>+Nonresidential!B79</f>
        <v>1378.8190029503094</v>
      </c>
      <c r="I79" s="113" t="s">
        <v>440</v>
      </c>
      <c r="M79" s="113" t="s">
        <v>440</v>
      </c>
    </row>
    <row r="80" spans="1:13">
      <c r="A80" s="14">
        <v>39479</v>
      </c>
      <c r="B80" s="25">
        <v>6247</v>
      </c>
      <c r="C80" s="8">
        <v>4331</v>
      </c>
      <c r="D80" s="15">
        <v>14657</v>
      </c>
      <c r="E80" s="27">
        <v>39479</v>
      </c>
      <c r="F80" s="6">
        <f t="shared" si="7"/>
        <v>6247</v>
      </c>
      <c r="G80" s="6">
        <f>+Nonresidential!B80</f>
        <v>1418.9423119483199</v>
      </c>
      <c r="I80" s="113" t="s">
        <v>440</v>
      </c>
      <c r="M80" s="113" t="s">
        <v>440</v>
      </c>
    </row>
    <row r="81" spans="1:13">
      <c r="A81" s="14">
        <v>39508</v>
      </c>
      <c r="B81" s="25">
        <v>6056</v>
      </c>
      <c r="C81" s="8">
        <v>4112</v>
      </c>
      <c r="D81" s="15">
        <v>14365</v>
      </c>
      <c r="E81" s="27">
        <v>39508</v>
      </c>
      <c r="F81" s="6">
        <f t="shared" si="7"/>
        <v>6056</v>
      </c>
      <c r="G81" s="6">
        <f>+Nonresidential!B81</f>
        <v>1391.4986284940292</v>
      </c>
      <c r="I81" s="113" t="s">
        <v>440</v>
      </c>
      <c r="M81" s="113" t="s">
        <v>440</v>
      </c>
    </row>
    <row r="82" spans="1:13">
      <c r="A82" s="14">
        <v>39539</v>
      </c>
      <c r="B82" s="25">
        <v>6301</v>
      </c>
      <c r="C82" s="8">
        <v>4128</v>
      </c>
      <c r="D82" s="15">
        <v>14695</v>
      </c>
      <c r="E82" s="27">
        <v>39539</v>
      </c>
      <c r="F82" s="6">
        <f t="shared" si="7"/>
        <v>6301</v>
      </c>
      <c r="G82" s="6">
        <f>+Nonresidential!B82</f>
        <v>1492.600224524125</v>
      </c>
      <c r="I82" s="113" t="s">
        <v>440</v>
      </c>
      <c r="M82" s="113" t="s">
        <v>440</v>
      </c>
    </row>
    <row r="83" spans="1:13">
      <c r="A83" s="14">
        <v>39569</v>
      </c>
      <c r="B83" s="25">
        <v>6138</v>
      </c>
      <c r="C83" s="8">
        <v>3980</v>
      </c>
      <c r="D83" s="15">
        <v>14337</v>
      </c>
      <c r="E83" s="27">
        <v>39569</v>
      </c>
      <c r="F83" s="6">
        <f t="shared" si="7"/>
        <v>6138</v>
      </c>
      <c r="G83" s="6">
        <f>+Nonresidential!B83</f>
        <v>1526.4771408900369</v>
      </c>
      <c r="I83" s="113" t="s">
        <v>440</v>
      </c>
      <c r="M83" s="113" t="s">
        <v>440</v>
      </c>
    </row>
    <row r="84" spans="1:13">
      <c r="A84" s="14">
        <v>39600</v>
      </c>
      <c r="B84" s="25">
        <v>5802</v>
      </c>
      <c r="C84" s="8">
        <v>3825</v>
      </c>
      <c r="D84" s="15">
        <v>13634</v>
      </c>
      <c r="E84" s="27">
        <v>39600</v>
      </c>
      <c r="F84" s="6">
        <f t="shared" si="7"/>
        <v>5802</v>
      </c>
      <c r="G84" s="6">
        <f>+Nonresidential!B84</f>
        <v>1504.1126863735587</v>
      </c>
      <c r="I84" s="113" t="s">
        <v>440</v>
      </c>
      <c r="M84" s="113" t="s">
        <v>440</v>
      </c>
    </row>
    <row r="85" spans="1:13">
      <c r="A85" s="14">
        <v>39630</v>
      </c>
      <c r="B85" s="25">
        <v>5599</v>
      </c>
      <c r="C85" s="8">
        <v>3652</v>
      </c>
      <c r="D85" s="15">
        <v>13285</v>
      </c>
      <c r="E85" s="27">
        <v>39630</v>
      </c>
      <c r="F85" s="6">
        <f t="shared" si="7"/>
        <v>5599</v>
      </c>
      <c r="G85" s="6">
        <f>+Nonresidential!B85</f>
        <v>1526.9424550665099</v>
      </c>
      <c r="I85" s="113" t="s">
        <v>440</v>
      </c>
      <c r="M85" s="113" t="s">
        <v>440</v>
      </c>
    </row>
    <row r="86" spans="1:13">
      <c r="A86" s="14">
        <v>39661</v>
      </c>
      <c r="B86" s="25">
        <v>5187</v>
      </c>
      <c r="C86" s="8">
        <v>3515</v>
      </c>
      <c r="D86" s="15">
        <v>12654</v>
      </c>
      <c r="E86" s="27">
        <v>39661</v>
      </c>
      <c r="F86" s="6">
        <f t="shared" si="7"/>
        <v>5187</v>
      </c>
      <c r="G86" s="6">
        <f>+Nonresidential!B86</f>
        <v>1485.7864542364819</v>
      </c>
      <c r="I86" s="113" t="s">
        <v>440</v>
      </c>
      <c r="M86" s="113" t="s">
        <v>440</v>
      </c>
    </row>
    <row r="87" spans="1:13">
      <c r="A87" s="14">
        <v>39692</v>
      </c>
      <c r="B87" s="25">
        <v>4996</v>
      </c>
      <c r="C87" s="8">
        <v>3344</v>
      </c>
      <c r="D87" s="15">
        <v>12663</v>
      </c>
      <c r="E87" s="27">
        <v>39692</v>
      </c>
      <c r="F87" s="6">
        <f t="shared" si="7"/>
        <v>4996</v>
      </c>
      <c r="G87" s="6">
        <f>+Nonresidential!B87</f>
        <v>1583.5540573489659</v>
      </c>
      <c r="I87" s="113" t="s">
        <v>440</v>
      </c>
      <c r="M87" s="113" t="s">
        <v>440</v>
      </c>
    </row>
    <row r="88" spans="1:13">
      <c r="A88" s="14">
        <v>39722</v>
      </c>
      <c r="B88" s="25">
        <v>4736</v>
      </c>
      <c r="C88" s="8">
        <v>3151</v>
      </c>
      <c r="D88" s="15">
        <v>12202</v>
      </c>
      <c r="E88" s="27">
        <v>39722</v>
      </c>
      <c r="F88" s="6">
        <f t="shared" si="7"/>
        <v>4736</v>
      </c>
      <c r="G88" s="6">
        <f>+Nonresidential!B88</f>
        <v>1587.1733270492396</v>
      </c>
      <c r="I88" s="113" t="s">
        <v>440</v>
      </c>
      <c r="M88" s="113" t="s">
        <v>440</v>
      </c>
    </row>
    <row r="89" spans="1:13">
      <c r="A89" s="14">
        <v>39753</v>
      </c>
      <c r="B89" s="25">
        <v>4549</v>
      </c>
      <c r="C89" s="8">
        <v>2970</v>
      </c>
      <c r="D89" s="15">
        <v>11549</v>
      </c>
      <c r="E89" s="27">
        <v>39753</v>
      </c>
      <c r="F89" s="6">
        <f t="shared" si="7"/>
        <v>4549</v>
      </c>
      <c r="G89" s="6">
        <f>+Nonresidential!B89</f>
        <v>1644.6641758315839</v>
      </c>
      <c r="I89" s="113" t="s">
        <v>440</v>
      </c>
      <c r="M89" s="113" t="s">
        <v>440</v>
      </c>
    </row>
    <row r="90" spans="1:13">
      <c r="A90" s="14">
        <v>39783</v>
      </c>
      <c r="B90" s="25">
        <v>4320</v>
      </c>
      <c r="C90" s="8">
        <v>2922</v>
      </c>
      <c r="D90" s="15">
        <v>11214</v>
      </c>
      <c r="E90" s="27">
        <v>39783</v>
      </c>
      <c r="F90" s="6">
        <f t="shared" si="7"/>
        <v>4320</v>
      </c>
      <c r="G90" s="6">
        <f>+Nonresidential!B90</f>
        <v>1636.0481916382721</v>
      </c>
      <c r="I90" s="113" t="s">
        <v>440</v>
      </c>
      <c r="M90" s="113" t="s">
        <v>440</v>
      </c>
    </row>
    <row r="91" spans="1:13">
      <c r="A91" s="14">
        <v>39814</v>
      </c>
      <c r="B91" s="25">
        <v>4049</v>
      </c>
      <c r="C91" s="8">
        <v>2741</v>
      </c>
      <c r="D91" s="15">
        <v>10735</v>
      </c>
      <c r="E91" s="27">
        <v>39814</v>
      </c>
      <c r="F91" s="6">
        <f t="shared" si="7"/>
        <v>4049</v>
      </c>
      <c r="G91" s="6">
        <f>+Nonresidential!B91</f>
        <v>1634.0894545181015</v>
      </c>
    </row>
    <row r="92" spans="1:13">
      <c r="A92" s="14">
        <v>39845</v>
      </c>
      <c r="B92" s="25">
        <v>3732</v>
      </c>
      <c r="C92" s="8">
        <v>2590</v>
      </c>
      <c r="D92" s="15">
        <v>10388</v>
      </c>
      <c r="E92" s="27">
        <v>39845</v>
      </c>
      <c r="F92" s="6">
        <f t="shared" si="7"/>
        <v>3732</v>
      </c>
      <c r="G92" s="6">
        <f>+Nonresidential!B92</f>
        <v>1778.0676164502893</v>
      </c>
    </row>
    <row r="93" spans="1:13">
      <c r="A93" s="14">
        <v>39873</v>
      </c>
      <c r="B93" s="25">
        <v>3708</v>
      </c>
      <c r="C93" s="8">
        <v>2554</v>
      </c>
      <c r="D93" s="15">
        <v>9972</v>
      </c>
      <c r="E93" s="27">
        <v>39873</v>
      </c>
      <c r="F93" s="6">
        <f t="shared" si="7"/>
        <v>3708</v>
      </c>
      <c r="G93" s="6">
        <f>+Nonresidential!B93</f>
        <v>1719.5052785019996</v>
      </c>
    </row>
    <row r="94" spans="1:13">
      <c r="A94" s="14">
        <v>39904</v>
      </c>
      <c r="B94" s="25">
        <v>3291</v>
      </c>
      <c r="C94" s="8">
        <v>2383</v>
      </c>
      <c r="D94" s="15">
        <v>9196</v>
      </c>
      <c r="E94" s="27">
        <v>39904</v>
      </c>
      <c r="F94" s="6">
        <f t="shared" si="7"/>
        <v>3291</v>
      </c>
      <c r="G94" s="6">
        <f>+Nonresidential!B94</f>
        <v>1589.6688671534966</v>
      </c>
    </row>
    <row r="95" spans="1:13">
      <c r="A95" s="14">
        <v>39934</v>
      </c>
      <c r="B95" s="25">
        <v>3400</v>
      </c>
      <c r="C95" s="8">
        <v>2294</v>
      </c>
      <c r="D95" s="15">
        <v>8761</v>
      </c>
      <c r="E95" s="27">
        <v>39934</v>
      </c>
      <c r="F95" s="6">
        <f t="shared" si="7"/>
        <v>3400</v>
      </c>
      <c r="G95" s="6">
        <f>+Nonresidential!B95</f>
        <v>1734.8286784004033</v>
      </c>
    </row>
    <row r="96" spans="1:13">
      <c r="A96" s="14">
        <v>39965</v>
      </c>
      <c r="B96" s="25">
        <v>3223</v>
      </c>
      <c r="C96" s="8">
        <v>2242</v>
      </c>
      <c r="D96" s="15">
        <v>8710</v>
      </c>
      <c r="E96" s="27">
        <v>39965</v>
      </c>
      <c r="F96" s="6">
        <f t="shared" si="7"/>
        <v>3223</v>
      </c>
      <c r="G96" s="6">
        <f>+Nonresidential!B96</f>
        <v>1679.1380618194498</v>
      </c>
    </row>
    <row r="97" spans="1:13">
      <c r="A97" s="14">
        <v>39995</v>
      </c>
      <c r="B97" s="25">
        <v>3215</v>
      </c>
      <c r="C97" s="8">
        <v>2256</v>
      </c>
      <c r="D97" s="15">
        <v>8483</v>
      </c>
      <c r="E97" s="27">
        <v>39995</v>
      </c>
      <c r="F97" s="6">
        <f t="shared" si="7"/>
        <v>3215</v>
      </c>
      <c r="G97" s="6">
        <f>+Nonresidential!B97</f>
        <v>1668.6105980661125</v>
      </c>
    </row>
    <row r="98" spans="1:13">
      <c r="A98" s="14">
        <v>40026</v>
      </c>
      <c r="B98" s="25">
        <v>3157</v>
      </c>
      <c r="C98" s="8">
        <v>2236</v>
      </c>
      <c r="D98" s="15">
        <v>8428</v>
      </c>
      <c r="E98" s="27">
        <v>40026</v>
      </c>
      <c r="F98" s="6">
        <f t="shared" si="7"/>
        <v>3157</v>
      </c>
      <c r="G98" s="6">
        <f>+Nonresidential!B98</f>
        <v>1683.1438586990369</v>
      </c>
    </row>
    <row r="99" spans="1:13">
      <c r="A99" s="14">
        <v>40057</v>
      </c>
      <c r="B99" s="25">
        <v>3315</v>
      </c>
      <c r="C99" s="8">
        <v>2271</v>
      </c>
      <c r="D99" s="15">
        <v>8030</v>
      </c>
      <c r="E99" s="27">
        <v>40057</v>
      </c>
      <c r="F99" s="6">
        <f t="shared" si="7"/>
        <v>3315</v>
      </c>
      <c r="G99" s="6">
        <f>+Nonresidential!B99</f>
        <v>1571.4806516953145</v>
      </c>
    </row>
    <row r="100" spans="1:13">
      <c r="A100" s="14">
        <v>40087</v>
      </c>
      <c r="B100" s="25">
        <v>3401</v>
      </c>
      <c r="C100" s="8">
        <v>2298</v>
      </c>
      <c r="D100" s="15">
        <v>8168</v>
      </c>
      <c r="E100" s="27">
        <v>40087</v>
      </c>
      <c r="F100" s="6">
        <f t="shared" si="7"/>
        <v>3401</v>
      </c>
      <c r="G100" s="6">
        <f>+Nonresidential!B100</f>
        <v>1587.7452872298391</v>
      </c>
    </row>
    <row r="101" spans="1:13">
      <c r="A101" s="14">
        <v>40118</v>
      </c>
      <c r="B101" s="25">
        <v>3407</v>
      </c>
      <c r="C101" s="8">
        <v>2399</v>
      </c>
      <c r="D101" s="15">
        <v>8393</v>
      </c>
      <c r="E101" s="27">
        <v>40118</v>
      </c>
      <c r="F101" s="6">
        <f t="shared" si="7"/>
        <v>3407</v>
      </c>
      <c r="G101" s="6">
        <f>+Nonresidential!B101</f>
        <v>1606.7100452338404</v>
      </c>
    </row>
    <row r="102" spans="1:13">
      <c r="A102" s="14">
        <v>40148</v>
      </c>
      <c r="B102" s="25">
        <v>3487</v>
      </c>
      <c r="C102" s="8">
        <v>2444</v>
      </c>
      <c r="D102" s="15">
        <v>8494</v>
      </c>
      <c r="E102" s="27">
        <v>40148</v>
      </c>
      <c r="F102" s="6">
        <f t="shared" ref="F102:F133" si="8">+B102</f>
        <v>3487</v>
      </c>
      <c r="G102" s="6">
        <f>+Nonresidential!B102</f>
        <v>1601.6260989549789</v>
      </c>
    </row>
    <row r="103" spans="1:13">
      <c r="A103" s="14">
        <v>40179</v>
      </c>
      <c r="B103" s="25">
        <v>3546</v>
      </c>
      <c r="C103" s="8">
        <v>2512</v>
      </c>
      <c r="D103" s="15">
        <v>8597</v>
      </c>
      <c r="E103" s="27">
        <v>40179</v>
      </c>
      <c r="F103" s="6">
        <f t="shared" si="8"/>
        <v>3546</v>
      </c>
      <c r="G103" s="6">
        <f>+Nonresidential!B103</f>
        <v>1592.9481408350873</v>
      </c>
    </row>
    <row r="104" spans="1:13">
      <c r="A104" s="14">
        <v>40210</v>
      </c>
      <c r="B104" s="25">
        <v>3635</v>
      </c>
      <c r="C104" s="8">
        <v>2614</v>
      </c>
      <c r="D104" s="15">
        <v>8722</v>
      </c>
      <c r="E104" s="27">
        <v>40210</v>
      </c>
      <c r="F104" s="6">
        <f t="shared" si="8"/>
        <v>3635</v>
      </c>
      <c r="G104" s="6">
        <f>+Nonresidential!B104</f>
        <v>1468.1637902512612</v>
      </c>
    </row>
    <row r="105" spans="1:13">
      <c r="A105" s="14">
        <v>40238</v>
      </c>
      <c r="B105" s="25">
        <v>3646</v>
      </c>
      <c r="C105" s="8">
        <v>2732</v>
      </c>
      <c r="D105" s="15">
        <v>9003</v>
      </c>
      <c r="E105" s="27">
        <v>40238</v>
      </c>
      <c r="F105" s="6">
        <f t="shared" si="8"/>
        <v>3646</v>
      </c>
      <c r="G105" s="6">
        <f>+Nonresidential!B105</f>
        <v>1530.5464387009297</v>
      </c>
    </row>
    <row r="106" spans="1:13">
      <c r="A106" s="14">
        <v>40269</v>
      </c>
      <c r="B106" s="25">
        <v>3651</v>
      </c>
      <c r="C106" s="8">
        <v>2859</v>
      </c>
      <c r="D106" s="15">
        <v>9262</v>
      </c>
      <c r="E106" s="27">
        <v>40269</v>
      </c>
      <c r="F106" s="6">
        <f t="shared" si="8"/>
        <v>3651</v>
      </c>
      <c r="G106" s="6">
        <f>+Nonresidential!B106</f>
        <v>1525.7562918647609</v>
      </c>
    </row>
    <row r="107" spans="1:13">
      <c r="A107" s="14">
        <v>40299</v>
      </c>
      <c r="B107" s="25">
        <v>3540</v>
      </c>
      <c r="C107" s="8">
        <v>2916</v>
      </c>
      <c r="D107" s="15">
        <v>9438</v>
      </c>
      <c r="E107" s="27">
        <v>40299</v>
      </c>
      <c r="F107" s="6">
        <f t="shared" si="8"/>
        <v>3540</v>
      </c>
      <c r="G107" s="6">
        <f>+Nonresidential!B107</f>
        <v>1324.2239822975514</v>
      </c>
    </row>
    <row r="108" spans="1:13">
      <c r="A108" s="14">
        <v>40330</v>
      </c>
      <c r="B108" s="25">
        <v>3669</v>
      </c>
      <c r="C108" s="8">
        <v>2974</v>
      </c>
      <c r="D108" s="15">
        <v>9524</v>
      </c>
      <c r="E108" s="27">
        <v>40330</v>
      </c>
      <c r="F108" s="6">
        <f t="shared" si="8"/>
        <v>3669</v>
      </c>
      <c r="G108" s="6">
        <f>+Nonresidential!B108</f>
        <v>1323.0675063443036</v>
      </c>
    </row>
    <row r="109" spans="1:13">
      <c r="A109" s="14">
        <v>40360</v>
      </c>
      <c r="B109" s="25">
        <v>3733</v>
      </c>
      <c r="C109" s="8">
        <v>3009</v>
      </c>
      <c r="D109" s="15">
        <v>9684</v>
      </c>
      <c r="E109" s="27">
        <v>40360</v>
      </c>
      <c r="F109" s="6">
        <f t="shared" si="8"/>
        <v>3733</v>
      </c>
      <c r="G109" s="6">
        <f>+Nonresidential!B109</f>
        <v>1225.5231818243792</v>
      </c>
    </row>
    <row r="110" spans="1:13">
      <c r="A110" s="14">
        <v>40391</v>
      </c>
      <c r="B110" s="25">
        <v>3838</v>
      </c>
      <c r="C110" s="8">
        <v>2965</v>
      </c>
      <c r="D110" s="15">
        <v>9657</v>
      </c>
      <c r="E110" s="27">
        <v>40391</v>
      </c>
      <c r="F110" s="6">
        <f t="shared" si="8"/>
        <v>3838</v>
      </c>
      <c r="G110" s="6">
        <f>+Nonresidential!B110</f>
        <v>1243.7732260760235</v>
      </c>
    </row>
    <row r="111" spans="1:13">
      <c r="A111" s="14">
        <v>40422</v>
      </c>
      <c r="B111" s="25">
        <v>3718</v>
      </c>
      <c r="C111" s="8">
        <v>2897</v>
      </c>
      <c r="D111" s="15">
        <v>9677</v>
      </c>
      <c r="E111" s="27">
        <v>40422</v>
      </c>
      <c r="F111" s="6">
        <f t="shared" si="8"/>
        <v>3718</v>
      </c>
      <c r="G111" s="6">
        <f>+Nonresidential!B111</f>
        <v>1226.9557462893192</v>
      </c>
      <c r="I111" s="113" t="s">
        <v>440</v>
      </c>
      <c r="J111" s="113"/>
      <c r="K111" s="113"/>
      <c r="L111" s="113"/>
      <c r="M111" s="113" t="s">
        <v>440</v>
      </c>
    </row>
    <row r="112" spans="1:13">
      <c r="A112" s="14">
        <v>40452</v>
      </c>
      <c r="B112" s="25">
        <v>3703</v>
      </c>
      <c r="C112" s="8">
        <v>2882</v>
      </c>
      <c r="D112" s="15">
        <v>9406</v>
      </c>
      <c r="E112" s="27">
        <v>40452</v>
      </c>
      <c r="F112" s="6">
        <f t="shared" si="8"/>
        <v>3703</v>
      </c>
      <c r="G112" s="6">
        <f>+Nonresidential!B112</f>
        <v>1175.3351358136595</v>
      </c>
      <c r="I112" s="113" t="s">
        <v>440</v>
      </c>
      <c r="J112" s="113"/>
      <c r="K112" s="113"/>
      <c r="L112" s="113"/>
      <c r="M112" s="113" t="s">
        <v>440</v>
      </c>
    </row>
    <row r="113" spans="1:13">
      <c r="A113" s="14">
        <v>40483</v>
      </c>
      <c r="B113" s="25">
        <v>3733</v>
      </c>
      <c r="C113" s="8">
        <v>2890</v>
      </c>
      <c r="D113" s="15">
        <v>9338</v>
      </c>
      <c r="E113" s="27">
        <v>40483</v>
      </c>
      <c r="F113" s="6">
        <f t="shared" si="8"/>
        <v>3733</v>
      </c>
      <c r="G113" s="6">
        <f>+Nonresidential!B113</f>
        <v>1287.3627763367244</v>
      </c>
      <c r="I113" s="113" t="s">
        <v>440</v>
      </c>
      <c r="J113" s="113"/>
      <c r="K113" s="113"/>
      <c r="L113" s="113"/>
      <c r="M113" s="113" t="s">
        <v>440</v>
      </c>
    </row>
    <row r="114" spans="1:13">
      <c r="A114" s="14">
        <v>40513</v>
      </c>
      <c r="B114" s="25">
        <v>3613</v>
      </c>
      <c r="C114" s="8">
        <v>2821</v>
      </c>
      <c r="D114" s="15">
        <v>9168</v>
      </c>
      <c r="E114" s="27">
        <v>40513</v>
      </c>
      <c r="F114" s="6">
        <f t="shared" si="8"/>
        <v>3613</v>
      </c>
      <c r="G114" s="6">
        <f>+Nonresidential!B114</f>
        <v>1238.9968043288336</v>
      </c>
      <c r="I114" s="113" t="s">
        <v>440</v>
      </c>
      <c r="J114" s="113"/>
      <c r="K114" s="113"/>
      <c r="L114" s="113"/>
      <c r="M114" s="113" t="s">
        <v>440</v>
      </c>
    </row>
    <row r="115" spans="1:13">
      <c r="A115" s="14">
        <v>40544</v>
      </c>
      <c r="B115" s="25">
        <v>3626</v>
      </c>
      <c r="C115" s="8">
        <v>2788</v>
      </c>
      <c r="D115" s="15">
        <v>9013</v>
      </c>
      <c r="E115" s="27">
        <v>40544</v>
      </c>
      <c r="F115" s="6">
        <f t="shared" si="8"/>
        <v>3626</v>
      </c>
      <c r="G115" s="6">
        <f>+Nonresidential!B115</f>
        <v>1226.6962219310419</v>
      </c>
      <c r="I115" s="113" t="s">
        <v>440</v>
      </c>
      <c r="J115" s="113"/>
      <c r="K115" s="113"/>
      <c r="L115" s="113"/>
      <c r="M115" s="113" t="s">
        <v>440</v>
      </c>
    </row>
    <row r="116" spans="1:13">
      <c r="A116" s="14">
        <v>40575</v>
      </c>
      <c r="B116" s="25">
        <v>3612</v>
      </c>
      <c r="C116" s="8">
        <v>2687</v>
      </c>
      <c r="D116" s="15">
        <v>8726</v>
      </c>
      <c r="E116" s="27">
        <v>40575</v>
      </c>
      <c r="F116" s="6">
        <f t="shared" si="8"/>
        <v>3612</v>
      </c>
      <c r="G116" s="6">
        <f>+Nonresidential!B116</f>
        <v>1200.2226314804188</v>
      </c>
      <c r="I116" s="113" t="s">
        <v>440</v>
      </c>
      <c r="J116" s="113"/>
      <c r="K116" s="113"/>
      <c r="L116" s="113"/>
      <c r="M116" s="113" t="s">
        <v>440</v>
      </c>
    </row>
    <row r="117" spans="1:13">
      <c r="A117" s="14">
        <v>40603</v>
      </c>
      <c r="B117" s="25">
        <v>3583</v>
      </c>
      <c r="C117" s="8">
        <v>2526</v>
      </c>
      <c r="D117" s="15">
        <v>8502</v>
      </c>
      <c r="E117" s="27">
        <v>40603</v>
      </c>
      <c r="F117" s="6">
        <f t="shared" si="8"/>
        <v>3583</v>
      </c>
      <c r="G117" s="6">
        <f>+Nonresidential!B117</f>
        <v>1240.8550566484391</v>
      </c>
      <c r="I117" s="113" t="s">
        <v>440</v>
      </c>
      <c r="J117" s="113"/>
      <c r="K117" s="113"/>
      <c r="L117" s="113"/>
      <c r="M117" s="113" t="s">
        <v>440</v>
      </c>
    </row>
    <row r="118" spans="1:13">
      <c r="A118" s="14">
        <v>40634</v>
      </c>
      <c r="B118" s="25">
        <v>3535</v>
      </c>
      <c r="C118" s="8">
        <v>2458</v>
      </c>
      <c r="D118" s="15">
        <v>8145</v>
      </c>
      <c r="E118" s="27">
        <v>40634</v>
      </c>
      <c r="F118" s="6">
        <f t="shared" si="8"/>
        <v>3535</v>
      </c>
      <c r="G118" s="6">
        <f>+Nonresidential!B118</f>
        <v>1249.9206336498989</v>
      </c>
      <c r="I118" s="113" t="s">
        <v>440</v>
      </c>
      <c r="J118" s="113"/>
      <c r="K118" s="113"/>
      <c r="L118" s="113"/>
      <c r="M118" s="113" t="s">
        <v>440</v>
      </c>
    </row>
    <row r="119" spans="1:13">
      <c r="A119" s="14">
        <v>40664</v>
      </c>
      <c r="B119" s="25">
        <v>3450</v>
      </c>
      <c r="C119" s="8">
        <v>2472</v>
      </c>
      <c r="D119" s="15">
        <v>7995</v>
      </c>
      <c r="E119" s="27">
        <v>40664</v>
      </c>
      <c r="F119" s="6">
        <f t="shared" si="8"/>
        <v>3450</v>
      </c>
      <c r="G119" s="6">
        <f>+Nonresidential!B119</f>
        <v>1236.598076702091</v>
      </c>
      <c r="I119" s="113" t="s">
        <v>440</v>
      </c>
      <c r="J119" s="113"/>
      <c r="K119" s="113"/>
      <c r="L119" s="113"/>
      <c r="M119" s="113" t="s">
        <v>440</v>
      </c>
    </row>
    <row r="120" spans="1:13">
      <c r="A120" s="14">
        <v>40695</v>
      </c>
      <c r="B120" s="25">
        <v>3397</v>
      </c>
      <c r="C120" s="8">
        <v>2373</v>
      </c>
      <c r="D120" s="15">
        <v>7769</v>
      </c>
      <c r="E120" s="27">
        <v>40695</v>
      </c>
      <c r="F120" s="6">
        <f t="shared" si="8"/>
        <v>3397</v>
      </c>
      <c r="G120" s="6">
        <f>+Nonresidential!B120</f>
        <v>1209.1370291448491</v>
      </c>
      <c r="I120" s="113" t="s">
        <v>440</v>
      </c>
      <c r="J120" s="113"/>
      <c r="K120" s="113"/>
      <c r="L120" s="113"/>
      <c r="M120" s="113" t="s">
        <v>440</v>
      </c>
    </row>
    <row r="121" spans="1:13">
      <c r="A121" s="14">
        <v>40725</v>
      </c>
      <c r="B121" s="25">
        <v>3422</v>
      </c>
      <c r="C121" s="8">
        <v>2271</v>
      </c>
      <c r="D121" s="15">
        <v>7543</v>
      </c>
      <c r="E121" s="27">
        <v>40725</v>
      </c>
      <c r="F121" s="6">
        <f t="shared" si="8"/>
        <v>3422</v>
      </c>
      <c r="G121" s="6">
        <f>+Nonresidential!B121</f>
        <v>1349.7254098561723</v>
      </c>
      <c r="I121" s="113" t="s">
        <v>440</v>
      </c>
      <c r="J121" s="113"/>
      <c r="K121" s="113"/>
      <c r="L121" s="113"/>
      <c r="M121" s="113" t="s">
        <v>440</v>
      </c>
    </row>
    <row r="122" spans="1:13">
      <c r="A122" s="14">
        <v>40756</v>
      </c>
      <c r="B122" s="25">
        <v>3480</v>
      </c>
      <c r="C122" s="8">
        <v>2396</v>
      </c>
      <c r="D122" s="15">
        <v>7640</v>
      </c>
      <c r="E122" s="27">
        <v>40756</v>
      </c>
      <c r="F122" s="6">
        <f t="shared" si="8"/>
        <v>3480</v>
      </c>
      <c r="G122" s="6">
        <f>+Nonresidential!B122</f>
        <v>1320.3569332922918</v>
      </c>
      <c r="I122" s="113" t="s">
        <v>440</v>
      </c>
      <c r="J122" s="113"/>
      <c r="K122" s="113"/>
      <c r="L122" s="113"/>
      <c r="M122" s="113" t="s">
        <v>440</v>
      </c>
    </row>
    <row r="123" spans="1:13">
      <c r="A123" s="14">
        <v>40787</v>
      </c>
      <c r="B123" s="25">
        <v>3478</v>
      </c>
      <c r="C123" s="8">
        <v>2420</v>
      </c>
      <c r="D123" s="15">
        <v>7602</v>
      </c>
      <c r="E123" s="27">
        <v>40787</v>
      </c>
      <c r="F123" s="6">
        <f t="shared" si="8"/>
        <v>3478</v>
      </c>
      <c r="G123" s="6">
        <f>+Nonresidential!B123</f>
        <v>1351.2733916140949</v>
      </c>
      <c r="I123" s="113" t="s">
        <v>440</v>
      </c>
      <c r="J123" s="113"/>
      <c r="K123" s="113"/>
      <c r="L123" s="113"/>
      <c r="M123" s="113" t="s">
        <v>440</v>
      </c>
    </row>
    <row r="124" spans="1:13">
      <c r="A124" s="14">
        <v>40817</v>
      </c>
      <c r="B124" s="25">
        <v>3606</v>
      </c>
      <c r="C124" s="8">
        <v>2419</v>
      </c>
      <c r="D124" s="15">
        <v>7590</v>
      </c>
      <c r="E124" s="27">
        <v>40817</v>
      </c>
      <c r="F124" s="6">
        <f t="shared" si="8"/>
        <v>3606</v>
      </c>
      <c r="G124" s="6">
        <f>+Nonresidential!B124</f>
        <v>1362.2031753511585</v>
      </c>
      <c r="I124" s="113" t="s">
        <v>440</v>
      </c>
      <c r="J124" s="113"/>
      <c r="K124" s="113"/>
      <c r="L124" s="113"/>
      <c r="M124" s="113" t="s">
        <v>440</v>
      </c>
    </row>
    <row r="125" spans="1:13">
      <c r="A125" s="14">
        <v>40848</v>
      </c>
      <c r="B125" s="25">
        <v>3673</v>
      </c>
      <c r="C125" s="8">
        <v>2363</v>
      </c>
      <c r="D125" s="15">
        <v>7493</v>
      </c>
      <c r="E125" s="27">
        <v>40848</v>
      </c>
      <c r="F125" s="6">
        <f t="shared" si="8"/>
        <v>3673</v>
      </c>
      <c r="G125" s="6">
        <f>+Nonresidential!B125</f>
        <v>1247.4459370919308</v>
      </c>
      <c r="I125" s="113" t="s">
        <v>440</v>
      </c>
      <c r="J125" s="113"/>
      <c r="K125" s="113"/>
      <c r="L125" s="113"/>
      <c r="M125" s="113" t="s">
        <v>440</v>
      </c>
    </row>
    <row r="126" spans="1:13">
      <c r="A126" s="14">
        <v>40878</v>
      </c>
      <c r="B126" s="25">
        <v>3772</v>
      </c>
      <c r="C126" s="8">
        <v>2395</v>
      </c>
      <c r="D126" s="15">
        <v>7495</v>
      </c>
      <c r="E126" s="27">
        <v>40878</v>
      </c>
      <c r="F126" s="6">
        <f t="shared" si="8"/>
        <v>3772</v>
      </c>
      <c r="G126" s="6">
        <f>+Nonresidential!B126</f>
        <v>1422.6474048444882</v>
      </c>
      <c r="I126" s="113" t="s">
        <v>440</v>
      </c>
      <c r="J126" s="113"/>
      <c r="K126" s="113"/>
      <c r="L126" s="113"/>
      <c r="M126" s="113" t="s">
        <v>440</v>
      </c>
    </row>
    <row r="127" spans="1:13">
      <c r="A127" s="14">
        <v>40909</v>
      </c>
      <c r="B127" s="25">
        <v>3745</v>
      </c>
      <c r="C127" s="8">
        <v>2627</v>
      </c>
      <c r="D127" s="15">
        <v>7521</v>
      </c>
      <c r="E127" s="27">
        <v>40909</v>
      </c>
      <c r="F127" s="6">
        <f t="shared" si="8"/>
        <v>3745</v>
      </c>
      <c r="G127" s="6">
        <f>+Nonresidential!B127</f>
        <v>1445.761586729878</v>
      </c>
      <c r="I127" s="113" t="s">
        <v>440</v>
      </c>
      <c r="J127" s="113"/>
      <c r="K127" s="113"/>
      <c r="L127" s="113"/>
      <c r="M127" s="113" t="s">
        <v>440</v>
      </c>
    </row>
    <row r="128" spans="1:13">
      <c r="A128" s="14">
        <v>40940</v>
      </c>
      <c r="B128" s="25">
        <v>3763</v>
      </c>
      <c r="C128" s="8">
        <v>2739</v>
      </c>
      <c r="D128" s="15">
        <v>7622</v>
      </c>
      <c r="E128" s="27">
        <v>40940</v>
      </c>
      <c r="F128" s="6">
        <f t="shared" si="8"/>
        <v>3763</v>
      </c>
      <c r="G128" s="6">
        <f>+Nonresidential!B128</f>
        <v>1465.3995358069219</v>
      </c>
      <c r="I128" s="113" t="s">
        <v>440</v>
      </c>
      <c r="J128" s="113"/>
      <c r="K128" s="113"/>
      <c r="L128" s="113"/>
      <c r="M128" s="113" t="s">
        <v>440</v>
      </c>
    </row>
    <row r="129" spans="1:9">
      <c r="A129" s="14">
        <v>40969</v>
      </c>
      <c r="B129" s="25">
        <v>3976</v>
      </c>
      <c r="C129" s="8">
        <v>2854</v>
      </c>
      <c r="D129" s="15">
        <v>7766</v>
      </c>
      <c r="E129" s="27">
        <v>40969</v>
      </c>
      <c r="F129" s="6">
        <f t="shared" si="8"/>
        <v>3976</v>
      </c>
      <c r="G129" s="6">
        <f>+Nonresidential!B129</f>
        <v>1371.04386210556</v>
      </c>
    </row>
    <row r="130" spans="1:9">
      <c r="A130" s="14">
        <v>41000</v>
      </c>
      <c r="B130" s="25">
        <v>4077</v>
      </c>
      <c r="C130" s="8">
        <v>2938</v>
      </c>
      <c r="D130" s="15">
        <v>7884</v>
      </c>
      <c r="E130" s="27">
        <v>41000</v>
      </c>
      <c r="F130" s="6">
        <f t="shared" si="8"/>
        <v>4077</v>
      </c>
      <c r="G130" s="6">
        <f>+Nonresidential!B130</f>
        <v>1382.2473632131992</v>
      </c>
    </row>
    <row r="131" spans="1:9">
      <c r="A131" s="14">
        <v>41030</v>
      </c>
      <c r="B131" s="25">
        <v>4202</v>
      </c>
      <c r="C131" s="8">
        <v>3038</v>
      </c>
      <c r="D131" s="15">
        <v>7892</v>
      </c>
      <c r="E131" s="27">
        <v>41030</v>
      </c>
      <c r="F131" s="6">
        <f t="shared" si="8"/>
        <v>4202</v>
      </c>
      <c r="G131" s="6">
        <f>+Nonresidential!B131</f>
        <v>1378.8252393877415</v>
      </c>
    </row>
    <row r="132" spans="1:9">
      <c r="A132" s="14">
        <v>41061</v>
      </c>
      <c r="B132" s="25">
        <v>4197</v>
      </c>
      <c r="C132" s="8">
        <v>3201</v>
      </c>
      <c r="D132" s="15">
        <v>8016</v>
      </c>
      <c r="E132" s="27">
        <v>41061</v>
      </c>
      <c r="F132" s="6">
        <f t="shared" si="8"/>
        <v>4197</v>
      </c>
      <c r="G132" s="6">
        <f>+Nonresidential!B132</f>
        <v>1382.9010906803014</v>
      </c>
    </row>
    <row r="133" spans="1:9">
      <c r="A133" s="14">
        <v>41091</v>
      </c>
      <c r="B133" s="25">
        <v>4262</v>
      </c>
      <c r="C133" s="25">
        <v>3408</v>
      </c>
      <c r="D133" s="25">
        <v>8052</v>
      </c>
      <c r="E133" s="27">
        <v>41091</v>
      </c>
      <c r="F133" s="6">
        <f t="shared" si="8"/>
        <v>4262</v>
      </c>
      <c r="G133" s="6">
        <f>+Nonresidential!B133</f>
        <v>1313.8329764363764</v>
      </c>
    </row>
    <row r="134" spans="1:9">
      <c r="A134" s="14">
        <v>41122</v>
      </c>
      <c r="B134" s="25">
        <v>4259</v>
      </c>
      <c r="C134" s="25">
        <v>3486</v>
      </c>
      <c r="D134" s="25">
        <v>7981</v>
      </c>
      <c r="E134" s="27">
        <v>41122</v>
      </c>
      <c r="F134" s="6">
        <f t="shared" ref="F134:F163" si="9">+B134</f>
        <v>4259</v>
      </c>
      <c r="G134" s="6">
        <f>+Nonresidential!B134</f>
        <v>1302.9013752044432</v>
      </c>
    </row>
    <row r="135" spans="1:9">
      <c r="A135" s="14">
        <v>41153</v>
      </c>
      <c r="B135" s="25">
        <v>4411</v>
      </c>
      <c r="C135" s="25">
        <v>3662</v>
      </c>
      <c r="D135" s="25">
        <v>7927</v>
      </c>
      <c r="E135" s="27">
        <v>41153</v>
      </c>
      <c r="F135" s="6">
        <f t="shared" si="9"/>
        <v>4411</v>
      </c>
      <c r="G135" s="6">
        <f>+Nonresidential!B135</f>
        <v>1352.1782970270228</v>
      </c>
    </row>
    <row r="136" spans="1:9">
      <c r="A136" s="14">
        <v>41183</v>
      </c>
      <c r="B136" s="83">
        <v>4440</v>
      </c>
      <c r="C136" s="83">
        <v>3784</v>
      </c>
      <c r="D136" s="25">
        <v>8177</v>
      </c>
      <c r="E136" s="27">
        <v>41183</v>
      </c>
      <c r="F136" s="6">
        <f t="shared" si="9"/>
        <v>4440</v>
      </c>
      <c r="G136" s="6">
        <f>+Nonresidential!B136</f>
        <v>1387.7773986222305</v>
      </c>
    </row>
    <row r="137" spans="1:9">
      <c r="A137" s="14">
        <v>41214</v>
      </c>
      <c r="B137" s="83">
        <v>4442</v>
      </c>
      <c r="C137" s="83">
        <v>3955</v>
      </c>
      <c r="D137" s="25">
        <v>8278</v>
      </c>
      <c r="E137" s="27">
        <v>41214</v>
      </c>
      <c r="F137" s="6">
        <f t="shared" si="9"/>
        <v>4442</v>
      </c>
      <c r="G137" s="6">
        <f>+Nonresidential!B137</f>
        <v>1369.2721449311268</v>
      </c>
    </row>
    <row r="138" spans="1:9">
      <c r="A138" s="14">
        <v>41244</v>
      </c>
      <c r="B138" s="83">
        <v>4582</v>
      </c>
      <c r="C138" s="83">
        <v>4037</v>
      </c>
      <c r="D138" s="25">
        <v>8310</v>
      </c>
      <c r="E138" s="27">
        <v>41244</v>
      </c>
      <c r="F138" s="6">
        <f t="shared" si="9"/>
        <v>4582</v>
      </c>
      <c r="G138" s="6">
        <f>+Nonresidential!B138</f>
        <v>1248.8900033547011</v>
      </c>
    </row>
    <row r="139" spans="1:9">
      <c r="A139" s="14">
        <v>41275</v>
      </c>
      <c r="B139" s="83">
        <v>4722</v>
      </c>
      <c r="C139" s="83">
        <v>4036</v>
      </c>
      <c r="D139" s="25">
        <v>8385</v>
      </c>
      <c r="E139" s="27">
        <v>41275</v>
      </c>
      <c r="F139" s="6">
        <f t="shared" si="9"/>
        <v>4722</v>
      </c>
      <c r="G139" s="6">
        <f>+Nonresidential!B139</f>
        <v>1245.7466874802083</v>
      </c>
    </row>
    <row r="140" spans="1:9">
      <c r="A140" s="14">
        <v>41306</v>
      </c>
      <c r="B140" s="83">
        <v>4882</v>
      </c>
      <c r="C140" s="83">
        <v>4176</v>
      </c>
      <c r="D140" s="25">
        <v>8423</v>
      </c>
      <c r="E140" s="27">
        <v>41306</v>
      </c>
      <c r="F140" s="6">
        <f t="shared" si="9"/>
        <v>4882</v>
      </c>
      <c r="G140" s="6">
        <f>+Nonresidential!B140</f>
        <v>1184.3620578641508</v>
      </c>
    </row>
    <row r="141" spans="1:9">
      <c r="A141" s="14">
        <v>41334</v>
      </c>
      <c r="B141" s="83">
        <v>4764</v>
      </c>
      <c r="C141" s="83">
        <v>4339</v>
      </c>
      <c r="D141" s="25">
        <v>8294</v>
      </c>
      <c r="E141" s="27">
        <v>41334</v>
      </c>
      <c r="F141" s="6">
        <f t="shared" si="9"/>
        <v>4764</v>
      </c>
      <c r="G141" s="6">
        <f>+Nonresidential!B141</f>
        <v>1328.2451433663427</v>
      </c>
      <c r="H141" s="25"/>
      <c r="I141" s="25"/>
    </row>
    <row r="142" spans="1:9">
      <c r="A142" s="14">
        <v>41365</v>
      </c>
      <c r="B142" s="83">
        <v>4835</v>
      </c>
      <c r="C142" s="83">
        <v>4454</v>
      </c>
      <c r="D142" s="25">
        <v>8633</v>
      </c>
      <c r="E142" s="27">
        <v>41365</v>
      </c>
      <c r="F142" s="6">
        <f t="shared" si="9"/>
        <v>4835</v>
      </c>
      <c r="G142" s="6">
        <f>+Nonresidential!B142</f>
        <v>1347.8381736167746</v>
      </c>
      <c r="H142" s="25"/>
      <c r="I142" s="25"/>
    </row>
    <row r="143" spans="1:9">
      <c r="A143" s="14">
        <v>41395</v>
      </c>
      <c r="B143" s="83">
        <v>5102</v>
      </c>
      <c r="C143" s="83">
        <v>4597</v>
      </c>
      <c r="D143" s="25">
        <v>8822</v>
      </c>
      <c r="E143" s="27">
        <v>41395</v>
      </c>
      <c r="F143" s="6">
        <f t="shared" si="9"/>
        <v>5102</v>
      </c>
      <c r="G143" s="6">
        <f>+Nonresidential!B143</f>
        <v>1379.7056856932991</v>
      </c>
      <c r="H143" s="25"/>
      <c r="I143" s="25"/>
    </row>
    <row r="144" spans="1:9">
      <c r="A144" s="14">
        <v>41426</v>
      </c>
      <c r="B144" s="83">
        <v>5343</v>
      </c>
      <c r="C144" s="83">
        <v>4670</v>
      </c>
      <c r="D144" s="25">
        <v>8770</v>
      </c>
      <c r="E144" s="27">
        <v>41426</v>
      </c>
      <c r="F144" s="6">
        <f t="shared" si="9"/>
        <v>5343</v>
      </c>
      <c r="G144" s="6">
        <f>+Nonresidential!B144</f>
        <v>1415.9531736446334</v>
      </c>
      <c r="H144" s="25"/>
      <c r="I144" s="25"/>
    </row>
    <row r="145" spans="1:12">
      <c r="A145" s="14">
        <v>41456</v>
      </c>
      <c r="B145" s="83">
        <v>5491</v>
      </c>
      <c r="C145" s="83">
        <v>4806</v>
      </c>
      <c r="D145" s="25">
        <v>8901</v>
      </c>
      <c r="E145" s="27">
        <v>41456</v>
      </c>
      <c r="F145" s="6">
        <f t="shared" si="9"/>
        <v>5491</v>
      </c>
      <c r="G145" s="6">
        <f>+Nonresidential!B145</f>
        <v>1393.3506247884416</v>
      </c>
      <c r="H145" s="25"/>
      <c r="I145" s="25"/>
    </row>
    <row r="146" spans="1:12">
      <c r="A146" s="14">
        <v>41487</v>
      </c>
      <c r="B146" s="83">
        <v>5616</v>
      </c>
      <c r="C146" s="83">
        <v>4878</v>
      </c>
      <c r="D146" s="25">
        <v>8939</v>
      </c>
      <c r="E146" s="27">
        <v>41487</v>
      </c>
      <c r="F146" s="6">
        <f t="shared" si="9"/>
        <v>5616</v>
      </c>
      <c r="G146" s="6">
        <f>+Nonresidential!B146</f>
        <v>1423.5617411466715</v>
      </c>
      <c r="H146" s="25"/>
      <c r="I146" s="25"/>
    </row>
    <row r="147" spans="1:12">
      <c r="A147" s="14">
        <v>41518</v>
      </c>
      <c r="B147" s="83">
        <v>5648</v>
      </c>
      <c r="C147" s="83">
        <v>5081</v>
      </c>
      <c r="D147">
        <v>9046</v>
      </c>
      <c r="E147" s="27">
        <v>41518</v>
      </c>
      <c r="F147" s="6">
        <f t="shared" si="9"/>
        <v>5648</v>
      </c>
      <c r="G147" s="6">
        <f>+Nonresidential!B147</f>
        <v>1418.2772094606105</v>
      </c>
      <c r="H147" s="25"/>
      <c r="I147" s="25"/>
    </row>
    <row r="148" spans="1:12">
      <c r="A148" s="14">
        <v>41548</v>
      </c>
      <c r="B148" s="83">
        <v>5691</v>
      </c>
      <c r="C148" s="83">
        <v>5320</v>
      </c>
      <c r="D148">
        <v>9016</v>
      </c>
      <c r="E148" s="27">
        <v>41548</v>
      </c>
      <c r="F148" s="6">
        <f t="shared" si="9"/>
        <v>5691</v>
      </c>
      <c r="G148" s="6">
        <f>+Nonresidential!B148</f>
        <v>1461.8940281370487</v>
      </c>
      <c r="H148" s="25"/>
      <c r="I148" s="93" t="s">
        <v>391</v>
      </c>
    </row>
    <row r="149" spans="1:12">
      <c r="A149" s="14">
        <v>41579</v>
      </c>
      <c r="B149" s="83">
        <v>6038</v>
      </c>
      <c r="C149" s="83">
        <v>5459</v>
      </c>
      <c r="D149" s="25">
        <v>9139</v>
      </c>
      <c r="E149" s="27">
        <v>41579</v>
      </c>
      <c r="F149" s="6">
        <f t="shared" si="9"/>
        <v>6038</v>
      </c>
      <c r="G149" s="6">
        <f>+Nonresidential!B149</f>
        <v>1362.9289937251478</v>
      </c>
      <c r="H149" s="25"/>
      <c r="I149" s="93" t="s">
        <v>396</v>
      </c>
    </row>
    <row r="150" spans="1:12">
      <c r="A150" s="14">
        <v>41609</v>
      </c>
      <c r="B150" s="83">
        <v>6310</v>
      </c>
      <c r="C150" s="83">
        <v>5759</v>
      </c>
      <c r="D150">
        <v>9221</v>
      </c>
      <c r="E150" s="27">
        <v>41609</v>
      </c>
      <c r="F150" s="6">
        <f t="shared" si="9"/>
        <v>6310</v>
      </c>
      <c r="G150" s="6">
        <f>+Nonresidential!B150</f>
        <v>1303.9747284407615</v>
      </c>
    </row>
    <row r="151" spans="1:12">
      <c r="A151" s="14">
        <v>41640</v>
      </c>
      <c r="B151" s="83">
        <v>6371</v>
      </c>
      <c r="C151" s="83">
        <v>5901</v>
      </c>
      <c r="D151">
        <v>9350</v>
      </c>
      <c r="E151" s="27">
        <v>41640</v>
      </c>
      <c r="F151" s="6">
        <f t="shared" si="9"/>
        <v>6371</v>
      </c>
      <c r="G151" s="6">
        <f>+Nonresidential!B151</f>
        <v>1305.0355898070345</v>
      </c>
      <c r="H151" s="74"/>
      <c r="I151" s="74"/>
      <c r="L151" s="113" t="s">
        <v>448</v>
      </c>
    </row>
    <row r="152" spans="1:12">
      <c r="A152" s="14">
        <v>41671</v>
      </c>
      <c r="B152" s="83">
        <v>6362</v>
      </c>
      <c r="C152" s="83">
        <v>6031</v>
      </c>
      <c r="D152" s="74">
        <v>9455</v>
      </c>
      <c r="E152" s="27">
        <v>41671</v>
      </c>
      <c r="F152" s="6">
        <f t="shared" si="9"/>
        <v>6362</v>
      </c>
      <c r="G152" s="6">
        <f>+Nonresidential!B152</f>
        <v>1379.2742184597059</v>
      </c>
      <c r="H152" s="74"/>
      <c r="I152" s="74"/>
      <c r="L152" s="113" t="s">
        <v>448</v>
      </c>
    </row>
    <row r="153" spans="1:12">
      <c r="A153" s="14">
        <v>41699</v>
      </c>
      <c r="B153" s="83">
        <v>6530</v>
      </c>
      <c r="C153" s="83">
        <v>6191</v>
      </c>
      <c r="D153" s="74">
        <v>9651</v>
      </c>
      <c r="E153" s="27">
        <v>41699</v>
      </c>
      <c r="F153" s="6">
        <f t="shared" si="9"/>
        <v>6530</v>
      </c>
      <c r="G153" s="6">
        <f>+Nonresidential!B153</f>
        <v>1312.2508355078169</v>
      </c>
      <c r="L153" s="113" t="s">
        <v>448</v>
      </c>
    </row>
    <row r="154" spans="1:12">
      <c r="A154" s="14">
        <v>41730</v>
      </c>
      <c r="B154" s="83">
        <v>6796</v>
      </c>
      <c r="C154" s="83">
        <v>6348</v>
      </c>
      <c r="D154">
        <v>9555</v>
      </c>
      <c r="E154" s="27">
        <v>41730</v>
      </c>
      <c r="F154" s="6">
        <f t="shared" si="9"/>
        <v>6796</v>
      </c>
      <c r="G154" s="6">
        <f>+Nonresidential!B154</f>
        <v>1320.8518217327874</v>
      </c>
      <c r="L154" s="113" t="s">
        <v>448</v>
      </c>
    </row>
    <row r="155" spans="1:12">
      <c r="A155" s="14">
        <v>41760</v>
      </c>
      <c r="B155" s="83">
        <v>6779</v>
      </c>
      <c r="C155" s="83">
        <v>6459</v>
      </c>
      <c r="D155">
        <v>9615</v>
      </c>
      <c r="E155" s="27">
        <v>41760</v>
      </c>
      <c r="F155" s="6">
        <f t="shared" si="9"/>
        <v>6779</v>
      </c>
      <c r="G155" s="6">
        <f>+Nonresidential!B155</f>
        <v>1295.7302803329505</v>
      </c>
      <c r="L155" s="113" t="s">
        <v>448</v>
      </c>
    </row>
    <row r="156" spans="1:12">
      <c r="A156" s="14">
        <v>41791</v>
      </c>
      <c r="B156" s="91">
        <v>6873</v>
      </c>
      <c r="C156" s="91">
        <v>6713</v>
      </c>
      <c r="D156">
        <v>9730</v>
      </c>
      <c r="E156" s="27">
        <v>41791</v>
      </c>
      <c r="F156" s="6">
        <f t="shared" si="9"/>
        <v>6873</v>
      </c>
      <c r="G156" s="6">
        <f>+Nonresidential!B156</f>
        <v>1392.3405239995791</v>
      </c>
      <c r="L156" s="113" t="s">
        <v>448</v>
      </c>
    </row>
    <row r="157" spans="1:12">
      <c r="A157" s="14">
        <v>41821</v>
      </c>
      <c r="B157">
        <v>7166</v>
      </c>
      <c r="C157">
        <v>6815</v>
      </c>
      <c r="D157">
        <v>9724</v>
      </c>
      <c r="E157" s="27">
        <v>41821</v>
      </c>
      <c r="F157" s="6">
        <f t="shared" si="9"/>
        <v>7166</v>
      </c>
      <c r="G157" s="6">
        <f>+Nonresidential!B157</f>
        <v>1339.7058378189129</v>
      </c>
      <c r="L157" s="113" t="s">
        <v>448</v>
      </c>
    </row>
    <row r="158" spans="1:12">
      <c r="A158" s="14">
        <v>41852</v>
      </c>
      <c r="B158" s="93">
        <v>7356</v>
      </c>
      <c r="C158" s="93">
        <v>6889</v>
      </c>
      <c r="D158" s="93">
        <v>9771</v>
      </c>
      <c r="E158" s="27">
        <v>41852</v>
      </c>
      <c r="F158" s="6">
        <f t="shared" si="9"/>
        <v>7356</v>
      </c>
      <c r="G158" s="6">
        <f>+Nonresidential!B158</f>
        <v>1404.9404294033959</v>
      </c>
      <c r="L158" s="113" t="s">
        <v>448</v>
      </c>
    </row>
    <row r="159" spans="1:12">
      <c r="A159" s="14">
        <v>41883</v>
      </c>
      <c r="B159" s="93">
        <v>7403</v>
      </c>
      <c r="C159" s="93">
        <v>6869</v>
      </c>
      <c r="D159" s="93">
        <v>9867</v>
      </c>
      <c r="E159" s="27">
        <v>41883</v>
      </c>
      <c r="F159" s="6">
        <f t="shared" si="9"/>
        <v>7403</v>
      </c>
      <c r="G159" s="6">
        <f>+Nonresidential!B159</f>
        <v>1492.0553324291211</v>
      </c>
      <c r="L159" s="113" t="s">
        <v>448</v>
      </c>
    </row>
    <row r="160" spans="1:12">
      <c r="A160" s="14">
        <v>41913</v>
      </c>
      <c r="B160">
        <v>7518</v>
      </c>
      <c r="C160">
        <v>6983</v>
      </c>
      <c r="D160">
        <v>9899</v>
      </c>
      <c r="E160" s="27">
        <v>41913</v>
      </c>
      <c r="F160" s="6">
        <f t="shared" si="9"/>
        <v>7518</v>
      </c>
      <c r="G160" s="6">
        <f>+Nonresidential!B160</f>
        <v>1492.1759652551561</v>
      </c>
      <c r="L160" s="113" t="s">
        <v>448</v>
      </c>
    </row>
    <row r="161" spans="1:12">
      <c r="A161" s="14">
        <v>41944</v>
      </c>
      <c r="B161">
        <v>7706</v>
      </c>
      <c r="C161">
        <v>7157</v>
      </c>
      <c r="D161">
        <v>9690</v>
      </c>
      <c r="E161" s="27">
        <v>41944</v>
      </c>
      <c r="F161" s="6">
        <f t="shared" si="9"/>
        <v>7706</v>
      </c>
      <c r="G161" s="6">
        <f>+Nonresidential!B161</f>
        <v>1546.8382926184333</v>
      </c>
      <c r="L161" s="113" t="s">
        <v>448</v>
      </c>
    </row>
    <row r="162" spans="1:12">
      <c r="A162" s="14">
        <v>41974</v>
      </c>
      <c r="B162">
        <v>7632</v>
      </c>
      <c r="C162">
        <v>7308</v>
      </c>
      <c r="D162">
        <v>9777</v>
      </c>
      <c r="E162" s="27">
        <v>41974</v>
      </c>
      <c r="F162" s="6">
        <f t="shared" si="9"/>
        <v>7632</v>
      </c>
      <c r="G162" s="6">
        <f>+Nonresidential!B162</f>
        <v>1555.2961681723789</v>
      </c>
      <c r="I162" s="93" t="s">
        <v>391</v>
      </c>
      <c r="L162" s="113" t="s">
        <v>448</v>
      </c>
    </row>
    <row r="163" spans="1:12">
      <c r="A163" s="14">
        <v>42005</v>
      </c>
      <c r="B163">
        <v>7681</v>
      </c>
      <c r="C163">
        <v>7255</v>
      </c>
      <c r="D163">
        <v>9840</v>
      </c>
      <c r="E163" s="14">
        <v>42005</v>
      </c>
      <c r="F163" s="6">
        <f t="shared" si="9"/>
        <v>7681</v>
      </c>
      <c r="G163" s="6">
        <f>+Nonresidential!B163</f>
        <v>1530.5567105790547</v>
      </c>
      <c r="L163" s="113" t="s">
        <v>448</v>
      </c>
    </row>
    <row r="164" spans="1:12">
      <c r="A164" s="14">
        <v>42036</v>
      </c>
      <c r="B164">
        <v>7745</v>
      </c>
      <c r="C164">
        <v>7242</v>
      </c>
      <c r="D164">
        <v>9779</v>
      </c>
      <c r="E164" s="14">
        <v>42036</v>
      </c>
      <c r="F164" s="6">
        <f t="shared" ref="F164" si="10">+B164</f>
        <v>7745</v>
      </c>
      <c r="G164" s="6">
        <f>+Nonresidential!B164</f>
        <v>1598.9417151923417</v>
      </c>
      <c r="L164" s="113" t="s">
        <v>448</v>
      </c>
    </row>
    <row r="165" spans="1:12">
      <c r="A165" s="14">
        <v>42064</v>
      </c>
      <c r="B165" s="93">
        <v>7940</v>
      </c>
      <c r="C165" s="93">
        <v>7226</v>
      </c>
      <c r="D165" s="93">
        <v>9872</v>
      </c>
      <c r="E165" s="14">
        <v>42064</v>
      </c>
      <c r="F165" s="6">
        <f t="shared" ref="F165:F166" si="11">+B165</f>
        <v>7940</v>
      </c>
      <c r="G165" s="6">
        <f>+Nonresidential!B165</f>
        <v>1505.319651344575</v>
      </c>
      <c r="I165" s="93" t="s">
        <v>396</v>
      </c>
      <c r="L165" s="113" t="s">
        <v>448</v>
      </c>
    </row>
    <row r="166" spans="1:12">
      <c r="A166" s="14">
        <v>42095</v>
      </c>
      <c r="B166">
        <v>8155</v>
      </c>
      <c r="C166">
        <v>7099</v>
      </c>
      <c r="D166">
        <v>9814</v>
      </c>
      <c r="E166" s="14">
        <v>42095</v>
      </c>
      <c r="F166" s="6">
        <f t="shared" si="11"/>
        <v>8155</v>
      </c>
      <c r="G166" s="6">
        <f>+Nonresidential!B166</f>
        <v>1480.996763577316</v>
      </c>
      <c r="L166" s="113" t="s">
        <v>448</v>
      </c>
    </row>
    <row r="167" spans="1:12">
      <c r="A167" s="14">
        <v>42125</v>
      </c>
      <c r="B167">
        <v>8195</v>
      </c>
      <c r="C167">
        <v>7043</v>
      </c>
      <c r="D167">
        <v>9876</v>
      </c>
      <c r="E167" s="27">
        <v>42125</v>
      </c>
      <c r="F167" s="6">
        <f t="shared" ref="F167" si="12">+B167</f>
        <v>8195</v>
      </c>
      <c r="G167" s="6">
        <f>+Nonresidential!B167</f>
        <v>1539.1664492796785</v>
      </c>
      <c r="H167" s="125">
        <v>42187</v>
      </c>
      <c r="L167" s="113" t="s">
        <v>448</v>
      </c>
    </row>
    <row r="168" spans="1:12">
      <c r="A168" s="14">
        <v>42156</v>
      </c>
      <c r="B168">
        <v>8299</v>
      </c>
      <c r="C168">
        <v>6964</v>
      </c>
      <c r="D168">
        <v>9891</v>
      </c>
      <c r="E168" s="27">
        <f t="shared" ref="E168:F169" si="13">+A168</f>
        <v>42156</v>
      </c>
      <c r="F168" s="6">
        <f t="shared" si="13"/>
        <v>8299</v>
      </c>
      <c r="G168" s="6">
        <f>+Nonresidential!B168</f>
        <v>1446.007506123254</v>
      </c>
      <c r="H168" s="125">
        <v>42220</v>
      </c>
      <c r="L168" s="113" t="s">
        <v>448</v>
      </c>
    </row>
    <row r="169" spans="1:12">
      <c r="A169" s="14">
        <v>42186</v>
      </c>
      <c r="B169">
        <v>8562</v>
      </c>
      <c r="C169">
        <v>7007</v>
      </c>
      <c r="D169">
        <v>10127</v>
      </c>
      <c r="E169" s="27">
        <f t="shared" si="13"/>
        <v>42186</v>
      </c>
      <c r="F169" s="6">
        <f t="shared" ref="F169" si="14">+B169</f>
        <v>8562</v>
      </c>
      <c r="G169" s="6">
        <f>+Nonresidential!B169</f>
        <v>1534.4871588470471</v>
      </c>
      <c r="H169" s="125">
        <v>42249</v>
      </c>
      <c r="I169" s="113" t="s">
        <v>414</v>
      </c>
      <c r="L169" s="113" t="s">
        <v>448</v>
      </c>
    </row>
    <row r="170" spans="1:12">
      <c r="A170" s="14">
        <v>42217</v>
      </c>
      <c r="B170" s="113">
        <v>8609</v>
      </c>
      <c r="C170" s="113">
        <v>7063</v>
      </c>
      <c r="D170" s="113">
        <v>10256</v>
      </c>
      <c r="E170" s="27">
        <f t="shared" ref="E170" si="15">+A170</f>
        <v>42217</v>
      </c>
      <c r="F170" s="6">
        <f t="shared" ref="F170:F171" si="16">+B170</f>
        <v>8609</v>
      </c>
      <c r="G170" s="6">
        <f>+Nonresidential!B170</f>
        <v>1417.3874778902118</v>
      </c>
      <c r="H170" s="125">
        <v>42278</v>
      </c>
      <c r="L170" s="113" t="s">
        <v>448</v>
      </c>
    </row>
    <row r="171" spans="1:12">
      <c r="A171" s="14">
        <v>42248</v>
      </c>
      <c r="B171" s="113">
        <v>8713</v>
      </c>
      <c r="C171" s="113">
        <v>7010</v>
      </c>
      <c r="D171" s="113">
        <v>10462</v>
      </c>
      <c r="E171" s="27">
        <v>42248</v>
      </c>
      <c r="F171" s="6">
        <f t="shared" si="16"/>
        <v>8713</v>
      </c>
      <c r="G171" s="6">
        <f>+Nonresidential!B171</f>
        <v>1347.8534824071298</v>
      </c>
      <c r="H171" s="125">
        <v>42311</v>
      </c>
      <c r="L171" s="113" t="s">
        <v>448</v>
      </c>
    </row>
    <row r="172" spans="1:12">
      <c r="A172" s="14">
        <v>42278</v>
      </c>
      <c r="B172">
        <v>8927</v>
      </c>
      <c r="C172">
        <v>6813</v>
      </c>
      <c r="D172">
        <v>10642</v>
      </c>
      <c r="E172" s="27">
        <v>42278</v>
      </c>
      <c r="F172" s="6">
        <f t="shared" ref="F172:F176" si="17">+B172</f>
        <v>8927</v>
      </c>
      <c r="G172" s="6">
        <f>+Nonresidential!B172</f>
        <v>1374.7505541231576</v>
      </c>
      <c r="H172" s="125">
        <v>42340</v>
      </c>
      <c r="I172" s="113" t="s">
        <v>426</v>
      </c>
      <c r="L172" s="113" t="s">
        <v>448</v>
      </c>
    </row>
    <row r="173" spans="1:12">
      <c r="A173" s="14">
        <v>42309</v>
      </c>
      <c r="B173" s="113">
        <v>8926</v>
      </c>
      <c r="C173" s="113">
        <v>6660</v>
      </c>
      <c r="D173" s="113">
        <v>11207</v>
      </c>
      <c r="E173" s="27">
        <f t="shared" ref="E173:E180" si="18">+A173</f>
        <v>42309</v>
      </c>
      <c r="F173" s="6">
        <f t="shared" si="17"/>
        <v>8926</v>
      </c>
      <c r="G173" s="6">
        <f>+Nonresidential!B173</f>
        <v>1502.267785427362</v>
      </c>
      <c r="H173" s="125">
        <v>42398</v>
      </c>
      <c r="L173" s="113" t="s">
        <v>448</v>
      </c>
    </row>
    <row r="174" spans="1:12">
      <c r="A174" s="14">
        <v>42339</v>
      </c>
      <c r="B174" s="113">
        <v>9243</v>
      </c>
      <c r="C174" s="113">
        <v>6492</v>
      </c>
      <c r="D174" s="113">
        <v>11397</v>
      </c>
      <c r="E174" s="27">
        <f t="shared" si="18"/>
        <v>42339</v>
      </c>
      <c r="F174" s="6">
        <f t="shared" si="17"/>
        <v>9243</v>
      </c>
      <c r="G174" s="6">
        <f>+Nonresidential!B174</f>
        <v>1652.3798339056389</v>
      </c>
      <c r="H174" s="125">
        <v>42398</v>
      </c>
      <c r="I174" s="113"/>
      <c r="L174" s="113" t="s">
        <v>448</v>
      </c>
    </row>
    <row r="175" spans="1:12">
      <c r="A175" s="14">
        <v>42370</v>
      </c>
      <c r="B175" s="113">
        <v>9267</v>
      </c>
      <c r="C175">
        <v>6314</v>
      </c>
      <c r="D175">
        <v>11543</v>
      </c>
      <c r="E175" s="27">
        <f t="shared" si="18"/>
        <v>42370</v>
      </c>
      <c r="F175" s="6">
        <f t="shared" si="17"/>
        <v>9267</v>
      </c>
      <c r="G175" s="6">
        <f>+Nonresidential!B175</f>
        <v>1714.8024576366411</v>
      </c>
      <c r="H175" s="125">
        <v>42430</v>
      </c>
      <c r="I175" s="113" t="s">
        <v>431</v>
      </c>
      <c r="L175" s="113" t="s">
        <v>448</v>
      </c>
    </row>
    <row r="176" spans="1:12">
      <c r="A176" s="14">
        <v>42401</v>
      </c>
      <c r="B176" s="113">
        <v>9526</v>
      </c>
      <c r="C176" s="113">
        <v>6322</v>
      </c>
      <c r="D176" s="113">
        <v>11897</v>
      </c>
      <c r="E176" s="27">
        <f t="shared" si="18"/>
        <v>42401</v>
      </c>
      <c r="F176" s="6">
        <f t="shared" si="17"/>
        <v>9526</v>
      </c>
      <c r="G176" s="6">
        <f>+Nonresidential!B176</f>
        <v>1618.51441649763</v>
      </c>
      <c r="H176" s="125">
        <v>42464</v>
      </c>
      <c r="L176" s="113" t="s">
        <v>448</v>
      </c>
    </row>
    <row r="177" spans="1:15">
      <c r="A177" s="14">
        <v>42430</v>
      </c>
      <c r="B177">
        <v>9558</v>
      </c>
      <c r="C177">
        <v>6254</v>
      </c>
      <c r="D177">
        <v>11977</v>
      </c>
      <c r="E177" s="27">
        <f t="shared" si="18"/>
        <v>42430</v>
      </c>
      <c r="F177" s="6">
        <f t="shared" ref="F177:F180" si="19">+B177</f>
        <v>9558</v>
      </c>
      <c r="G177" s="6">
        <f>+Nonresidential!B177</f>
        <v>1723.3043231873951</v>
      </c>
      <c r="H177" s="125">
        <v>42493</v>
      </c>
      <c r="I177" s="113"/>
      <c r="L177" s="113" t="s">
        <v>448</v>
      </c>
    </row>
    <row r="178" spans="1:15">
      <c r="A178" s="14">
        <v>42461</v>
      </c>
      <c r="B178" s="113">
        <v>9345</v>
      </c>
      <c r="C178" s="113">
        <v>6483</v>
      </c>
      <c r="D178" s="113">
        <v>12210</v>
      </c>
      <c r="E178" s="27">
        <f t="shared" si="18"/>
        <v>42461</v>
      </c>
      <c r="F178" s="6">
        <f t="shared" si="19"/>
        <v>9345</v>
      </c>
      <c r="G178" s="6">
        <f>+Nonresidential!B178</f>
        <v>1754.8684634240001</v>
      </c>
      <c r="H178" s="125">
        <v>42530</v>
      </c>
      <c r="I178" s="113" t="s">
        <v>438</v>
      </c>
      <c r="L178" s="113" t="s">
        <v>448</v>
      </c>
    </row>
    <row r="179" spans="1:15">
      <c r="A179" s="14">
        <v>42491</v>
      </c>
      <c r="B179">
        <v>9426</v>
      </c>
      <c r="C179">
        <v>6552</v>
      </c>
      <c r="D179">
        <v>12409</v>
      </c>
      <c r="E179" s="27">
        <f t="shared" si="18"/>
        <v>42491</v>
      </c>
      <c r="F179" s="6">
        <f t="shared" si="19"/>
        <v>9426</v>
      </c>
      <c r="G179" s="6">
        <f>+Nonresidential!B179</f>
        <v>1765.3267780544768</v>
      </c>
      <c r="H179" s="125">
        <v>42555</v>
      </c>
      <c r="L179" s="113" t="s">
        <v>448</v>
      </c>
    </row>
    <row r="180" spans="1:15">
      <c r="A180" s="14">
        <v>42522</v>
      </c>
      <c r="B180">
        <v>9644</v>
      </c>
      <c r="C180">
        <v>6475</v>
      </c>
      <c r="D180">
        <v>12978</v>
      </c>
      <c r="E180" s="27">
        <f t="shared" si="18"/>
        <v>42522</v>
      </c>
      <c r="F180" s="6">
        <f t="shared" si="19"/>
        <v>9644</v>
      </c>
      <c r="G180" s="6">
        <f>+Nonresidential!B180</f>
        <v>1947.746509275938</v>
      </c>
      <c r="H180" s="125">
        <v>42580</v>
      </c>
      <c r="I180" s="113" t="s">
        <v>452</v>
      </c>
      <c r="L180" s="113" t="s">
        <v>448</v>
      </c>
    </row>
    <row r="181" spans="1:15">
      <c r="A181" s="14">
        <v>42552</v>
      </c>
      <c r="B181" s="113">
        <v>9619</v>
      </c>
      <c r="C181" s="113">
        <v>6366</v>
      </c>
      <c r="D181" s="113">
        <v>13099</v>
      </c>
      <c r="E181" s="27">
        <f t="shared" ref="E181:E185" si="20">+A181</f>
        <v>42552</v>
      </c>
      <c r="F181" s="6">
        <f t="shared" ref="F181:F182" si="21">+B181</f>
        <v>9619</v>
      </c>
      <c r="G181" s="6">
        <f>+Nonresidential!B181</f>
        <v>2057.4700456478472</v>
      </c>
      <c r="H181" s="125">
        <v>42614</v>
      </c>
      <c r="I181" s="36" t="s">
        <v>463</v>
      </c>
      <c r="L181" s="113" t="s">
        <v>448</v>
      </c>
    </row>
    <row r="182" spans="1:15">
      <c r="A182" s="14">
        <v>42583</v>
      </c>
      <c r="B182" s="113">
        <v>9849</v>
      </c>
      <c r="C182" s="113">
        <v>6338</v>
      </c>
      <c r="D182" s="113">
        <v>13440</v>
      </c>
      <c r="E182" s="27">
        <f t="shared" si="20"/>
        <v>42583</v>
      </c>
      <c r="F182" s="6">
        <f t="shared" si="21"/>
        <v>9849</v>
      </c>
      <c r="G182" s="6">
        <f>+Nonresidential!B182</f>
        <v>2156.6417977543351</v>
      </c>
      <c r="H182" s="125">
        <v>42647</v>
      </c>
      <c r="L182" s="113" t="s">
        <v>448</v>
      </c>
    </row>
    <row r="183" spans="1:15">
      <c r="A183" s="14">
        <v>42614</v>
      </c>
      <c r="B183" s="113">
        <v>10024</v>
      </c>
      <c r="C183" s="113">
        <v>6270</v>
      </c>
      <c r="D183" s="113">
        <v>13705</v>
      </c>
      <c r="E183" s="27">
        <f t="shared" si="20"/>
        <v>42614</v>
      </c>
      <c r="F183" s="6">
        <f t="shared" ref="F183" si="22">+B183</f>
        <v>10024</v>
      </c>
      <c r="G183" s="6">
        <f>+Nonresidential!B183</f>
        <v>2192.4144005182043</v>
      </c>
      <c r="H183" s="125">
        <v>42676</v>
      </c>
      <c r="I183" s="115"/>
      <c r="L183" s="113" t="s">
        <v>448</v>
      </c>
    </row>
    <row r="184" spans="1:15">
      <c r="A184" s="14">
        <v>42644</v>
      </c>
      <c r="B184">
        <v>10011</v>
      </c>
      <c r="C184">
        <v>6168</v>
      </c>
      <c r="D184">
        <v>14046</v>
      </c>
      <c r="E184" s="27">
        <f t="shared" si="20"/>
        <v>42644</v>
      </c>
      <c r="F184" s="6">
        <f t="shared" ref="F184:F185" si="23">+B184</f>
        <v>10011</v>
      </c>
      <c r="G184" s="6">
        <f>+Nonresidential!B184</f>
        <v>2171.5096648123649</v>
      </c>
      <c r="H184" s="125">
        <v>42724</v>
      </c>
      <c r="I184" s="36" t="s">
        <v>561</v>
      </c>
      <c r="J184" s="115"/>
      <c r="K184" s="115"/>
      <c r="L184" s="113" t="s">
        <v>448</v>
      </c>
      <c r="M184" s="115"/>
      <c r="N184" s="115" t="s">
        <v>477</v>
      </c>
    </row>
    <row r="185" spans="1:15">
      <c r="A185" s="14">
        <v>42675</v>
      </c>
      <c r="B185">
        <v>10233</v>
      </c>
      <c r="C185">
        <v>6054</v>
      </c>
      <c r="D185">
        <v>14112</v>
      </c>
      <c r="E185" s="27">
        <f t="shared" si="20"/>
        <v>42675</v>
      </c>
      <c r="F185" s="6">
        <f t="shared" si="23"/>
        <v>10233</v>
      </c>
      <c r="G185" s="6">
        <f>+Nonresidential!B185</f>
        <v>2051.0744239381297</v>
      </c>
      <c r="H185" s="125">
        <v>42768</v>
      </c>
      <c r="J185" s="115" t="s">
        <v>477</v>
      </c>
      <c r="L185" s="113" t="s">
        <v>448</v>
      </c>
    </row>
    <row r="186" spans="1:15">
      <c r="A186" s="14">
        <v>42705</v>
      </c>
      <c r="B186">
        <v>10026</v>
      </c>
      <c r="C186">
        <v>5903</v>
      </c>
      <c r="D186">
        <v>14137</v>
      </c>
      <c r="E186" s="27">
        <f t="shared" ref="E186:E187" si="24">+A186</f>
        <v>42705</v>
      </c>
      <c r="F186" s="6">
        <f t="shared" ref="F186:F187" si="25">+B186</f>
        <v>10026</v>
      </c>
      <c r="G186" s="6">
        <f>+Nonresidential!B186</f>
        <v>2025.722434203331</v>
      </c>
      <c r="H186" s="125">
        <v>42786</v>
      </c>
      <c r="I186" s="36" t="s">
        <v>568</v>
      </c>
      <c r="L186" s="113" t="s">
        <v>448</v>
      </c>
      <c r="O186" s="115" t="s">
        <v>477</v>
      </c>
    </row>
    <row r="187" spans="1:15">
      <c r="A187" s="14">
        <v>42736</v>
      </c>
      <c r="B187">
        <v>10032</v>
      </c>
      <c r="C187">
        <v>5962</v>
      </c>
      <c r="D187">
        <v>14129</v>
      </c>
      <c r="E187" s="27">
        <f t="shared" si="24"/>
        <v>42736</v>
      </c>
      <c r="F187" s="6">
        <f t="shared" si="25"/>
        <v>10032</v>
      </c>
      <c r="G187" s="6">
        <f>+Nonresidential!B187</f>
        <v>2006.9456467547618</v>
      </c>
      <c r="H187" s="125">
        <v>42802</v>
      </c>
      <c r="I187" s="115" t="s">
        <v>477</v>
      </c>
      <c r="L187" s="113" t="s">
        <v>448</v>
      </c>
      <c r="O187" s="132" t="s">
        <v>578</v>
      </c>
    </row>
    <row r="188" spans="1:15">
      <c r="A188" s="14">
        <v>42767</v>
      </c>
      <c r="B188">
        <v>10045</v>
      </c>
      <c r="C188">
        <v>5798</v>
      </c>
      <c r="D188">
        <v>14319</v>
      </c>
      <c r="E188" s="27">
        <f t="shared" ref="E188" si="26">+A188</f>
        <v>42767</v>
      </c>
      <c r="F188" s="6">
        <f t="shared" ref="F188" si="27">+B188</f>
        <v>10045</v>
      </c>
      <c r="G188" s="6">
        <f>+Nonresidential!B188</f>
        <v>2004.944307174746</v>
      </c>
      <c r="H188" s="125">
        <v>42828</v>
      </c>
      <c r="I188" s="115" t="s">
        <v>579</v>
      </c>
      <c r="L188" s="113" t="s">
        <v>448</v>
      </c>
    </row>
    <row r="189" spans="1:15">
      <c r="A189" s="14">
        <v>42795</v>
      </c>
      <c r="B189" s="113">
        <v>10199</v>
      </c>
      <c r="C189" s="113">
        <v>5769</v>
      </c>
      <c r="D189" s="113">
        <v>14658</v>
      </c>
      <c r="E189" s="27">
        <f t="shared" ref="E189:E207" si="28">+A189</f>
        <v>42795</v>
      </c>
      <c r="F189" s="6">
        <f t="shared" ref="F189:F207" si="29">+B189</f>
        <v>10199</v>
      </c>
      <c r="G189" s="6">
        <f>+Nonresidential!B189</f>
        <v>2254.7073521577922</v>
      </c>
      <c r="H189" s="125">
        <v>42853</v>
      </c>
      <c r="I189" s="36" t="s">
        <v>580</v>
      </c>
      <c r="L189" s="113" t="s">
        <v>448</v>
      </c>
    </row>
    <row r="190" spans="1:15">
      <c r="A190" s="14">
        <v>42826</v>
      </c>
      <c r="B190" s="113">
        <v>10226</v>
      </c>
      <c r="C190" s="113">
        <v>5446</v>
      </c>
      <c r="D190" s="113">
        <v>14699</v>
      </c>
      <c r="E190" s="27">
        <f t="shared" si="28"/>
        <v>42826</v>
      </c>
      <c r="F190" s="6">
        <f t="shared" si="29"/>
        <v>10226</v>
      </c>
      <c r="G190" s="6">
        <f>+Nonresidential!B190</f>
        <v>2296.475266647944</v>
      </c>
      <c r="H190" s="125">
        <v>42885</v>
      </c>
      <c r="I190" s="36" t="s">
        <v>588</v>
      </c>
      <c r="L190" s="113" t="s">
        <v>448</v>
      </c>
    </row>
    <row r="191" spans="1:15">
      <c r="A191" s="14">
        <v>42856</v>
      </c>
      <c r="B191" s="113">
        <v>10379</v>
      </c>
      <c r="C191" s="113">
        <v>5305</v>
      </c>
      <c r="D191" s="113">
        <v>14961</v>
      </c>
      <c r="E191" s="27">
        <f t="shared" si="28"/>
        <v>42856</v>
      </c>
      <c r="F191" s="6">
        <f t="shared" si="29"/>
        <v>10379</v>
      </c>
      <c r="G191" s="6">
        <f>+Nonresidential!B191</f>
        <v>2376.7960903387825</v>
      </c>
      <c r="H191" s="125">
        <v>42919</v>
      </c>
      <c r="L191" s="113" t="s">
        <v>448</v>
      </c>
    </row>
    <row r="192" spans="1:15">
      <c r="A192" s="14">
        <v>42887</v>
      </c>
      <c r="B192">
        <v>10364</v>
      </c>
      <c r="C192">
        <v>5180</v>
      </c>
      <c r="D192">
        <v>14909</v>
      </c>
      <c r="E192" s="27">
        <f t="shared" si="28"/>
        <v>42887</v>
      </c>
      <c r="F192" s="6">
        <f t="shared" si="29"/>
        <v>10364</v>
      </c>
      <c r="G192" s="6">
        <f>+Nonresidential!B192</f>
        <v>2141.355930300881</v>
      </c>
      <c r="H192" s="125">
        <v>42947</v>
      </c>
      <c r="I192" s="113"/>
      <c r="L192" s="113" t="s">
        <v>448</v>
      </c>
    </row>
    <row r="193" spans="1:12">
      <c r="A193" s="14">
        <v>42917</v>
      </c>
      <c r="B193" s="113">
        <v>10051</v>
      </c>
      <c r="C193" s="113">
        <v>5180</v>
      </c>
      <c r="D193" s="113">
        <v>15173</v>
      </c>
      <c r="E193" s="27">
        <f t="shared" si="28"/>
        <v>42917</v>
      </c>
      <c r="F193" s="6">
        <f t="shared" si="29"/>
        <v>10051</v>
      </c>
      <c r="G193" s="6">
        <f>+Nonresidential!B193</f>
        <v>2046.5986812276694</v>
      </c>
      <c r="H193" s="125">
        <v>42977</v>
      </c>
      <c r="I193" s="36" t="s">
        <v>605</v>
      </c>
      <c r="L193" s="113" t="s">
        <v>448</v>
      </c>
    </row>
    <row r="194" spans="1:12">
      <c r="A194" s="14">
        <v>42948</v>
      </c>
      <c r="B194" s="113">
        <v>10265</v>
      </c>
      <c r="C194" s="113">
        <v>5110</v>
      </c>
      <c r="D194" s="113">
        <v>15361</v>
      </c>
      <c r="E194" s="27">
        <f t="shared" si="28"/>
        <v>42948</v>
      </c>
      <c r="F194" s="6">
        <f t="shared" si="29"/>
        <v>10265</v>
      </c>
      <c r="G194" s="6">
        <f>+Nonresidential!B194</f>
        <v>2177.762437091073</v>
      </c>
      <c r="H194" s="125">
        <v>43010</v>
      </c>
      <c r="L194" s="113" t="s">
        <v>448</v>
      </c>
    </row>
    <row r="195" spans="1:12">
      <c r="A195" s="14">
        <v>42979</v>
      </c>
      <c r="B195" s="113">
        <v>10317</v>
      </c>
      <c r="C195" s="113">
        <v>5122</v>
      </c>
      <c r="D195" s="113">
        <v>15453</v>
      </c>
      <c r="E195" s="27">
        <f t="shared" si="28"/>
        <v>42979</v>
      </c>
      <c r="F195" s="6">
        <f t="shared" si="29"/>
        <v>10317</v>
      </c>
      <c r="G195" s="6">
        <f>+Nonresidential!B195</f>
        <v>2261.6197803643859</v>
      </c>
      <c r="H195" s="125">
        <v>43040</v>
      </c>
      <c r="L195" s="113" t="s">
        <v>448</v>
      </c>
    </row>
    <row r="196" spans="1:12">
      <c r="A196" s="14">
        <v>43009</v>
      </c>
      <c r="B196" s="113">
        <v>10469</v>
      </c>
      <c r="C196" s="113">
        <v>5156</v>
      </c>
      <c r="D196" s="113">
        <v>15241</v>
      </c>
      <c r="E196" s="27">
        <f t="shared" si="28"/>
        <v>43009</v>
      </c>
      <c r="F196" s="6">
        <f t="shared" si="29"/>
        <v>10469</v>
      </c>
      <c r="G196" s="6">
        <f>+Nonresidential!B196</f>
        <v>2402.3680256125094</v>
      </c>
      <c r="H196" s="125">
        <v>43070</v>
      </c>
      <c r="I196" s="36" t="s">
        <v>617</v>
      </c>
      <c r="L196" s="113" t="s">
        <v>448</v>
      </c>
    </row>
    <row r="197" spans="1:12">
      <c r="A197" s="14">
        <v>43040</v>
      </c>
      <c r="B197" s="113">
        <v>10731</v>
      </c>
      <c r="C197" s="113">
        <v>5119</v>
      </c>
      <c r="D197" s="113">
        <v>15273</v>
      </c>
      <c r="E197" s="27">
        <f t="shared" si="28"/>
        <v>43040</v>
      </c>
      <c r="F197" s="6">
        <f t="shared" si="29"/>
        <v>10731</v>
      </c>
      <c r="G197" s="6">
        <f>+Nonresidential!B197</f>
        <v>2489.8378573942446</v>
      </c>
      <c r="H197" s="125">
        <v>43108</v>
      </c>
      <c r="L197" s="113" t="s">
        <v>448</v>
      </c>
    </row>
    <row r="198" spans="1:12">
      <c r="A198" s="14">
        <v>43070</v>
      </c>
      <c r="B198" s="113">
        <v>10867</v>
      </c>
      <c r="C198" s="113">
        <v>5004</v>
      </c>
      <c r="D198" s="113">
        <v>15216</v>
      </c>
      <c r="E198" s="27">
        <f t="shared" si="28"/>
        <v>43070</v>
      </c>
      <c r="F198" s="6">
        <f t="shared" si="29"/>
        <v>10867</v>
      </c>
      <c r="G198" s="6">
        <f>+Nonresidential!B198</f>
        <v>2385.6948347223788</v>
      </c>
      <c r="H198" s="125">
        <v>43133</v>
      </c>
      <c r="L198" s="113" t="s">
        <v>448</v>
      </c>
    </row>
    <row r="199" spans="1:12">
      <c r="A199" s="14">
        <v>43101</v>
      </c>
      <c r="B199" s="113">
        <v>11073</v>
      </c>
      <c r="C199" s="113">
        <v>4948</v>
      </c>
      <c r="D199" s="113">
        <v>15230</v>
      </c>
      <c r="E199" s="27">
        <f t="shared" si="28"/>
        <v>43101</v>
      </c>
      <c r="F199" s="6">
        <f t="shared" si="29"/>
        <v>11073</v>
      </c>
      <c r="G199" s="6">
        <f>+Nonresidential!B199</f>
        <v>2449.3301997677859</v>
      </c>
      <c r="H199" s="125">
        <v>43161</v>
      </c>
      <c r="I199" s="36" t="s">
        <v>624</v>
      </c>
      <c r="L199" s="113" t="s">
        <v>448</v>
      </c>
    </row>
    <row r="200" spans="1:12">
      <c r="A200" s="14">
        <v>43132</v>
      </c>
      <c r="B200" s="113">
        <v>11052</v>
      </c>
      <c r="C200" s="113">
        <v>4962</v>
      </c>
      <c r="D200" s="113">
        <v>15231</v>
      </c>
      <c r="E200" s="27">
        <f t="shared" si="28"/>
        <v>43132</v>
      </c>
      <c r="F200" s="6">
        <f t="shared" si="29"/>
        <v>11052</v>
      </c>
      <c r="G200" s="6">
        <f>+Nonresidential!B200</f>
        <v>2489.1016366354793</v>
      </c>
      <c r="H200" s="125">
        <v>43188</v>
      </c>
      <c r="L200" s="113" t="s">
        <v>448</v>
      </c>
    </row>
    <row r="201" spans="1:12">
      <c r="A201" s="14">
        <v>43160</v>
      </c>
      <c r="B201" s="113">
        <v>11192</v>
      </c>
      <c r="C201" s="113">
        <v>4906</v>
      </c>
      <c r="D201" s="113">
        <v>15294</v>
      </c>
      <c r="E201" s="27">
        <f t="shared" si="28"/>
        <v>43160</v>
      </c>
      <c r="F201" s="6">
        <f t="shared" si="29"/>
        <v>11192</v>
      </c>
      <c r="G201" s="6">
        <f>+Nonresidential!B201</f>
        <v>2371.3422580681731</v>
      </c>
      <c r="H201" s="125">
        <v>43221</v>
      </c>
      <c r="I201" s="113" t="s">
        <v>452</v>
      </c>
      <c r="L201" s="113" t="s">
        <v>448</v>
      </c>
    </row>
    <row r="202" spans="1:12">
      <c r="A202" s="14">
        <v>43191</v>
      </c>
      <c r="B202" s="113">
        <v>11629</v>
      </c>
      <c r="C202" s="113">
        <v>4941</v>
      </c>
      <c r="D202" s="113">
        <v>15445</v>
      </c>
      <c r="E202" s="27">
        <f t="shared" si="28"/>
        <v>43191</v>
      </c>
      <c r="F202" s="6">
        <f t="shared" si="29"/>
        <v>11629</v>
      </c>
      <c r="G202" s="6">
        <f>+Nonresidential!B202</f>
        <v>2400.872653915641</v>
      </c>
      <c r="H202" s="125">
        <v>43256</v>
      </c>
      <c r="I202" s="36" t="s">
        <v>631</v>
      </c>
      <c r="L202" s="113" t="s">
        <v>448</v>
      </c>
    </row>
    <row r="203" spans="1:12">
      <c r="A203" s="14">
        <v>43221</v>
      </c>
      <c r="B203" s="113">
        <v>12274</v>
      </c>
      <c r="C203" s="113">
        <v>4912</v>
      </c>
      <c r="D203" s="113">
        <v>15442</v>
      </c>
      <c r="E203" s="27">
        <f t="shared" si="28"/>
        <v>43221</v>
      </c>
      <c r="F203" s="6">
        <f t="shared" si="29"/>
        <v>12274</v>
      </c>
      <c r="G203" s="6">
        <f>+Nonresidential!B203</f>
        <v>2351.9992525895891</v>
      </c>
      <c r="H203" s="125">
        <v>43284</v>
      </c>
      <c r="L203" s="113" t="s">
        <v>448</v>
      </c>
    </row>
    <row r="204" spans="1:12">
      <c r="A204" s="14">
        <v>43252</v>
      </c>
      <c r="B204" s="113">
        <v>12369</v>
      </c>
      <c r="C204" s="113">
        <v>4962</v>
      </c>
      <c r="D204" s="113">
        <v>15529</v>
      </c>
      <c r="E204" s="27">
        <f t="shared" si="28"/>
        <v>43252</v>
      </c>
      <c r="F204" s="6">
        <f t="shared" si="29"/>
        <v>12369</v>
      </c>
      <c r="G204" s="6">
        <f>+Nonresidential!B204</f>
        <v>2537.91274016121</v>
      </c>
      <c r="H204" s="125">
        <v>43312</v>
      </c>
      <c r="L204" s="113" t="s">
        <v>448</v>
      </c>
    </row>
    <row r="205" spans="1:12">
      <c r="A205" s="14">
        <v>43282</v>
      </c>
      <c r="B205" s="113">
        <v>12845</v>
      </c>
      <c r="C205" s="113">
        <v>4728</v>
      </c>
      <c r="D205" s="113">
        <v>15277</v>
      </c>
      <c r="E205" s="27">
        <f t="shared" si="28"/>
        <v>43282</v>
      </c>
      <c r="F205" s="6">
        <f t="shared" si="29"/>
        <v>12845</v>
      </c>
      <c r="G205" s="6">
        <f>+Nonresidential!B205</f>
        <v>2580.8933991973568</v>
      </c>
      <c r="H205" s="125">
        <v>43342</v>
      </c>
      <c r="I205" s="36" t="s">
        <v>638</v>
      </c>
      <c r="L205" s="113" t="s">
        <v>448</v>
      </c>
    </row>
    <row r="206" spans="1:12">
      <c r="A206" s="14">
        <v>43313</v>
      </c>
      <c r="B206" s="113">
        <v>12959</v>
      </c>
      <c r="C206" s="113">
        <v>4624</v>
      </c>
      <c r="D206" s="113">
        <v>15176</v>
      </c>
      <c r="E206" s="27">
        <f t="shared" si="28"/>
        <v>43313</v>
      </c>
      <c r="F206" s="6">
        <f t="shared" si="29"/>
        <v>12959</v>
      </c>
      <c r="G206" s="6">
        <f>+Nonresidential!B206</f>
        <v>2512.1974307707933</v>
      </c>
      <c r="H206" s="125">
        <v>43375</v>
      </c>
      <c r="L206" s="113" t="s">
        <v>448</v>
      </c>
    </row>
    <row r="207" spans="1:12">
      <c r="A207" s="14">
        <v>43344</v>
      </c>
      <c r="B207" s="113">
        <v>12945</v>
      </c>
      <c r="C207" s="113">
        <v>4629</v>
      </c>
      <c r="D207" s="113">
        <v>14974</v>
      </c>
      <c r="E207" s="27">
        <f t="shared" si="28"/>
        <v>43344</v>
      </c>
      <c r="F207" s="6">
        <f t="shared" si="29"/>
        <v>12945</v>
      </c>
      <c r="G207" s="6">
        <f>+Nonresidential!B207</f>
        <v>2492.1960315513425</v>
      </c>
      <c r="H207" s="125">
        <v>43404</v>
      </c>
      <c r="I207" s="113" t="s">
        <v>452</v>
      </c>
      <c r="L207" s="113" t="s">
        <v>448</v>
      </c>
    </row>
    <row r="208" spans="1:12">
      <c r="A208" s="14">
        <v>43374</v>
      </c>
      <c r="B208">
        <v>13078</v>
      </c>
      <c r="C208">
        <v>4641</v>
      </c>
      <c r="D208">
        <v>15206</v>
      </c>
      <c r="E208" s="27">
        <f t="shared" ref="E208:E212" si="30">+A208</f>
        <v>43374</v>
      </c>
      <c r="F208" s="6">
        <f t="shared" ref="F208:F212" si="31">+B208</f>
        <v>13078</v>
      </c>
      <c r="G208" s="6">
        <f>+Nonresidential!B208</f>
        <v>2372.6038482563472</v>
      </c>
      <c r="H208" s="125">
        <v>43439</v>
      </c>
      <c r="I208" s="36" t="s">
        <v>649</v>
      </c>
      <c r="L208" s="113" t="s">
        <v>448</v>
      </c>
    </row>
    <row r="209" spans="1:12">
      <c r="A209" s="14">
        <v>43405</v>
      </c>
      <c r="B209" s="113">
        <v>12800</v>
      </c>
      <c r="C209" s="113">
        <v>4668</v>
      </c>
      <c r="D209" s="113">
        <v>15315</v>
      </c>
      <c r="E209" s="27">
        <f t="shared" si="30"/>
        <v>43405</v>
      </c>
      <c r="F209" s="6">
        <f t="shared" si="31"/>
        <v>12800</v>
      </c>
      <c r="G209" s="6">
        <f>+Nonresidential!B209</f>
        <v>2468.2140225773446</v>
      </c>
      <c r="H209" s="125">
        <v>43490</v>
      </c>
      <c r="I209" s="132" t="s">
        <v>646</v>
      </c>
      <c r="L209" s="113" t="s">
        <v>448</v>
      </c>
    </row>
    <row r="210" spans="1:12">
      <c r="A210" s="14">
        <v>43435</v>
      </c>
      <c r="B210" s="113">
        <v>12862</v>
      </c>
      <c r="C210" s="113">
        <v>4769</v>
      </c>
      <c r="D210" s="113">
        <v>15365</v>
      </c>
      <c r="E210" s="27">
        <f t="shared" si="30"/>
        <v>43435</v>
      </c>
      <c r="F210" s="6">
        <f t="shared" si="31"/>
        <v>12862</v>
      </c>
      <c r="G210" s="6">
        <f>+Nonresidential!B210</f>
        <v>2567.3979619492466</v>
      </c>
      <c r="H210" s="125">
        <v>43500</v>
      </c>
      <c r="I210" s="132" t="s">
        <v>646</v>
      </c>
      <c r="L210" s="113" t="s">
        <v>448</v>
      </c>
    </row>
    <row r="211" spans="1:12">
      <c r="A211" s="14">
        <v>43466</v>
      </c>
      <c r="B211" s="113">
        <v>13272</v>
      </c>
      <c r="C211" s="113">
        <v>4791</v>
      </c>
      <c r="D211" s="113">
        <v>15513</v>
      </c>
      <c r="E211" s="27">
        <f t="shared" si="30"/>
        <v>43466</v>
      </c>
      <c r="F211" s="6">
        <f t="shared" si="31"/>
        <v>13272</v>
      </c>
      <c r="G211" s="6">
        <f>+Nonresidential!B211</f>
        <v>2645.825053714133</v>
      </c>
      <c r="H211" s="125">
        <v>43525</v>
      </c>
      <c r="I211" s="36" t="s">
        <v>655</v>
      </c>
      <c r="L211" s="113" t="s">
        <v>448</v>
      </c>
    </row>
    <row r="212" spans="1:12">
      <c r="A212" s="14">
        <v>43497</v>
      </c>
      <c r="B212" s="113">
        <v>13847</v>
      </c>
      <c r="C212" s="113">
        <v>4864</v>
      </c>
      <c r="D212" s="113">
        <v>15551</v>
      </c>
      <c r="E212" s="27">
        <f t="shared" si="30"/>
        <v>43497</v>
      </c>
      <c r="F212" s="6">
        <f t="shared" si="31"/>
        <v>13847</v>
      </c>
      <c r="G212" s="6">
        <f>+Nonresidential!B212</f>
        <v>2762.7903149754775</v>
      </c>
      <c r="H212" s="125">
        <v>43556</v>
      </c>
      <c r="I212" s="132" t="s">
        <v>646</v>
      </c>
      <c r="L212" s="113" t="s">
        <v>448</v>
      </c>
    </row>
    <row r="213" spans="1:12">
      <c r="A213" s="14">
        <v>43525</v>
      </c>
      <c r="B213" s="113">
        <v>13874</v>
      </c>
      <c r="C213" s="113">
        <v>4915</v>
      </c>
      <c r="D213" s="113">
        <v>15727</v>
      </c>
      <c r="E213" s="27">
        <f t="shared" ref="E213" si="32">+A213</f>
        <v>43525</v>
      </c>
      <c r="F213" s="6">
        <f t="shared" ref="F213" si="33">+B213</f>
        <v>13874</v>
      </c>
      <c r="G213" s="6">
        <f>+Nonresidential!B213</f>
        <v>2673.3483606457626</v>
      </c>
      <c r="H213" s="125">
        <v>43587</v>
      </c>
      <c r="I213" s="132" t="s">
        <v>646</v>
      </c>
      <c r="L213" s="113" t="s">
        <v>448</v>
      </c>
    </row>
    <row r="214" spans="1:12">
      <c r="A214" s="14">
        <v>43556</v>
      </c>
      <c r="B214">
        <v>13754</v>
      </c>
      <c r="C214">
        <v>4958</v>
      </c>
      <c r="D214">
        <v>15680</v>
      </c>
      <c r="E214" s="27">
        <f t="shared" ref="E214:E215" si="34">+A214</f>
        <v>43556</v>
      </c>
      <c r="F214" s="6">
        <f t="shared" ref="F214:F215" si="35">+B214</f>
        <v>13754</v>
      </c>
      <c r="G214" s="6">
        <f>+Nonresidential!B214</f>
        <v>2712.2083106388218</v>
      </c>
      <c r="H214" s="125">
        <v>43620</v>
      </c>
      <c r="I214" s="36" t="s">
        <v>662</v>
      </c>
    </row>
    <row r="215" spans="1:12">
      <c r="A215" s="14">
        <v>43586</v>
      </c>
      <c r="B215" s="113">
        <v>13881</v>
      </c>
      <c r="C215" s="113">
        <v>4954</v>
      </c>
      <c r="D215" s="113">
        <v>15874</v>
      </c>
      <c r="E215" s="27">
        <f t="shared" si="34"/>
        <v>43586</v>
      </c>
      <c r="F215" s="6">
        <f t="shared" si="35"/>
        <v>13881</v>
      </c>
      <c r="G215" s="6">
        <f>+Nonresidential!B215</f>
        <v>2727.3521626277657</v>
      </c>
      <c r="H215" s="125">
        <v>43654</v>
      </c>
      <c r="I215" s="132" t="s">
        <v>646</v>
      </c>
    </row>
    <row r="216" spans="1:12">
      <c r="A216" s="14">
        <v>43617</v>
      </c>
      <c r="B216" s="113">
        <v>14032</v>
      </c>
      <c r="C216" s="113">
        <v>4959</v>
      </c>
      <c r="D216" s="113">
        <v>15813</v>
      </c>
      <c r="E216" s="27">
        <f t="shared" ref="E216:E220" si="36">+A216</f>
        <v>43617</v>
      </c>
      <c r="F216" s="6">
        <f t="shared" ref="F216:F219" si="37">+B216</f>
        <v>14032</v>
      </c>
      <c r="G216" s="6">
        <f>+Nonresidential!B216</f>
        <v>2623.2997232539701</v>
      </c>
      <c r="H216" s="125">
        <v>43676</v>
      </c>
      <c r="I216" s="132" t="s">
        <v>646</v>
      </c>
    </row>
    <row r="217" spans="1:12">
      <c r="A217" s="14">
        <v>43647</v>
      </c>
      <c r="B217" s="113">
        <v>14236</v>
      </c>
      <c r="C217" s="113">
        <v>5081</v>
      </c>
      <c r="D217" s="113">
        <v>16155</v>
      </c>
      <c r="E217" s="27">
        <f t="shared" si="36"/>
        <v>43647</v>
      </c>
      <c r="F217" s="6">
        <f t="shared" si="37"/>
        <v>14236</v>
      </c>
      <c r="G217" s="6">
        <f>+Nonresidential!B217</f>
        <v>2643.0181722547491</v>
      </c>
      <c r="H217" s="125">
        <v>43707</v>
      </c>
      <c r="I217" s="36" t="s">
        <v>685</v>
      </c>
    </row>
    <row r="218" spans="1:12">
      <c r="A218" s="14">
        <v>43678</v>
      </c>
      <c r="B218" s="113">
        <v>14345</v>
      </c>
      <c r="C218" s="113">
        <v>5198</v>
      </c>
      <c r="D218" s="113">
        <v>16119</v>
      </c>
      <c r="E218" s="27">
        <f t="shared" si="36"/>
        <v>43678</v>
      </c>
      <c r="F218" s="6">
        <f t="shared" si="37"/>
        <v>14345</v>
      </c>
      <c r="G218" s="6">
        <f>+Nonresidential!B218</f>
        <v>2577.1417393189436</v>
      </c>
      <c r="H218" s="125">
        <v>43738</v>
      </c>
      <c r="I218" s="132" t="s">
        <v>683</v>
      </c>
    </row>
    <row r="219" spans="1:12">
      <c r="A219" s="14">
        <v>43709</v>
      </c>
      <c r="B219" s="113">
        <v>14634</v>
      </c>
      <c r="C219" s="113">
        <v>5195</v>
      </c>
      <c r="D219" s="113">
        <v>16621</v>
      </c>
      <c r="E219" s="27">
        <f t="shared" si="36"/>
        <v>43709</v>
      </c>
      <c r="F219" s="6">
        <f t="shared" si="37"/>
        <v>14634</v>
      </c>
      <c r="G219" s="6">
        <f>+Nonresidential!B219</f>
        <v>2524.5424728668609</v>
      </c>
      <c r="H219" s="125">
        <v>43769</v>
      </c>
      <c r="I219" s="132" t="s">
        <v>646</v>
      </c>
    </row>
    <row r="220" spans="1:12">
      <c r="A220" s="14">
        <v>43739</v>
      </c>
      <c r="B220" s="113">
        <v>14918</v>
      </c>
      <c r="C220" s="113">
        <v>5233</v>
      </c>
      <c r="D220" s="113">
        <v>16785</v>
      </c>
      <c r="E220" s="27">
        <f t="shared" si="36"/>
        <v>43739</v>
      </c>
      <c r="F220" s="6">
        <f t="shared" ref="F220" si="38">+B220</f>
        <v>14918</v>
      </c>
      <c r="G220" s="6">
        <f>+Nonresidential!B220</f>
        <v>2538.00721542571</v>
      </c>
      <c r="H220" s="125">
        <v>43803</v>
      </c>
      <c r="I220" s="36" t="s">
        <v>696</v>
      </c>
    </row>
    <row r="221" spans="1:12">
      <c r="A221" s="14">
        <v>43770</v>
      </c>
      <c r="B221">
        <v>14866</v>
      </c>
      <c r="C221">
        <v>5310</v>
      </c>
      <c r="D221">
        <v>16878</v>
      </c>
      <c r="E221" s="27">
        <f t="shared" ref="E221" si="39">+A221</f>
        <v>43770</v>
      </c>
      <c r="F221" s="6">
        <f t="shared" ref="F221" si="40">+B221</f>
        <v>14866</v>
      </c>
      <c r="G221" s="6">
        <f>+Nonresidential!B221</f>
        <v>2430.4950224493864</v>
      </c>
      <c r="H221" s="125">
        <v>43846</v>
      </c>
      <c r="I221" s="132" t="s">
        <v>683</v>
      </c>
    </row>
    <row r="222" spans="1:12">
      <c r="A222" s="14">
        <v>43800</v>
      </c>
      <c r="B222">
        <v>15154</v>
      </c>
      <c r="C222">
        <v>5308</v>
      </c>
      <c r="D222">
        <v>17165</v>
      </c>
      <c r="E222" s="27">
        <f t="shared" ref="E222:E227" si="41">+A222</f>
        <v>43800</v>
      </c>
      <c r="F222" s="6">
        <f t="shared" ref="F222" si="42">+B222</f>
        <v>15154</v>
      </c>
      <c r="G222" s="6">
        <f>+Nonresidential!B222</f>
        <v>2455.3772793243652</v>
      </c>
      <c r="H222" s="125">
        <v>43868</v>
      </c>
      <c r="I222" s="36" t="s">
        <v>702</v>
      </c>
    </row>
    <row r="223" spans="1:12">
      <c r="A223" s="14">
        <v>43831</v>
      </c>
      <c r="B223">
        <v>14976</v>
      </c>
      <c r="C223">
        <v>5463</v>
      </c>
      <c r="D223">
        <v>17256</v>
      </c>
      <c r="E223" s="27">
        <f t="shared" si="41"/>
        <v>43831</v>
      </c>
      <c r="F223" s="6">
        <f t="shared" ref="F223:F224" si="43">+B223</f>
        <v>14976</v>
      </c>
      <c r="G223" s="6">
        <f>+Nonresidential!B223</f>
        <v>2352.7189909405424</v>
      </c>
      <c r="H223" s="125">
        <v>43894</v>
      </c>
      <c r="I223" s="132" t="s">
        <v>683</v>
      </c>
    </row>
    <row r="224" spans="1:12">
      <c r="A224" s="14">
        <v>43862</v>
      </c>
      <c r="B224">
        <v>14854</v>
      </c>
      <c r="C224">
        <v>5466</v>
      </c>
      <c r="D224">
        <v>17562</v>
      </c>
      <c r="E224" s="27">
        <f t="shared" si="41"/>
        <v>43862</v>
      </c>
      <c r="F224" s="6">
        <f t="shared" si="43"/>
        <v>14854</v>
      </c>
      <c r="G224" s="6">
        <f>+Nonresidential!B224</f>
        <v>2228.5306280339555</v>
      </c>
      <c r="H224" s="125">
        <v>43921</v>
      </c>
      <c r="I224" s="132" t="s">
        <v>646</v>
      </c>
    </row>
    <row r="225" spans="1:9">
      <c r="A225" s="14">
        <v>43891</v>
      </c>
      <c r="B225" s="113">
        <v>14932</v>
      </c>
      <c r="C225" s="113">
        <v>5446</v>
      </c>
      <c r="D225" s="113">
        <v>17239</v>
      </c>
      <c r="E225" s="27">
        <f t="shared" si="41"/>
        <v>43891</v>
      </c>
      <c r="F225" s="6">
        <f t="shared" ref="F225:F227" si="44">+B225</f>
        <v>14932</v>
      </c>
      <c r="G225" s="6">
        <f>+Nonresidential!B225</f>
        <v>2130.1837097261059</v>
      </c>
      <c r="H225" s="125">
        <v>43984</v>
      </c>
      <c r="I225" s="132" t="s">
        <v>711</v>
      </c>
    </row>
    <row r="226" spans="1:9">
      <c r="A226" s="14">
        <v>43922</v>
      </c>
      <c r="B226">
        <v>14783</v>
      </c>
      <c r="C226">
        <v>5432</v>
      </c>
      <c r="D226">
        <v>16971</v>
      </c>
      <c r="E226" s="27">
        <f t="shared" si="41"/>
        <v>43922</v>
      </c>
      <c r="F226" s="6">
        <f t="shared" si="44"/>
        <v>14783</v>
      </c>
      <c r="G226" s="6">
        <f>+Nonresidential!B226</f>
        <v>2007.9564473188109</v>
      </c>
      <c r="H226" s="125">
        <v>43984</v>
      </c>
      <c r="I226" s="36" t="s">
        <v>710</v>
      </c>
    </row>
    <row r="227" spans="1:9">
      <c r="A227" s="14">
        <v>43952</v>
      </c>
      <c r="B227" s="113">
        <v>14493</v>
      </c>
      <c r="C227" s="113">
        <v>5655</v>
      </c>
      <c r="D227" s="113">
        <v>16876</v>
      </c>
      <c r="E227" s="27">
        <f t="shared" si="41"/>
        <v>43952</v>
      </c>
      <c r="F227" s="6">
        <f t="shared" si="44"/>
        <v>14493</v>
      </c>
      <c r="G227" s="6">
        <f>+Nonresidential!B227</f>
        <v>1903.0264269139727</v>
      </c>
      <c r="H227" s="125">
        <v>44014</v>
      </c>
      <c r="I227" s="113" t="s">
        <v>448</v>
      </c>
    </row>
    <row r="228" spans="1:9">
      <c r="A228" s="14">
        <v>43983</v>
      </c>
      <c r="B228">
        <v>14780</v>
      </c>
      <c r="C228">
        <v>5771</v>
      </c>
      <c r="D228">
        <v>17063</v>
      </c>
      <c r="E228" s="27">
        <f t="shared" ref="E228" si="45">+A228</f>
        <v>43983</v>
      </c>
      <c r="F228" s="6">
        <f t="shared" ref="F228" si="46">+B228</f>
        <v>14780</v>
      </c>
      <c r="G228" s="6">
        <f>+Nonresidential!B228</f>
        <v>1924.8446643291659</v>
      </c>
      <c r="H228" s="125">
        <v>44042</v>
      </c>
      <c r="I228" s="113" t="s">
        <v>448</v>
      </c>
    </row>
    <row r="229" spans="1:9">
      <c r="A229" s="14">
        <v>44013</v>
      </c>
      <c r="B229">
        <v>14895</v>
      </c>
      <c r="C229">
        <v>5729</v>
      </c>
      <c r="D229">
        <v>16961</v>
      </c>
      <c r="E229" s="27">
        <f t="shared" ref="E229:E233" si="47">+A229</f>
        <v>44013</v>
      </c>
      <c r="F229" s="6">
        <f t="shared" ref="F229:F233" si="48">+B229</f>
        <v>14895</v>
      </c>
      <c r="G229" s="6">
        <f>+Nonresidential!B229</f>
        <v>1823.8693680227952</v>
      </c>
      <c r="H229" s="125">
        <v>44075</v>
      </c>
      <c r="I229" s="36" t="s">
        <v>739</v>
      </c>
    </row>
    <row r="230" spans="1:9">
      <c r="A230" s="14">
        <v>44044</v>
      </c>
      <c r="B230">
        <v>14879</v>
      </c>
      <c r="C230">
        <v>5653</v>
      </c>
      <c r="D230">
        <v>16944</v>
      </c>
      <c r="E230" s="27">
        <f t="shared" si="47"/>
        <v>44044</v>
      </c>
      <c r="F230" s="6">
        <f t="shared" si="48"/>
        <v>14879</v>
      </c>
      <c r="G230" s="6">
        <f>+Nonresidential!B230</f>
        <v>1923.5467286761962</v>
      </c>
      <c r="H230" s="125">
        <v>44104</v>
      </c>
      <c r="I230" s="113" t="s">
        <v>448</v>
      </c>
    </row>
    <row r="231" spans="1:9">
      <c r="A231" s="14">
        <v>44075</v>
      </c>
      <c r="B231" s="193">
        <v>15470</v>
      </c>
      <c r="C231" s="193">
        <v>5618</v>
      </c>
      <c r="D231" s="193">
        <v>16646</v>
      </c>
      <c r="E231" s="27">
        <f t="shared" si="47"/>
        <v>44075</v>
      </c>
      <c r="F231" s="6">
        <f t="shared" si="48"/>
        <v>15470</v>
      </c>
      <c r="G231" s="6">
        <f>+Nonresidential!B231</f>
        <v>2036.8920319522369</v>
      </c>
      <c r="H231" s="125">
        <v>44137</v>
      </c>
      <c r="I231" s="193" t="s">
        <v>448</v>
      </c>
    </row>
    <row r="232" spans="1:9">
      <c r="A232" s="14">
        <v>44105</v>
      </c>
      <c r="B232" s="193">
        <v>15673</v>
      </c>
      <c r="C232" s="193">
        <v>5723</v>
      </c>
      <c r="D232" s="193">
        <v>16585</v>
      </c>
      <c r="E232" s="27">
        <f t="shared" si="47"/>
        <v>44105</v>
      </c>
      <c r="F232" s="6">
        <f t="shared" si="48"/>
        <v>15673</v>
      </c>
      <c r="G232" s="6">
        <f>+Nonresidential!B232</f>
        <v>1974.7995400079044</v>
      </c>
      <c r="H232" s="125">
        <v>44168</v>
      </c>
      <c r="I232" s="36" t="s">
        <v>754</v>
      </c>
    </row>
    <row r="233" spans="1:9">
      <c r="A233" s="14">
        <v>44136</v>
      </c>
      <c r="B233" s="193">
        <v>16293</v>
      </c>
      <c r="C233" s="193">
        <v>5793</v>
      </c>
      <c r="D233" s="193">
        <v>16538</v>
      </c>
      <c r="E233" s="27">
        <f t="shared" si="47"/>
        <v>44136</v>
      </c>
      <c r="F233" s="6">
        <f t="shared" si="48"/>
        <v>16293</v>
      </c>
      <c r="G233" s="6">
        <f>+Nonresidential!B233</f>
        <v>2111.4993476767895</v>
      </c>
      <c r="H233" s="125">
        <v>44216</v>
      </c>
      <c r="I233" s="193" t="s">
        <v>448</v>
      </c>
    </row>
    <row r="234" spans="1:9">
      <c r="A234" s="14">
        <v>44166</v>
      </c>
      <c r="B234" s="193">
        <v>16656</v>
      </c>
      <c r="C234" s="193">
        <v>5896</v>
      </c>
      <c r="D234" s="193">
        <v>16868</v>
      </c>
      <c r="E234" s="27">
        <f t="shared" ref="E234:E241" si="49">+A234</f>
        <v>44166</v>
      </c>
      <c r="F234" s="6">
        <f t="shared" ref="F234:F238" si="50">+B234</f>
        <v>16656</v>
      </c>
      <c r="G234" s="6">
        <f>+Nonresidential!B234</f>
        <v>2114.8549241495398</v>
      </c>
      <c r="H234" s="125">
        <v>44237</v>
      </c>
      <c r="I234" s="36" t="s">
        <v>766</v>
      </c>
    </row>
    <row r="235" spans="1:9">
      <c r="A235" s="14">
        <v>44197</v>
      </c>
      <c r="B235" s="193">
        <v>17116</v>
      </c>
      <c r="C235" s="193">
        <v>5852</v>
      </c>
      <c r="D235" s="193">
        <v>16913</v>
      </c>
      <c r="E235" s="27">
        <f t="shared" si="49"/>
        <v>44197</v>
      </c>
      <c r="F235" s="6">
        <f t="shared" si="50"/>
        <v>17116</v>
      </c>
      <c r="G235" s="6">
        <f>+Nonresidential!B235</f>
        <v>2105.6911643714061</v>
      </c>
      <c r="H235" s="125">
        <v>44285</v>
      </c>
      <c r="I235" s="193" t="s">
        <v>448</v>
      </c>
    </row>
    <row r="236" spans="1:9">
      <c r="A236" s="14">
        <v>44228</v>
      </c>
      <c r="B236" s="193">
        <v>17060</v>
      </c>
      <c r="C236" s="193">
        <v>5859</v>
      </c>
      <c r="D236" s="193">
        <v>16806</v>
      </c>
      <c r="E236" s="27">
        <f t="shared" si="49"/>
        <v>44228</v>
      </c>
      <c r="F236" s="6">
        <f t="shared" si="50"/>
        <v>17060</v>
      </c>
      <c r="G236" s="6">
        <f>+Nonresidential!B236</f>
        <v>2092.5386293612792</v>
      </c>
      <c r="H236" s="125">
        <v>44285</v>
      </c>
      <c r="I236" s="193" t="s">
        <v>448</v>
      </c>
    </row>
    <row r="237" spans="1:9">
      <c r="A237" s="14">
        <v>44256</v>
      </c>
      <c r="B237" s="193">
        <v>17495</v>
      </c>
      <c r="C237" s="193">
        <v>6083</v>
      </c>
      <c r="D237" s="193">
        <v>17450</v>
      </c>
      <c r="E237" s="27">
        <f t="shared" si="49"/>
        <v>44256</v>
      </c>
      <c r="F237" s="6">
        <f t="shared" si="50"/>
        <v>17495</v>
      </c>
      <c r="G237" s="6">
        <f>+Nonresidential!B237</f>
        <v>2135.4391497330007</v>
      </c>
      <c r="H237" s="125">
        <v>44322</v>
      </c>
      <c r="I237" s="36" t="s">
        <v>774</v>
      </c>
    </row>
    <row r="238" spans="1:9">
      <c r="A238" s="14">
        <v>44287</v>
      </c>
      <c r="B238" s="193">
        <v>18224</v>
      </c>
      <c r="C238" s="193">
        <v>6334</v>
      </c>
      <c r="D238" s="193">
        <v>18290</v>
      </c>
      <c r="E238" s="27">
        <f t="shared" si="49"/>
        <v>44287</v>
      </c>
      <c r="F238" s="6">
        <f t="shared" si="50"/>
        <v>18224</v>
      </c>
      <c r="G238" s="6">
        <f>+Nonresidential!B238</f>
        <v>2184.5164782849129</v>
      </c>
      <c r="H238" s="125">
        <v>44348</v>
      </c>
    </row>
    <row r="239" spans="1:9">
      <c r="A239" s="14">
        <v>44317</v>
      </c>
      <c r="B239" s="193">
        <v>18565</v>
      </c>
      <c r="C239" s="193">
        <v>6365</v>
      </c>
      <c r="D239" s="193">
        <v>18536</v>
      </c>
      <c r="E239" s="27">
        <f t="shared" si="49"/>
        <v>44317</v>
      </c>
      <c r="F239" s="6">
        <f t="shared" ref="F239:F240" si="51">+B239</f>
        <v>18565</v>
      </c>
      <c r="G239" s="6">
        <f>+Nonresidential!B239</f>
        <v>2419.3949162857584</v>
      </c>
      <c r="H239" s="125">
        <v>44378</v>
      </c>
    </row>
    <row r="240" spans="1:9">
      <c r="A240" s="14">
        <v>44348</v>
      </c>
      <c r="B240" s="193">
        <v>19036</v>
      </c>
      <c r="C240" s="193">
        <v>6491</v>
      </c>
      <c r="D240" s="193">
        <v>18772</v>
      </c>
      <c r="E240" s="27">
        <f t="shared" si="49"/>
        <v>44348</v>
      </c>
      <c r="F240" s="6">
        <f t="shared" si="51"/>
        <v>19036</v>
      </c>
      <c r="G240" s="6">
        <f>+Nonresidential!B240</f>
        <v>2419.4279899891803</v>
      </c>
      <c r="H240" s="125">
        <v>44410</v>
      </c>
    </row>
    <row r="241" spans="1:9">
      <c r="A241" s="14">
        <v>44378</v>
      </c>
      <c r="B241" s="193">
        <v>19158</v>
      </c>
      <c r="C241" s="193">
        <v>6811</v>
      </c>
      <c r="D241" s="193">
        <v>19150</v>
      </c>
      <c r="E241" s="27">
        <f t="shared" si="49"/>
        <v>44378</v>
      </c>
      <c r="F241" s="6">
        <f t="shared" ref="F241" si="52">+B241</f>
        <v>19158</v>
      </c>
      <c r="G241" s="6">
        <f>+Nonresidential!B241</f>
        <v>2534.6606407382296</v>
      </c>
      <c r="H241" s="125">
        <v>44440</v>
      </c>
      <c r="I241" s="36" t="s">
        <v>789</v>
      </c>
    </row>
    <row r="242" spans="1:9">
      <c r="A242" s="14"/>
      <c r="B242" s="193"/>
      <c r="C242" s="193"/>
      <c r="D242" s="193"/>
      <c r="E242" s="27"/>
      <c r="F242" s="6"/>
      <c r="G242" s="6"/>
      <c r="H242" s="125">
        <v>44469</v>
      </c>
    </row>
    <row r="243" spans="1:9">
      <c r="A243" s="14"/>
      <c r="B243" s="193"/>
      <c r="C243" s="193"/>
      <c r="D243" s="193"/>
      <c r="E243" s="27"/>
      <c r="F243" s="6"/>
      <c r="G243" s="6"/>
      <c r="H243" s="125"/>
    </row>
    <row r="244" spans="1:9">
      <c r="A244" s="14"/>
      <c r="B244" s="193"/>
      <c r="C244" s="193"/>
      <c r="D244" s="193"/>
      <c r="E244" s="27"/>
      <c r="F244" s="6"/>
      <c r="G244" s="6"/>
      <c r="H244" s="125"/>
    </row>
    <row r="245" spans="1:9">
      <c r="A245" s="14"/>
      <c r="B245" s="193"/>
      <c r="C245" s="193"/>
      <c r="D245" s="193"/>
      <c r="E245" s="27"/>
      <c r="F245" s="6"/>
      <c r="G245" s="6"/>
      <c r="H245" s="125"/>
    </row>
    <row r="246" spans="1:9">
      <c r="A246" s="14"/>
      <c r="B246" s="193"/>
      <c r="C246" s="193"/>
      <c r="D246" s="193"/>
      <c r="E246" s="27"/>
      <c r="F246" s="6"/>
      <c r="G246" s="6"/>
      <c r="H246" s="125"/>
    </row>
    <row r="247" spans="1:9">
      <c r="A247" s="14"/>
      <c r="B247" s="193"/>
      <c r="C247" s="193"/>
      <c r="D247" s="193"/>
      <c r="E247" s="27"/>
      <c r="F247" s="6"/>
      <c r="G247" s="6"/>
      <c r="H247" s="125"/>
    </row>
    <row r="248" spans="1:9">
      <c r="A248" s="14"/>
      <c r="B248" s="193"/>
      <c r="C248" s="193"/>
      <c r="D248" s="193"/>
      <c r="E248" s="27"/>
      <c r="F248" s="6"/>
      <c r="G248" s="6"/>
      <c r="H248" s="125"/>
    </row>
    <row r="249" spans="1:9">
      <c r="A249" s="14"/>
      <c r="B249" s="193"/>
      <c r="C249" s="193"/>
      <c r="D249" s="193"/>
      <c r="E249" s="27"/>
      <c r="F249" s="6"/>
      <c r="G249" s="6"/>
      <c r="H249" s="125"/>
    </row>
    <row r="250" spans="1:9">
      <c r="H250" s="125"/>
    </row>
    <row r="251" spans="1:9">
      <c r="H251" s="125"/>
    </row>
    <row r="252" spans="1:9">
      <c r="H252" s="12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Summary</vt:lpstr>
      <vt:lpstr>GDP</vt:lpstr>
      <vt:lpstr>Retail</vt:lpstr>
      <vt:lpstr>retail (2)</vt:lpstr>
      <vt:lpstr>Rents</vt:lpstr>
      <vt:lpstr>Consumer spend</vt:lpstr>
      <vt:lpstr>HousePrices</vt:lpstr>
      <vt:lpstr>HouseSales</vt:lpstr>
      <vt:lpstr>Consents</vt:lpstr>
      <vt:lpstr>Nonresidential</vt:lpstr>
      <vt:lpstr>Cap goods price index</vt:lpstr>
      <vt:lpstr>EmpGrowth</vt:lpstr>
      <vt:lpstr>Unemployment</vt:lpstr>
      <vt:lpstr>AnnualUE</vt:lpstr>
      <vt:lpstr>YouthUE</vt:lpstr>
      <vt:lpstr>AnnualYUE</vt:lpstr>
      <vt:lpstr>YUERONZ</vt:lpstr>
      <vt:lpstr>LM</vt:lpstr>
      <vt:lpstr>Confidence</vt:lpstr>
      <vt:lpstr>Population</vt:lpstr>
      <vt:lpstr>Wages</vt:lpstr>
      <vt:lpstr>Netmigration</vt:lpstr>
      <vt:lpstr>Migration</vt:lpstr>
      <vt:lpstr>Guestnights</vt:lpstr>
      <vt:lpstr>GN2</vt:lpstr>
    </vt:vector>
  </TitlesOfParts>
  <Company>Auckland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luenm</dc:creator>
  <cp:lastModifiedBy>Ross Wilson</cp:lastModifiedBy>
  <cp:lastPrinted>2018-03-28T00:55:44Z</cp:lastPrinted>
  <dcterms:created xsi:type="dcterms:W3CDTF">2013-08-28T04:01:21Z</dcterms:created>
  <dcterms:modified xsi:type="dcterms:W3CDTF">2021-09-03T02:06:03Z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