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5" activeTab="7"/>
  </bookViews>
  <sheets>
    <sheet name="Old Sudoku" sheetId="1" state="hidden" r:id="rId2"/>
    <sheet name="Old Scrabble" sheetId="2" state="hidden" r:id="rId3"/>
    <sheet name="OldSommaire" sheetId="3" state="hidden" r:id="rId4"/>
    <sheet name="Sudoku" sheetId="4" state="hidden" r:id="rId5"/>
    <sheet name="Scrabble" sheetId="5" state="hidden" r:id="rId6"/>
    <sheet name="Sommaire" sheetId="6" state="visible" r:id="rId7"/>
    <sheet name="Assurance Qualité" sheetId="7" state="visible" r:id="rId8"/>
    <sheet name="Fonctionnalités" sheetId="8" state="visible" r:id="rId9"/>
    <sheet name="Curling" sheetId="9" state="hidden"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<sst xmlns="http://schemas.openxmlformats.org/spreadsheetml/2006/main" count="454" uniqueCount="236">
  <si>
    <t xml:space="preserve">Sprint 1</t>
  </si>
  <si>
    <t xml:space="preserve">Sprint 2</t>
  </si>
  <si>
    <t xml:space="preserve">Sprint 3</t>
  </si>
  <si>
    <t xml:space="preserve">Poids</t>
  </si>
  <si>
    <t xml:space="preserve">Gestion de la file</t>
  </si>
  <si>
    <t xml:space="preserve">Service REST pour GET un Sudoku</t>
  </si>
  <si>
    <t xml:space="preserve">Affichage de sudoku sur le client avec niveau de difficulté</t>
  </si>
  <si>
    <t xml:space="preserve">Vérification de la validité d’un sudoku</t>
  </si>
  <si>
    <t xml:space="preserve">Génération de sudokus faciles</t>
  </si>
  <si>
    <t xml:space="preserve">Génération de sudokus difficiles</t>
  </si>
  <si>
    <t xml:space="preserve">Vérification immédiate de la validité d’un sudoku sur le client à chaque nouveau numéro entré</t>
  </si>
  <si>
    <t xml:space="preserve">Réinitialiser une partie</t>
  </si>
  <si>
    <t xml:space="preserve">Choisir un nom de joueur valide pour toute la session</t>
  </si>
  <si>
    <t xml:space="preserve">Demander un nouveau sudoku selon un niveau de difficulté spécifié</t>
  </si>
  <si>
    <t xml:space="preserve">Implémenter un chronomètre pour calculer la durée d’une partie</t>
  </si>
  <si>
    <t xml:space="preserve">Ajout et suppression de numéro dans une case du sudoku</t>
  </si>
  <si>
    <t xml:space="preserve">Indication de la dernière case sélectionnée</t>
  </si>
  <si>
    <t xml:space="preserve">Sélection d’un case par les touches du clavier</t>
  </si>
  <si>
    <t xml:space="preserve">Afficher message de félicitations pour une grille correctement remplie</t>
  </si>
  <si>
    <t xml:space="preserve">Possibilité de masquer le chronomètre</t>
  </si>
  <si>
    <t xml:space="preserve">Panneau de contrôle</t>
  </si>
  <si>
    <t xml:space="preserve">Tableau de bord</t>
  </si>
  <si>
    <t xml:space="preserve">Points obtenus pour le sprint</t>
  </si>
  <si>
    <t xml:space="preserve">Points choisis pour le sprint</t>
  </si>
  <si>
    <t xml:space="preserve">Développement d’une interface minimale: plateau de jeu, chavalet, boite de communication, panneau informatif</t>
  </si>
  <si>
    <t xml:space="preserve">Trois types de parties: à un, deux ou trois jouers</t>
  </si>
  <si>
    <t xml:space="preserve">Jumelage automatique des joueurs</t>
  </si>
  <si>
    <t xml:space="preserve">Message d’attente tant que le nombre de joueurs pour une partie n’est pas atteint</t>
  </si>
  <si>
    <t xml:space="preserve">Possibilité d’annuler la participation à une partie</t>
  </si>
  <si>
    <t xml:space="preserve">À la fin d’une partie, le joueur reste dans la vue du jeu tant qu’il ne demande pas d’en sortir</t>
  </si>
  <si>
    <t xml:space="preserve">Pouvoir créer autant de parties de Scrabble en parallèle que nécessaire (selon le nombre de joueurs inscrits)</t>
  </si>
  <si>
    <t xml:space="preserve">Clavarder avec les autres membres du groupe d'utilisateurs en attente.</t>
  </si>
  <si>
    <t xml:space="preserve">Gérer l'alternance entre les panneaux actifs</t>
  </si>
  <si>
    <t xml:space="preserve">Gestion des tours de jeu</t>
  </si>
  <si>
    <t xml:space="preserve">Valider du mot choisi par le joueur à son tour (tenant compte du placement des lettres sur le plateau)</t>
  </si>
  <si>
    <t xml:space="preserve">Implémentation des règles pour le calcul de pointage</t>
  </si>
  <si>
    <t xml:space="preserve">Limitation en temps des tours de jeu</t>
  </si>
  <si>
    <t xml:space="preserve">Échange de lettres</t>
  </si>
  <si>
    <t xml:space="preserve">Gestion de la réserve de lettres</t>
  </si>
  <si>
    <t xml:space="preserve">Gestion des abandons en cours de jeu</t>
  </si>
  <si>
    <t xml:space="preserve">Manipulation des lettres sur le chevalet</t>
  </si>
  <si>
    <t xml:space="preserve">Communication avec le serveur, notamment pour effectuer les actions à chaque tour</t>
  </si>
  <si>
    <t xml:space="preserve">Gestion de la fin de partie, avec message de félicitation</t>
  </si>
  <si>
    <t xml:space="preserve">Menu d'aide</t>
  </si>
  <si>
    <t xml:space="preserve">Actualisation du panneau informatif</t>
  </si>
  <si>
    <t xml:space="preserve">Sudoku</t>
  </si>
  <si>
    <t xml:space="preserve">Scrabble</t>
  </si>
  <si>
    <t xml:space="preserve">Curling</t>
  </si>
  <si>
    <t xml:space="preserve">Note</t>
  </si>
  <si>
    <t xml:space="preserve">Sprint 4</t>
  </si>
  <si>
    <t xml:space="preserve">Ev. F.</t>
  </si>
  <si>
    <t xml:space="preserve">Fonctionnalités</t>
  </si>
  <si>
    <t xml:space="preserve">Numéro de révision (SHA)</t>
  </si>
  <si>
    <t xml:space="preserve">Score pour les fonctionnalités</t>
  </si>
  <si>
    <t xml:space="preserve">Assurance Qualité</t>
  </si>
  <si>
    <t xml:space="preserve">Poids associé</t>
  </si>
  <si>
    <t xml:space="preserve">Contient des tests ?</t>
  </si>
  <si>
    <t xml:space="preserve">Oui</t>
  </si>
  <si>
    <t xml:space="preserve">Avec test</t>
  </si>
  <si>
    <t xml:space="preserve">Sans test</t>
  </si>
  <si>
    <t xml:space="preserve">Tous les critères du TSlint doivent être respectés</t>
  </si>
  <si>
    <t xml:space="preserve">Aucune méthode trop longue (une méthode ne doit assumer qu'une seule tâche)</t>
  </si>
  <si>
    <t xml:space="preserve">Les classes ne doivent pas contenir trop d'attributs ni trop de méthodes (une classe ne doit avoir qu'une seule responsabilité)</t>
  </si>
  <si>
    <t xml:space="preserve">Le moins de paramètres possible dans les appels de méthodes</t>
  </si>
  <si>
    <t xml:space="preserve">Usage approprié des commentaires (il faut en mettre lorsque nécessaire, et seulement lorsque nécessaire)</t>
  </si>
  <si>
    <t xml:space="preserve">Il faut utiliser des noms pertinents pour les variables, les fonctions et les classes</t>
  </si>
  <si>
    <t xml:space="preserve">Il faut être cohérent dans la manière de coder</t>
  </si>
  <si>
    <t xml:space="preserve">Qualité des tests / Qualité du code</t>
  </si>
  <si>
    <t xml:space="preserve">Total accumulé</t>
  </si>
  <si>
    <t xml:space="preserve">Total possible</t>
  </si>
  <si>
    <t xml:space="preserve">Score pour l'assurance qualité</t>
  </si>
  <si>
    <t xml:space="preserve">Score du Sudoku</t>
  </si>
  <si>
    <t xml:space="preserve">Nombre de fonctionnalités choisies</t>
  </si>
  <si>
    <t xml:space="preserve">Score du Scrabble</t>
  </si>
  <si>
    <t xml:space="preserve">Fonct.</t>
  </si>
  <si>
    <t xml:space="preserve">A.Q</t>
  </si>
  <si>
    <t xml:space="preserve">Total</t>
  </si>
  <si>
    <t xml:space="preserve">Heures de retard</t>
  </si>
  <si>
    <t xml:space="preserve">Note Pondérée</t>
  </si>
  <si>
    <t xml:space="preserve">UX</t>
  </si>
  <si>
    <t xml:space="preserve">Grille de correction Projet 2</t>
  </si>
  <si>
    <t xml:space="preserve">Critère</t>
  </si>
  <si>
    <t xml:space="preserve">Commentaires</t>
  </si>
  <si>
    <t xml:space="preserve">Qualité des classes</t>
  </si>
  <si>
    <t xml:space="preserve">PT</t>
  </si>
  <si>
    <t xml:space="preserve">La classe n'a qu'une responsabilitée et elle est non triviale.</t>
  </si>
  <si>
    <t xml:space="preserve">Le nom de la classe est approprié. _x005F_x000D_
Utilisation appropriée des suffixes ({..}Component,{..}Controller, {..}Service, etc.). _x005F_x000D_
Le format à utiliser est le PascalCase</t>
  </si>
  <si>
    <t xml:space="preserve">sidebarToolID, drawingToolId - Mauvais format d'ecriture (enum.ts), tool-option.component.ts - mauvaise utilisation d'un component, ici il faudrait qu'il s'agisse d'une classe simple sans décorateur. les outils ne suivent pas tous la convention angular pour le nom du fichier</t>
  </si>
  <si>
    <t xml:space="preserve">La classe ne comporte pas d'attributs inutiles (incluant des getter/setter inutiles). 
Les attributs ne représentent que des états de la classe. 
Un attribut utilisé seulement dans les tests ne devrait pas exister.</t>
  </si>
  <si>
    <t xml:space="preserve">les constructeurs vide ne sont pas nécéssaire</t>
  </si>
  <si>
    <t xml:space="preserve">La classe minimise l'accessibilité des membres (public/private/protected)</t>
  </si>
  <si>
    <t xml:space="preserve">l'utilisation de private n'est pas utilisé dans la majorité des situations</t>
  </si>
  <si>
    <t xml:space="preserve">Les valeurs par défaut des attributs de la classe sont initialisés de manière consistante (soit dans le constructeur partout, soit à la définition)</t>
  </si>
  <si>
    <t xml:space="preserve">non constant à travers l'application</t>
  </si>
  <si>
    <t xml:space="preserve">Total de la catégorie</t>
  </si>
  <si>
    <t xml:space="preserve">Qualité des fonctions</t>
  </si>
  <si>
    <t xml:space="preserve">Les noms des fonctions sont précis et décrivent les tâches voulues. 
Le format à utiliser doit être uniforme dans tous les fichiers (camelCase, PascalCase, ...)</t>
  </si>
  <si>
    <t xml:space="preserve">stripedHexString - color.ts, getcolorsHistory - color-selection.service.ts</t>
  </si>
  <si>
    <t xml:space="preserve">Chaque fonction n'a qu'une seule utilité, elle ne peut pas être fragmentée en plusieurs fonctions et elle est facilement lisible. </t>
  </si>
  <si>
    <t xml:space="preserve">sliderChange - attribute-panel.component.ts , onButtonPress - sidebar.component.ts, drawRectangle - rectangle-service.ts</t>
  </si>
  <si>
    <t xml:space="preserve">Les fonctions minimisent les paramètres en entrée (pas plus de trois).
Utilisation d'interfaces ou de classe pour des paramètres pouvant être regroupé logiquement.</t>
  </si>
  <si>
    <t xml:space="preserve">Les fonctions sont pures lorsque possible. Les effets secondaires sont minimisés</t>
  </si>
  <si>
    <t xml:space="preserve">Tous les paramètres de fonction sont utilisés</t>
  </si>
  <si>
    <t xml:space="preserve">getProjectedPoint - line.service.ts</t>
  </si>
  <si>
    <t xml:space="preserve">Exceptions</t>
  </si>
  <si>
    <t xml:space="preserve">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</si>
  <si>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 xml:space="preserve">Toute fonction doit gérer les valeurs limites de leurs paramètres</t>
  </si>
  <si>
    <t xml:space="preserve">Tout code asynchrone (Promise, Observable ou Event) doit être géré adéquatement.</t>
  </si>
  <si>
    <t xml:space="preserve">Pas de unsubscribe</t>
  </si>
  <si>
    <t xml:space="preserve">Variables</t>
  </si>
  <si>
    <t xml:space="preserve">DN</t>
  </si>
  <si>
    <t xml:space="preserve">Les constantes sont regroupées en groupes logiques. Des variables d'environnement sont utilisées plutôt que des constantes pour les valeurs en lien avec l'environnement de déploiement (par exemple, SERVER_URL).</t>
  </si>
  <si>
    <t xml:space="preserve">Les constantes doivent être utilisées seulement dans un contexte lié à la logique d'affaire. (mauvais exemple: const DEUX = 2, bon exemple : const WAIT_TIME = 5000)</t>
  </si>
  <si>
    <t xml:space="preserve">eraser.service.ts(17)</t>
  </si>
  <si>
    <t xml:space="preserve">L'utilisation d'une variable locale (let ou const) doit être justifiée par son utilisation.</t>
  </si>
  <si>
    <t xml:space="preserve">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</si>
  <si>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 xml:space="preserve">Inconsistance des variables, desfois avec _ desfois non, cd - editor.component.ts (PT), guide.component.ts - camelCase pour les variables, myAbsolutelyNotNullElement - guide.component.ts (PT), color-picker.component.ts - fb, sidebar-components.ts - kbd, enum-ts - MouseButton</t>
  </si>
  <si>
    <t xml:space="preserve">Expression Booléennes</t>
  </si>
  <si>
    <t xml:space="preserve">Les expression booléennes ne sont pas comparées à true ou false</t>
  </si>
  <si>
    <t xml:space="preserve">Minimiser la logique booléenne négative (ex: éviter "if (!notFound(...))")</t>
  </si>
  <si>
    <t xml:space="preserve">Utilisation des opérateurs ternaires dans les bon scénario</t>
  </si>
  <si>
    <t xml:space="preserve">color-palette.component.ts(65)</t>
  </si>
  <si>
    <t xml:space="preserve">Pas d'expressions booléennes complexes. 
Des prédicats sont utilisés pour simplifier les conditions complexes</t>
  </si>
  <si>
    <t xml:space="preserve">Qualité Générale</t>
  </si>
  <si>
    <t xml:space="preserve">UD</t>
  </si>
  <si>
    <t xml:space="preserve">Le projet suit une arborescence de fichier uniforme et stucturée (regroupement par objectifs des fichiers et par module). Les fichiers et dossiers doivent respecter le kebab-case.</t>
  </si>
  <si>
    <t xml:space="preserve">Le dossier UserGuide n'est pas en kebab-case</t>
  </si>
  <si>
    <t xml:space="preserve">Il y a une séparation entre le code typescript, html et css.</t>
  </si>
  <si>
    <t xml:space="preserve">Le code est correctement indenté et organisé en groupes logiques.</t>
  </si>
  <si>
    <t xml:space="preserve">La langue utilisée pour le nom des variables, des classes et des fonctions doit être uniforme pour tout le code source (les commentaires peuvent différer de la langue du code source mais doivent tout de même rester uniformes)</t>
  </si>
  <si>
    <t xml:space="preserve">Certains commentaires sont en anglais et d'autres en français</t>
  </si>
  <si>
    <t xml:space="preserve">Les commentaires sont pertinents</t>
  </si>
  <si>
    <t xml:space="preserve">Beaucoup de code commenté</t>
  </si>
  <si>
    <t xml:space="preserve">Le programme utilise des enums lorsqu'elles sont nécessaires</t>
  </si>
  <si>
    <t xml:space="preserve">Les objets javascript ne sont pas utilisés, des classes ou des interfaces sont utilisés</t>
  </si>
  <si>
    <t xml:space="preserve">any est utilisé dans le code, document.getElementByCSSName - guide.component.ts (PT)</t>
  </si>
  <si>
    <t xml:space="preserve">Il n'y a pas de duplication de code.</t>
  </si>
  <si>
    <t xml:space="preserve">code dupliqué (par exemple: dans rectangle service avec onkeyup et onkeydown), ToolsService en double</t>
  </si>
  <si>
    <t xml:space="preserve">Aucune erreur TSLint non justifiée. (Des commentaires TODO sont acceptables). (25% de la note sera retirée par type d'erreur présente)
L'utilisation raisonnable de tslint:disable est tolérée dans les fichiers spec.ts.</t>
  </si>
  <si>
    <t xml:space="preserve">une erreur de lint et le disable du any est pas valable, aucune justification sur la majorité des disables</t>
  </si>
  <si>
    <t xml:space="preserve">Les structures conditionnelles réduisent l'imbrication lorsque possible (reduce nesting).</t>
  </si>
  <si>
    <t xml:space="preserve">jamais utilisé</t>
  </si>
  <si>
    <t xml:space="preserve">Le logiciel a une performance acceptable.</t>
  </si>
  <si>
    <t xml:space="preserve">Gestion de Versions</t>
  </si>
  <si>
    <t xml:space="preserve">La branche de production possède le bon TAG pour les remises de sprint (sprint1, sprint2, sprint3)</t>
  </si>
  <si>
    <t xml:space="preserve">Chaque commit concerne une seule "issue" et les messages sont pertinents et suffisamment descriptifs pour chaque commit</t>
  </si>
  <si>
    <t xml:space="preserve">Le repo git ne contient pas de branches mortes (stale branches).</t>
  </si>
  <si>
    <t xml:space="preserve">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</si>
  <si>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 xml:space="preserve">issues de sprint 1 non fermé</t>
  </si>
  <si>
    <t xml:space="preserve">Le repo git ne contient que les fichiers nécessaires. (pas de dossier node_modules ou coverage. Les fichiers package-lock.json et package.json ne se retrouvent que les dossiers client et server)</t>
  </si>
  <si>
    <t xml:space="preserve">package.json se trouve dans le root</t>
  </si>
  <si>
    <t xml:space="preserve">Total </t>
  </si>
  <si>
    <t xml:space="preserve">Note assurance qualité</t>
  </si>
  <si>
    <t xml:space="preserve">Fonctionnalité</t>
  </si>
  <si>
    <t xml:space="preserve">Testé</t>
  </si>
  <si>
    <t xml:space="preserve">Note finale</t>
  </si>
  <si>
    <t xml:space="preserve">Outil-Ligne</t>
  </si>
  <si>
    <t xml:space="preserve">Lorsque le touche SHIFT est relaché, il faut déplacer la souris pour voir le résultat. Le calcul du point dans l'angle de 45 n'est pas bon. Prends en compte la position du trait au lieu de la souris pour la fermeture du trait.
La couleur fonctionne pas et les points de jonctions sont innexistants.</t>
  </si>
  <si>
    <t xml:space="preserve">Point d'entrée dans l'application</t>
  </si>
  <si>
    <t xml:space="preserve">Surface de dessin</t>
  </si>
  <si>
    <t xml:space="preserve">Vue de dessin</t>
  </si>
  <si>
    <t xml:space="preserve">Créer un nouveau dessin</t>
  </si>
  <si>
    <t xml:space="preserve">Pas de demande de confirmation pour creer un nouveau dessin</t>
  </si>
  <si>
    <t xml:space="preserve">Outil-Efface</t>
  </si>
  <si>
    <t xml:space="preserve">1) -0.1: curseur n'est pas un carré blanc, 2) -0.1: taille minimum n'est pas 5, 3) -0.1: le point de l'efface n'est pas carré  4)  -0.2 ça fait des traits de liaison lorsque on quitte et on revient dans le canvas.</t>
  </si>
  <si>
    <t xml:space="preserve">Outil-Couleur</t>
  </si>
  <si>
    <t xml:space="preserve">1) -0.1: configuration n'est pas partagé avec les autres outils, 2) -0.1: on ne peut pas spécifier une couleur textuellement 3) manque des tests dans le color-picker.component</t>
  </si>
  <si>
    <t xml:space="preserve">Outil-Ellipse</t>
  </si>
  <si>
    <t xml:space="preserve">La seul chose qui fonctionne est dessiner un ellipse et un cercle avec un contour</t>
  </si>
  <si>
    <t xml:space="preserve">Outil-Rectangle</t>
  </si>
  <si>
    <t xml:space="preserve">La seul chose qui fonctionne est dessiner un rectangle et un carré</t>
  </si>
  <si>
    <t xml:space="preserve">Outil-Pinceau</t>
  </si>
  <si>
    <t xml:space="preserve">1) -0.2 ça dessine des traits de liaison lorsque on quitte et on revient dans le canvas. 2) -0.1: shortcut W ne fonctionne pas, 3) -0.1: changement de couleur ne fonctionne pas, 4) -0.1: manque des textures, 5) -0.1: manque identifcation des textures</t>
  </si>
  <si>
    <t xml:space="preserve">Outil-Crayon</t>
  </si>
  <si>
    <t xml:space="preserve">1) -0.2 ça dessine des traits de liaison lorsque on quitte et on revient dans le canvas. 2) -0.1: changement de couleur ne fonctionne pas, 3) -0.1: changement de brush vers pencil ne fait pas le changement</t>
  </si>
  <si>
    <t xml:space="preserve">Guide d'utilisation</t>
  </si>
  <si>
    <t xml:space="preserve">Manque la capture et certaines videos</t>
  </si>
  <si>
    <t xml:space="preserve">Note finale pour le sprint</t>
  </si>
  <si>
    <t xml:space="preserve">Crash</t>
  </si>
  <si>
    <t xml:space="preserve">info des autres outils sont transmis</t>
  </si>
  <si>
    <t xml:space="preserve">Ne build pas</t>
  </si>
  <si>
    <t xml:space="preserve">Erreur dans la console lors des tests</t>
  </si>
  <si>
    <t xml:space="preserve">Outil-Sceau de peinute</t>
  </si>
  <si>
    <t xml:space="preserve">Outil- Sélection par rectangle et ellipse</t>
  </si>
  <si>
    <t xml:space="preserve">Outil-Polygone</t>
  </si>
  <si>
    <t xml:space="preserve">Outi-Pipette</t>
  </si>
  <si>
    <t xml:space="preserve">Exporter le dessin</t>
  </si>
  <si>
    <t xml:space="preserve">Déplacement d'une sélection</t>
  </si>
  <si>
    <t xml:space="preserve">Filtrage par étiquettes</t>
  </si>
  <si>
    <t xml:space="preserve">Base de données</t>
  </si>
  <si>
    <t xml:space="preserve">Carrousel de dessins</t>
  </si>
  <si>
    <t xml:space="preserve">Sauvegarder le dessin sur serveur</t>
  </si>
  <si>
    <t xml:space="preserve">Annuler-Refaire</t>
  </si>
  <si>
    <t xml:space="preserve">Guide d'utilisation - mise à jour</t>
  </si>
  <si>
    <t xml:space="preserve">Le carrousel peut devenir inutilisable lors de l'ajout d'un dessin non désirables et apportes beaucoup d'erreur dans la console</t>
  </si>
  <si>
    <t xml:space="preserve">Anciennes fonctionnalités brisées</t>
  </si>
  <si>
    <t xml:space="preserve">crayon, pinceau, efface</t>
  </si>
  <si>
    <t xml:space="preserve">Outil - Sélection par baguette magique</t>
  </si>
  <si>
    <t xml:space="preserve">Outil - Plume</t>
  </si>
  <si>
    <t xml:space="preserve">Outil- Aérosol</t>
  </si>
  <si>
    <t xml:space="preserve">Outil - Étampe</t>
  </si>
  <si>
    <t xml:space="preserve">Outil - Texte</t>
  </si>
  <si>
    <t xml:space="preserve">Manipulations de sélections et presse-papier</t>
  </si>
  <si>
    <t xml:space="preserve">Redimensionnement d'une sélection</t>
  </si>
  <si>
    <t xml:space="preserve">DT</t>
  </si>
  <si>
    <t xml:space="preserve">Rotation d'une sélection</t>
  </si>
  <si>
    <t xml:space="preserve">Envoyer le dessin par courriel</t>
  </si>
  <si>
    <t xml:space="preserve">Sauvegarde automatique</t>
  </si>
  <si>
    <t xml:space="preserve">Continuer un dessin</t>
  </si>
  <si>
    <t xml:space="preserve">Grille</t>
  </si>
  <si>
    <t xml:space="preserve">Magnétisme</t>
  </si>
  <si>
    <t xml:space="preserve">efface</t>
  </si>
  <si>
    <t xml:space="preserve">Implémentation d’un joueur virtuel avec deux niveaux: facile et difficile</t>
  </si>
  <si>
    <t xml:space="preserve">Démarrer une nouvelle partie selon le niveau de difficulté spécifié</t>
  </si>
  <si>
    <t xml:space="preserve">Développement de la fenêtre de jeu</t>
  </si>
  <si>
    <t xml:space="preserve">Deux points de vue sur la scène: vue de dessus et vue en plongée</t>
  </si>
  <si>
    <t xml:space="preserve">La caméra doit suivre la pierre</t>
  </si>
  <si>
    <t xml:space="preserve">Possibilité de changer de caméra en tout temps</t>
  </si>
  <si>
    <t xml:space="preserve">Positionnement de la caméra au début d’un tour</t>
  </si>
  <si>
    <t xml:space="preserve">Affichage des informations sur la partie</t>
  </si>
  <si>
    <t xml:space="preserve">Implémentation du déroulement des trois manches d’une partie</t>
  </si>
  <si>
    <t xml:space="preserve">Lancer de la pierre: spin,</t>
  </si>
  <si>
    <t xml:space="preserve">Balayage de la surface de la glace</t>
  </si>
  <si>
    <t xml:space="preserve">Pierre en situation de hors-jeu</t>
  </si>
  <si>
    <t xml:space="preserve">Collision de pierres</t>
  </si>
  <si>
    <t xml:space="preserve">Illumination des pierres en position de donner des points</t>
  </si>
  <si>
    <t xml:space="preserve">Abandon d’une partie</t>
  </si>
  <si>
    <t xml:space="preserve">Pointage à la fin d’une manche</t>
  </si>
  <si>
    <t xml:space="preserve">Gestion de la fin de partie, avec animation en cas de victoire et affichage des meilleurs scores</t>
  </si>
  <si>
    <t xml:space="preserve">Ajout au tableau des meilleurs score</t>
  </si>
  <si>
    <t xml:space="preserve">Physique du jeu: spin, vitesse, friction, collision, etc.</t>
  </si>
  <si>
    <t xml:space="preserve">Chargement de modèles 3D sur la scène.</t>
  </si>
  <si>
    <t xml:space="preserve">Gestion des raccourcis clavier.</t>
  </si>
  <si>
    <t xml:space="preserve">Implémentation d'une Skybox réaliste et appropriée.</t>
  </si>
  <si>
    <t xml:space="preserve">Implémentation des sources d'éclairage et de leur effet.</t>
  </si>
  <si>
    <t xml:space="preserve">Score du Curling</t>
  </si>
</sst>
</file>

<file path=xl/styles.xml><?xml version="1.0" encoding="utf-8"?>
<styleSheet xmlns="http://schemas.openxmlformats.org/spreadsheetml/2006/main">
  <numFmts count="8">
    <numFmt numFmtId="164" formatCode="General"/>
    <numFmt numFmtId="165" formatCode="0%"/>
    <numFmt numFmtId="166" formatCode="# ?/?"/>
    <numFmt numFmtId="167" formatCode="0.00%"/>
    <numFmt numFmtId="168" formatCode="General"/>
    <numFmt numFmtId="169" formatCode="0"/>
    <numFmt numFmtId="170" formatCode="0.00"/>
    <numFmt numFmtId="171" formatCode="@"/>
  </numFmts>
  <fonts count="17">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11"/>
      <color rgb="FF000000"/>
      <name val="Calibri"/>
      <family val="0"/>
      <charset val="1"/>
    </font>
    <font>
      <b val="true"/>
      <sz val="11"/>
      <color rgb="FFFFFFFF"/>
      <name val="Calibri"/>
      <family val="0"/>
      <charset val="1"/>
    </font>
    <font>
      <i val="true"/>
      <sz val="11"/>
      <color rgb="FF000000"/>
      <name val="Calibri"/>
      <family val="0"/>
      <charset val="1"/>
    </font>
    <font>
      <sz val="11"/>
      <color rgb="FF000000"/>
      <name val="Calibri"/>
      <family val="0"/>
      <charset val="1"/>
    </font>
    <font>
      <sz val="11"/>
      <color rgb="FFFFFFFF"/>
      <name val="Calibri"/>
      <family val="0"/>
      <charset val="1"/>
    </font>
    <font>
      <b val="true"/>
      <sz val="11"/>
      <color rgb="FF3F3F3F"/>
      <name val="Calibri"/>
      <family val="0"/>
      <charset val="1"/>
    </font>
    <font>
      <b val="true"/>
      <sz val="14"/>
      <color rgb="FF000000"/>
      <name val="Calibri"/>
      <family val="2"/>
      <charset val="1"/>
    </font>
    <font>
      <b val="true"/>
      <sz val="14"/>
      <color rgb="FFFFFFFF"/>
      <name val="Calibri"/>
      <family val="2"/>
      <charset val="1"/>
    </font>
    <font>
      <b val="true"/>
      <sz val="14"/>
      <color rgb="FF000000"/>
      <name val="Calibri"/>
      <family val="0"/>
      <charset val="1"/>
    </font>
    <font>
      <b val="true"/>
      <sz val="18"/>
      <color rgb="FF000000"/>
      <name val="Calibri"/>
      <family val="0"/>
      <charset val="1"/>
    </font>
    <font>
      <b val="true"/>
      <sz val="11"/>
      <color rgb="FF000000"/>
      <name val="Calibri"/>
      <family val="2"/>
      <charset val="1"/>
    </font>
    <font>
      <sz val="18"/>
      <color rgb="FF000000"/>
      <name val="Calibri"/>
      <family val="0"/>
      <charset val="1"/>
    </font>
  </fonts>
  <fills count="21">
    <fill>
      <patternFill patternType="none"/>
    </fill>
    <fill>
      <patternFill patternType="gray125"/>
    </fill>
    <fill>
      <patternFill patternType="solid">
        <fgColor rgb="FFF79646"/>
        <bgColor rgb="FFFF8080"/>
      </patternFill>
    </fill>
    <fill>
      <patternFill patternType="solid">
        <fgColor rgb="FFF2F2F2"/>
        <bgColor rgb="FFFFFFFF"/>
      </patternFill>
    </fill>
    <fill>
      <patternFill patternType="solid">
        <fgColor rgb="FFB4C7E7"/>
        <bgColor rgb="FFB9CDE5"/>
      </patternFill>
    </fill>
    <fill>
      <patternFill patternType="solid">
        <fgColor rgb="FFF8CBAD"/>
        <bgColor rgb="FFE6B9B8"/>
      </patternFill>
    </fill>
    <fill>
      <patternFill patternType="solid">
        <fgColor rgb="FFDBDBDB"/>
        <bgColor rgb="FFD6DCE5"/>
      </patternFill>
    </fill>
    <fill>
      <patternFill patternType="solid">
        <fgColor rgb="FF9BBB59"/>
        <bgColor rgb="FF969696"/>
      </patternFill>
    </fill>
    <fill>
      <patternFill patternType="solid">
        <fgColor rgb="FFFFC000"/>
        <bgColor rgb="FFF79646"/>
      </patternFill>
    </fill>
    <fill>
      <patternFill patternType="solid">
        <fgColor rgb="FF8064A2"/>
        <bgColor rgb="FF808080"/>
      </patternFill>
    </fill>
    <fill>
      <patternFill patternType="solid">
        <fgColor rgb="FFB9CDE5"/>
        <bgColor rgb="FFB4C7E7"/>
      </patternFill>
    </fill>
    <fill>
      <patternFill patternType="solid">
        <fgColor rgb="FFE6B9B8"/>
        <bgColor rgb="FFF8CBAD"/>
      </patternFill>
    </fill>
    <fill>
      <patternFill patternType="solid">
        <fgColor rgb="FFD7E4BD"/>
        <bgColor rgb="FFDBDBDB"/>
      </patternFill>
    </fill>
    <fill>
      <patternFill patternType="solid">
        <fgColor rgb="FFCCC1DA"/>
        <bgColor rgb="FFB9CDE5"/>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rgb="FF548235"/>
        <bgColor rgb="FF339966"/>
      </patternFill>
    </fill>
    <fill>
      <patternFill patternType="solid">
        <fgColor rgb="FF8FAADC"/>
        <bgColor rgb="FF969696"/>
      </patternFill>
    </fill>
    <fill>
      <patternFill patternType="solid">
        <fgColor rgb="FFD6DCE5"/>
        <bgColor rgb="FFDBDBDB"/>
      </patternFill>
    </fill>
    <fill>
      <patternFill patternType="solid">
        <fgColor rgb="FFFFFFFF"/>
        <bgColor rgb="FFF2F2F2"/>
      </patternFill>
    </fill>
  </fills>
  <borders count="100">
    <border diagonalUp="false" diagonalDown="false">
      <left/>
      <right/>
      <top/>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bottom style="medium"/>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right style="medium"/>
      <top style="medium"/>
      <bottom style="thin"/>
      <diagonal/>
    </border>
    <border diagonalUp="false" diagonalDown="false">
      <left style="medium"/>
      <right style="mediumDashDot"/>
      <top style="medium"/>
      <bottom/>
      <diagonal/>
    </border>
    <border diagonalUp="false" diagonalDown="false">
      <left style="mediumDashDot"/>
      <right style="mediumDashDot"/>
      <top style="medium"/>
      <bottom/>
      <diagonal/>
    </border>
    <border diagonalUp="false" diagonalDown="false">
      <left style="mediumDashDot"/>
      <right style="double"/>
      <top style="medium"/>
      <bottom/>
      <diagonal/>
    </border>
    <border diagonalUp="false" diagonalDown="false">
      <left style="double"/>
      <right style="medium"/>
      <top style="medium"/>
      <bottom style="double"/>
      <diagonal/>
    </border>
    <border diagonalUp="false" diagonalDown="false">
      <left style="medium"/>
      <right style="medium"/>
      <top style="thin"/>
      <bottom style="double"/>
      <diagonal/>
    </border>
    <border diagonalUp="false" diagonalDown="false">
      <left style="medium"/>
      <right style="mediumDashDot"/>
      <top/>
      <bottom/>
      <diagonal/>
    </border>
    <border diagonalUp="false" diagonalDown="false">
      <left style="mediumDashDot"/>
      <right style="mediumDashDot"/>
      <top/>
      <bottom/>
      <diagonal/>
    </border>
    <border diagonalUp="false" diagonalDown="false">
      <left style="mediumDashDot"/>
      <right style="double"/>
      <top/>
      <bottom/>
      <diagonal/>
    </border>
    <border diagonalUp="false" diagonalDown="false">
      <left style="medium"/>
      <right style="medium"/>
      <top/>
      <bottom style="thin"/>
      <diagonal/>
    </border>
    <border diagonalUp="false" diagonalDown="false">
      <left style="medium"/>
      <right style="mediumDashDot"/>
      <top style="double"/>
      <bottom style="thin"/>
      <diagonal/>
    </border>
    <border diagonalUp="false" diagonalDown="false">
      <left style="mediumDashDot"/>
      <right style="mediumDashDot"/>
      <top style="double"/>
      <bottom style="thin"/>
      <diagonal/>
    </border>
    <border diagonalUp="false" diagonalDown="false">
      <left style="mediumDashDot"/>
      <right style="double"/>
      <top style="double"/>
      <bottom style="thin"/>
      <diagonal/>
    </border>
    <border diagonalUp="false" diagonalDown="false">
      <left style="double"/>
      <right style="medium"/>
      <top style="double"/>
      <bottom style="thin"/>
      <diagonal/>
    </border>
    <border diagonalUp="false" diagonalDown="false">
      <left style="medium"/>
      <right style="medium"/>
      <top style="thin"/>
      <bottom style="thin"/>
      <diagonal/>
    </border>
    <border diagonalUp="false" diagonalDown="false">
      <left style="medium"/>
      <right style="mediumDashDot"/>
      <top style="thin"/>
      <bottom style="thin"/>
      <diagonal/>
    </border>
    <border diagonalUp="false" diagonalDown="false">
      <left style="mediumDashDot"/>
      <right style="mediumDashDot"/>
      <top style="thin"/>
      <bottom style="thin"/>
      <diagonal/>
    </border>
    <border diagonalUp="false" diagonalDown="false">
      <left style="mediumDashDot"/>
      <right style="double"/>
      <top style="thin"/>
      <bottom style="thin"/>
      <diagonal/>
    </border>
    <border diagonalUp="false" diagonalDown="false">
      <left style="double"/>
      <right style="medium"/>
      <top style="thin"/>
      <bottom style="thin"/>
      <diagonal/>
    </border>
    <border diagonalUp="false" diagonalDown="false">
      <left style="medium"/>
      <right style="medium"/>
      <top style="thin"/>
      <bottom/>
      <diagonal/>
    </border>
    <border diagonalUp="false" diagonalDown="false">
      <left style="medium"/>
      <right style="mediumDashDot"/>
      <top style="thin"/>
      <bottom/>
      <diagonal/>
    </border>
    <border diagonalUp="false" diagonalDown="false">
      <left style="mediumDashDot"/>
      <right style="mediumDashDot"/>
      <top style="thin"/>
      <bottom/>
      <diagonal/>
    </border>
    <border diagonalUp="false" diagonalDown="false">
      <left style="mediumDashDot"/>
      <right style="double"/>
      <top style="thin"/>
      <bottom/>
      <diagonal/>
    </border>
    <border diagonalUp="false" diagonalDown="false">
      <left style="double"/>
      <right style="medium"/>
      <top style="thin"/>
      <bottom style="medium"/>
      <diagonal/>
    </border>
    <border diagonalUp="false" diagonalDown="false">
      <left style="medium"/>
      <right style="mediumDashDot"/>
      <top style="medium"/>
      <bottom style="thin"/>
      <diagonal/>
    </border>
    <border diagonalUp="false" diagonalDown="false">
      <left style="mediumDashDot"/>
      <right style="mediumDashDot"/>
      <top style="medium"/>
      <bottom style="thin"/>
      <diagonal/>
    </border>
    <border diagonalUp="false" diagonalDown="false">
      <left style="mediumDashDot"/>
      <right style="medium"/>
      <top style="medium"/>
      <bottom style="thin"/>
      <diagonal/>
    </border>
    <border diagonalUp="false" diagonalDown="false">
      <left style="medium"/>
      <right style="medium"/>
      <top style="thin"/>
      <bottom style="medium"/>
      <diagonal/>
    </border>
    <border diagonalUp="false" diagonalDown="false">
      <left style="medium"/>
      <right style="mediumDashDot"/>
      <top style="thin"/>
      <bottom style="medium"/>
      <diagonal/>
    </border>
    <border diagonalUp="false" diagonalDown="false">
      <left style="mediumDashDot"/>
      <right style="mediumDashDot"/>
      <top style="thin"/>
      <bottom style="medium"/>
      <diagonal/>
    </border>
    <border diagonalUp="false" diagonalDown="false">
      <left style="mediumDashDot"/>
      <right style="medium"/>
      <top style="thin"/>
      <bottom style="medium"/>
      <diagonal/>
    </border>
    <border diagonalUp="false" diagonalDown="false">
      <left style="medium"/>
      <right style="medium"/>
      <top style="medium"/>
      <bottom style="medium"/>
      <diagonal/>
    </border>
    <border diagonalUp="false" diagonalDown="false">
      <left style="medium"/>
      <right style="mediumDashed"/>
      <top style="medium"/>
      <bottom style="medium"/>
      <diagonal/>
    </border>
    <border diagonalUp="false" diagonalDown="false">
      <left style="mediumDashed"/>
      <right style="mediumDashed"/>
      <top style="medium"/>
      <bottom style="medium"/>
      <diagonal/>
    </border>
    <border diagonalUp="false" diagonalDown="false">
      <left style="mediumDashed"/>
      <right style="medium"/>
      <top style="medium"/>
      <bottom style="medium"/>
      <diagonal/>
    </border>
    <border diagonalUp="false" diagonalDown="false">
      <left style="medium"/>
      <right style="mediumDashed"/>
      <top style="medium"/>
      <bottom style="double"/>
      <diagonal/>
    </border>
    <border diagonalUp="false" diagonalDown="false">
      <left style="mediumDashed"/>
      <right style="mediumDashed"/>
      <top style="medium"/>
      <bottom style="double"/>
      <diagonal/>
    </border>
    <border diagonalUp="false" diagonalDown="false">
      <left style="mediumDashed"/>
      <right style="medium"/>
      <top style="medium"/>
      <bottom style="double"/>
      <diagonal/>
    </border>
    <border diagonalUp="false" diagonalDown="false">
      <left style="medium"/>
      <right style="thin"/>
      <top/>
      <bottom style="medium"/>
      <diagonal/>
    </border>
    <border diagonalUp="false" diagonalDown="false">
      <left style="thin"/>
      <right style="medium"/>
      <top/>
      <bottom style="medium"/>
      <diagonal/>
    </border>
    <border diagonalUp="false" diagonalDown="false">
      <left style="medium"/>
      <right style="mediumDashed"/>
      <top/>
      <bottom style="thin"/>
      <diagonal/>
    </border>
    <border diagonalUp="false" diagonalDown="false">
      <left style="mediumDashed"/>
      <right style="mediumDashed"/>
      <top/>
      <bottom style="thin"/>
      <diagonal/>
    </border>
    <border diagonalUp="false" diagonalDown="false">
      <left style="mediumDashed"/>
      <right style="medium"/>
      <top/>
      <bottom style="thin"/>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mediumDashed"/>
      <top style="thin"/>
      <bottom style="thin"/>
      <diagonal/>
    </border>
    <border diagonalUp="false" diagonalDown="false">
      <left style="mediumDashed"/>
      <right style="mediumDashed"/>
      <top style="thin"/>
      <bottom style="thin"/>
      <diagonal/>
    </border>
    <border diagonalUp="false" diagonalDown="false">
      <left style="mediumDashed"/>
      <right style="medium"/>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mediumDashed"/>
      <top style="thin"/>
      <bottom/>
      <diagonal/>
    </border>
    <border diagonalUp="false" diagonalDown="false">
      <left style="mediumDashed"/>
      <right style="mediumDashed"/>
      <top style="thin"/>
      <bottom/>
      <diagonal/>
    </border>
    <border diagonalUp="false" diagonalDown="false">
      <left style="mediumDashed"/>
      <right style="medium"/>
      <top style="thin"/>
      <botto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top style="medium"/>
      <bottom/>
      <diagonal/>
    </border>
    <border diagonalUp="false" diagonalDown="false">
      <left/>
      <right style="mediumDashed"/>
      <top style="medium"/>
      <bottom style="medium"/>
      <diagonal/>
    </border>
    <border diagonalUp="false" diagonalDown="false">
      <left style="thin">
        <color rgb="FF3F3F3F"/>
      </left>
      <right style="thin">
        <color rgb="FF3F3F3F"/>
      </right>
      <top/>
      <bottom/>
      <diagonal/>
    </border>
    <border diagonalUp="false" diagonalDown="false">
      <left/>
      <right/>
      <top style="medium"/>
      <bottom style="medium"/>
      <diagonal/>
    </border>
    <border diagonalUp="false" diagonalDown="false">
      <left style="medium"/>
      <right/>
      <top style="medium"/>
      <bottom style="medium"/>
      <diagonal/>
    </border>
    <border diagonalUp="false" diagonalDown="false">
      <left style="thin"/>
      <right style="medium"/>
      <top style="medium"/>
      <bottom/>
      <diagonal/>
    </border>
    <border diagonalUp="false" diagonalDown="false">
      <left style="medium"/>
      <right/>
      <top style="medium"/>
      <bottom style="thin"/>
      <diagonal/>
    </border>
    <border diagonalUp="false" diagonalDown="false">
      <left style="medium"/>
      <right/>
      <top style="thin"/>
      <bottom/>
      <diagonal/>
    </border>
    <border diagonalUp="false" diagonalDown="false">
      <left style="medium"/>
      <right/>
      <top/>
      <bottom style="thin"/>
      <diagonal/>
    </border>
    <border diagonalUp="false" diagonalDown="false">
      <left style="medium"/>
      <right/>
      <top style="thin"/>
      <bottom style="medium"/>
      <diagonal/>
    </border>
    <border diagonalUp="false" diagonalDown="false">
      <left style="thin"/>
      <right style="medium"/>
      <top style="thin"/>
      <bottom style="medium"/>
      <diagonal/>
    </border>
    <border diagonalUp="false" diagonalDown="false">
      <left style="thin"/>
      <right style="medium"/>
      <top style="medium"/>
      <bottom style="thin"/>
      <diagonal/>
    </border>
    <border diagonalUp="false" diagonalDown="false">
      <left/>
      <right/>
      <top style="medium"/>
      <bottom style="thin"/>
      <diagonal/>
    </border>
    <border diagonalUp="false" diagonalDown="false">
      <left/>
      <right/>
      <top/>
      <bottom style="thin"/>
      <diagonal/>
    </border>
    <border diagonalUp="false" diagonalDown="false">
      <left style="medium"/>
      <right/>
      <top style="thin"/>
      <bottom style="thin"/>
      <diagonal/>
    </border>
    <border diagonalUp="false" diagonalDown="false">
      <left/>
      <right/>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top style="thin"/>
      <bottom style="medium"/>
      <diagonal/>
    </border>
    <border diagonalUp="false" diagonalDown="false">
      <left style="thin"/>
      <right/>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right style="medium"/>
      <top style="medium"/>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right style="thin"/>
      <top style="thin"/>
      <bottom style="mediu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10" fillId="3" borderId="1" applyFont="true" applyBorder="true" applyAlignment="true" applyProtection="false">
      <alignment horizontal="general" vertical="bottom" textRotation="0" wrapText="false" indent="0" shrinkToFit="false"/>
    </xf>
    <xf numFmtId="164" fontId="8" fillId="4" borderId="0" applyFont="true" applyBorder="false" applyAlignment="true" applyProtection="false">
      <alignment horizontal="general" vertical="bottom" textRotation="0" wrapText="false" indent="0" shrinkToFit="false"/>
    </xf>
    <xf numFmtId="164" fontId="8" fillId="5" borderId="0" applyFont="true" applyBorder="false" applyAlignment="true" applyProtection="false">
      <alignment horizontal="general" vertical="bottom" textRotation="0" wrapText="false" indent="0" shrinkToFit="false"/>
    </xf>
    <xf numFmtId="164" fontId="8" fillId="6" borderId="0" applyFont="true" applyBorder="false" applyAlignment="true" applyProtection="false">
      <alignment horizontal="general" vertical="bottom" textRotation="0" wrapText="false" indent="0" shrinkToFit="false"/>
    </xf>
  </cellStyleXfs>
  <cellXfs count="3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7" borderId="2" xfId="20" applyFont="true" applyBorder="true" applyAlignment="true" applyProtection="true">
      <alignment horizontal="center" vertical="center" textRotation="0" wrapText="false" indent="0" shrinkToFit="false"/>
      <protection locked="true" hidden="false"/>
    </xf>
    <xf numFmtId="164" fontId="4" fillId="8" borderId="2" xfId="20" applyFont="true" applyBorder="true" applyAlignment="true" applyProtection="true">
      <alignment horizontal="center" vertical="center" textRotation="0" wrapText="false" indent="0" shrinkToFit="false"/>
      <protection locked="true" hidden="false"/>
    </xf>
    <xf numFmtId="164" fontId="4" fillId="9" borderId="2" xfId="2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7" borderId="3" xfId="20" applyFont="true" applyBorder="true" applyAlignment="true" applyProtection="true">
      <alignment horizontal="center" vertical="center" textRotation="0" wrapText="false" indent="0" shrinkToFit="false"/>
      <protection locked="true" hidden="false"/>
    </xf>
    <xf numFmtId="164" fontId="4" fillId="8" borderId="3" xfId="20" applyFont="true" applyBorder="true" applyAlignment="true" applyProtection="true">
      <alignment horizontal="center" vertical="center" textRotation="0" wrapText="false" indent="0" shrinkToFit="false"/>
      <protection locked="true" hidden="false"/>
    </xf>
    <xf numFmtId="164" fontId="4" fillId="9" borderId="3" xfId="20" applyFont="true" applyBorder="true" applyAlignment="true" applyProtection="true">
      <alignment horizontal="center" vertical="center" textRotation="0" wrapText="false" indent="0" shrinkToFit="false"/>
      <protection locked="true" hidden="false"/>
    </xf>
    <xf numFmtId="164" fontId="0" fillId="10" borderId="2" xfId="20" applyFont="true" applyBorder="true" applyAlignment="false" applyProtection="true">
      <alignment horizontal="general" vertical="bottom" textRotation="0" wrapText="false" indent="0" shrinkToFit="false"/>
      <protection locked="true" hidden="false"/>
    </xf>
    <xf numFmtId="165" fontId="0" fillId="10" borderId="2" xfId="20" applyFont="true" applyBorder="true" applyAlignment="false" applyProtection="true">
      <alignment horizontal="general" vertical="bottom" textRotation="0" wrapText="false" indent="0" shrinkToFit="false"/>
      <protection locked="true" hidden="false"/>
    </xf>
    <xf numFmtId="166" fontId="4" fillId="7" borderId="2" xfId="20" applyFont="false" applyBorder="true" applyAlignment="true" applyProtection="true">
      <alignment horizontal="center" vertical="center" textRotation="0" wrapText="false" indent="0" shrinkToFit="false"/>
      <protection locked="true" hidden="false"/>
    </xf>
    <xf numFmtId="167" fontId="4" fillId="7" borderId="2" xfId="20" applyFont="false" applyBorder="true" applyAlignment="true" applyProtection="true">
      <alignment horizontal="center" vertical="center" textRotation="0" wrapText="false" indent="0" shrinkToFit="false"/>
      <protection locked="true" hidden="false"/>
    </xf>
    <xf numFmtId="166" fontId="4" fillId="8" borderId="2" xfId="20" applyFont="false" applyBorder="true" applyAlignment="true" applyProtection="true">
      <alignment horizontal="center" vertical="center" textRotation="0" wrapText="false" indent="0" shrinkToFit="false"/>
      <protection locked="true" hidden="false"/>
    </xf>
    <xf numFmtId="167" fontId="4" fillId="8" borderId="2" xfId="20" applyFont="false" applyBorder="true" applyAlignment="true" applyProtection="true">
      <alignment horizontal="center" vertical="center" textRotation="0" wrapText="false" indent="0" shrinkToFit="false"/>
      <protection locked="true" hidden="false"/>
    </xf>
    <xf numFmtId="166" fontId="4" fillId="9" borderId="2" xfId="20" applyFont="false" applyBorder="true" applyAlignment="true" applyProtection="true">
      <alignment horizontal="center" vertical="center" textRotation="0" wrapText="false" indent="0" shrinkToFit="false"/>
      <protection locked="true" hidden="false"/>
    </xf>
    <xf numFmtId="167" fontId="4" fillId="9" borderId="2" xfId="20" applyFont="false" applyBorder="true" applyAlignment="true" applyProtection="true">
      <alignment horizontal="center" vertical="center" textRotation="0" wrapText="false" indent="0" shrinkToFit="false"/>
      <protection locked="true" hidden="false"/>
    </xf>
    <xf numFmtId="167" fontId="0" fillId="10" borderId="4" xfId="20" applyFont="true" applyBorder="true" applyAlignment="false" applyProtection="true">
      <alignment horizontal="general" vertical="bottom" textRotation="0" wrapText="false" indent="0" shrinkToFit="false"/>
      <protection locked="true" hidden="false"/>
    </xf>
    <xf numFmtId="167" fontId="0" fillId="10" borderId="5" xfId="20" applyFont="true" applyBorder="true" applyAlignment="true" applyProtection="true">
      <alignment horizontal="right" vertical="bottom" textRotation="0" wrapText="false" indent="0" shrinkToFit="false"/>
      <protection locked="true" hidden="false"/>
    </xf>
    <xf numFmtId="164" fontId="0" fillId="11" borderId="3" xfId="20" applyFont="true" applyBorder="true" applyAlignment="false" applyProtection="true">
      <alignment horizontal="general" vertical="bottom" textRotation="0" wrapText="false" indent="0" shrinkToFit="false"/>
      <protection locked="true" hidden="false"/>
    </xf>
    <xf numFmtId="165" fontId="0" fillId="11" borderId="3" xfId="20" applyFont="true" applyBorder="true" applyAlignment="false" applyProtection="true">
      <alignment horizontal="general" vertical="bottom" textRotation="0" wrapText="false" indent="0" shrinkToFit="false"/>
      <protection locked="true" hidden="false"/>
    </xf>
    <xf numFmtId="166" fontId="4" fillId="7" borderId="3" xfId="20" applyFont="false" applyBorder="true" applyAlignment="true" applyProtection="true">
      <alignment horizontal="center" vertical="center" textRotation="0" wrapText="false" indent="0" shrinkToFit="false"/>
      <protection locked="true" hidden="false"/>
    </xf>
    <xf numFmtId="167" fontId="4" fillId="7" borderId="3" xfId="20" applyFont="false" applyBorder="true" applyAlignment="true" applyProtection="true">
      <alignment horizontal="center" vertical="center" textRotation="0" wrapText="false" indent="0" shrinkToFit="false"/>
      <protection locked="true" hidden="false"/>
    </xf>
    <xf numFmtId="166" fontId="4" fillId="8" borderId="3" xfId="20" applyFont="false" applyBorder="true" applyAlignment="true" applyProtection="true">
      <alignment horizontal="center" vertical="center" textRotation="0" wrapText="false" indent="0" shrinkToFit="false"/>
      <protection locked="true" hidden="false"/>
    </xf>
    <xf numFmtId="167" fontId="4" fillId="8" borderId="3" xfId="20" applyFont="false" applyBorder="true" applyAlignment="true" applyProtection="true">
      <alignment horizontal="center" vertical="center" textRotation="0" wrapText="false" indent="0" shrinkToFit="false"/>
      <protection locked="true" hidden="false"/>
    </xf>
    <xf numFmtId="166" fontId="4" fillId="9" borderId="3" xfId="20" applyFont="false" applyBorder="true" applyAlignment="true" applyProtection="true">
      <alignment horizontal="center" vertical="center" textRotation="0" wrapText="false" indent="0" shrinkToFit="false"/>
      <protection locked="true" hidden="false"/>
    </xf>
    <xf numFmtId="167" fontId="4" fillId="9" borderId="3" xfId="20" applyFont="false" applyBorder="true" applyAlignment="true" applyProtection="true">
      <alignment horizontal="center" vertical="center" textRotation="0" wrapText="false" indent="0" shrinkToFit="false"/>
      <protection locked="true" hidden="false"/>
    </xf>
    <xf numFmtId="167" fontId="0" fillId="11" borderId="6" xfId="20" applyFont="true" applyBorder="true" applyAlignment="false" applyProtection="true">
      <alignment horizontal="general" vertical="bottom" textRotation="0" wrapText="false" indent="0" shrinkToFit="false"/>
      <protection locked="true" hidden="false"/>
    </xf>
    <xf numFmtId="167" fontId="0" fillId="11" borderId="7" xfId="20" applyFont="true" applyBorder="true" applyAlignment="true" applyProtection="true">
      <alignment horizontal="right" vertical="bottom" textRotation="0" wrapText="false" indent="0" shrinkToFit="false"/>
      <protection locked="true" hidden="false"/>
    </xf>
    <xf numFmtId="164" fontId="0" fillId="12" borderId="3" xfId="20" applyFont="true" applyBorder="true" applyAlignment="false" applyProtection="true">
      <alignment horizontal="general" vertical="bottom" textRotation="0" wrapText="false" indent="0" shrinkToFit="false"/>
      <protection locked="true" hidden="false"/>
    </xf>
    <xf numFmtId="165" fontId="0" fillId="12" borderId="3" xfId="20" applyFont="true" applyBorder="true" applyAlignment="false" applyProtection="true">
      <alignment horizontal="general" vertical="bottom" textRotation="0" wrapText="false" indent="0" shrinkToFit="false"/>
      <protection locked="true" hidden="false"/>
    </xf>
    <xf numFmtId="165" fontId="4" fillId="7" borderId="3" xfId="20" applyFont="false" applyBorder="true" applyAlignment="true" applyProtection="true">
      <alignment horizontal="center" vertical="center" textRotation="0" wrapText="false" indent="0" shrinkToFit="false"/>
      <protection locked="true" hidden="false"/>
    </xf>
    <xf numFmtId="165" fontId="4" fillId="8" borderId="3" xfId="20" applyFont="false" applyBorder="true" applyAlignment="true" applyProtection="true">
      <alignment horizontal="center" vertical="center" textRotation="0" wrapText="false" indent="0" shrinkToFit="false"/>
      <protection locked="true" hidden="false"/>
    </xf>
    <xf numFmtId="165" fontId="4" fillId="9" borderId="3" xfId="20" applyFont="false" applyBorder="true" applyAlignment="true" applyProtection="true">
      <alignment horizontal="center" vertical="center" textRotation="0" wrapText="false" indent="0" shrinkToFit="false"/>
      <protection locked="true" hidden="false"/>
    </xf>
    <xf numFmtId="167" fontId="0" fillId="12" borderId="6" xfId="20" applyFont="true" applyBorder="true" applyAlignment="false" applyProtection="true">
      <alignment horizontal="general" vertical="bottom" textRotation="0" wrapText="false" indent="0" shrinkToFit="false"/>
      <protection locked="true" hidden="false"/>
    </xf>
    <xf numFmtId="167" fontId="0" fillId="12" borderId="7" xfId="20" applyFont="true" applyBorder="true" applyAlignment="true" applyProtection="true">
      <alignment horizontal="right" vertical="bottom" textRotation="0" wrapText="false" indent="0" shrinkToFit="false"/>
      <protection locked="true" hidden="false"/>
    </xf>
    <xf numFmtId="164" fontId="0" fillId="13" borderId="3" xfId="20" applyFont="true" applyBorder="true" applyAlignment="false" applyProtection="true">
      <alignment horizontal="general" vertical="bottom" textRotation="0" wrapText="false" indent="0" shrinkToFit="false"/>
      <protection locked="true" hidden="false"/>
    </xf>
    <xf numFmtId="165" fontId="0" fillId="13" borderId="3" xfId="20" applyFont="true" applyBorder="true" applyAlignment="false" applyProtection="true">
      <alignment horizontal="general" vertical="bottom" textRotation="0" wrapText="false" indent="0" shrinkToFit="false"/>
      <protection locked="true" hidden="false"/>
    </xf>
    <xf numFmtId="167" fontId="0" fillId="13" borderId="6" xfId="20" applyFont="true" applyBorder="true" applyAlignment="false" applyProtection="true">
      <alignment horizontal="general" vertical="bottom" textRotation="0" wrapText="false" indent="0" shrinkToFit="false"/>
      <protection locked="true" hidden="false"/>
    </xf>
    <xf numFmtId="167" fontId="0" fillId="13" borderId="7" xfId="20" applyFont="true" applyBorder="true" applyAlignment="true" applyProtection="true">
      <alignment horizontal="right"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5" fontId="4" fillId="7" borderId="8" xfId="20" applyFont="false" applyBorder="true" applyAlignment="true" applyProtection="true">
      <alignment horizontal="center" vertical="center" textRotation="0" wrapText="false" indent="0" shrinkToFit="false"/>
      <protection locked="true" hidden="false"/>
    </xf>
    <xf numFmtId="167" fontId="4" fillId="7" borderId="8" xfId="20" applyFont="false" applyBorder="true" applyAlignment="true" applyProtection="true">
      <alignment horizontal="center" vertical="center" textRotation="0" wrapText="false" indent="0" shrinkToFit="false"/>
      <protection locked="true" hidden="false"/>
    </xf>
    <xf numFmtId="165" fontId="4" fillId="8" borderId="8" xfId="20" applyFont="false" applyBorder="true" applyAlignment="true" applyProtection="true">
      <alignment horizontal="center" vertical="center" textRotation="0" wrapText="false" indent="0" shrinkToFit="false"/>
      <protection locked="true" hidden="false"/>
    </xf>
    <xf numFmtId="167" fontId="4" fillId="8" borderId="8" xfId="20" applyFont="false" applyBorder="true" applyAlignment="true" applyProtection="true">
      <alignment horizontal="center" vertical="center" textRotation="0" wrapText="false" indent="0" shrinkToFit="false"/>
      <protection locked="true" hidden="false"/>
    </xf>
    <xf numFmtId="165" fontId="4" fillId="9" borderId="8" xfId="20" applyFont="false" applyBorder="true" applyAlignment="true" applyProtection="true">
      <alignment horizontal="center" vertical="center" textRotation="0" wrapText="false" indent="0" shrinkToFit="false"/>
      <protection locked="true" hidden="false"/>
    </xf>
    <xf numFmtId="167" fontId="4" fillId="9" borderId="8" xfId="20" applyFont="false" applyBorder="true" applyAlignment="true" applyProtection="true">
      <alignment horizontal="center" vertical="center" textRotation="0" wrapText="false" indent="0" shrinkToFit="false"/>
      <protection locked="true" hidden="false"/>
    </xf>
    <xf numFmtId="167" fontId="4" fillId="2" borderId="9" xfId="20" applyFont="false" applyBorder="true" applyAlignment="true" applyProtection="true">
      <alignment horizontal="general" vertical="bottom" textRotation="0" wrapText="false" indent="0" shrinkToFit="false"/>
      <protection locked="true" hidden="false"/>
    </xf>
    <xf numFmtId="167" fontId="4" fillId="2" borderId="10" xfId="20" applyFont="false" applyBorder="true" applyAlignment="true" applyProtection="true">
      <alignment horizontal="right" vertical="bottom" textRotation="0" wrapText="false" indent="0" shrinkToFit="false"/>
      <protection locked="true" hidden="false"/>
    </xf>
    <xf numFmtId="164" fontId="5" fillId="0" borderId="11" xfId="0" applyFont="true" applyBorder="true" applyAlignment="true" applyProtection="false">
      <alignment horizontal="center" vertical="bottom" textRotation="0" wrapText="false" indent="0" shrinkToFit="false"/>
      <protection locked="true" hidden="false"/>
    </xf>
    <xf numFmtId="164" fontId="5" fillId="10" borderId="12" xfId="20" applyFont="true" applyBorder="true" applyAlignment="true" applyProtection="true">
      <alignment horizontal="center" vertical="bottom" textRotation="0" wrapText="false" indent="0" shrinkToFit="false"/>
      <protection locked="true" hidden="false"/>
    </xf>
    <xf numFmtId="164" fontId="5" fillId="11" borderId="13" xfId="20" applyFont="true" applyBorder="true" applyAlignment="true" applyProtection="true">
      <alignment horizontal="center" vertical="bottom" textRotation="0" wrapText="false" indent="0" shrinkToFit="false"/>
      <protection locked="true" hidden="false"/>
    </xf>
    <xf numFmtId="164" fontId="5" fillId="12" borderId="13" xfId="20" applyFont="true" applyBorder="true" applyAlignment="true" applyProtection="true">
      <alignment horizontal="center" vertical="bottom" textRotation="0" wrapText="false" indent="0" shrinkToFit="false"/>
      <protection locked="true" hidden="false"/>
    </xf>
    <xf numFmtId="164" fontId="5" fillId="13" borderId="13" xfId="20" applyFont="true" applyBorder="true" applyAlignment="true" applyProtection="true">
      <alignment horizontal="center" vertical="bottom" textRotation="0" wrapText="false" indent="0" shrinkToFit="false"/>
      <protection locked="true" hidden="false"/>
    </xf>
    <xf numFmtId="164" fontId="6" fillId="2" borderId="14" xfId="20" applyFont="true" applyBorder="true" applyAlignment="true" applyProtection="true">
      <alignment horizontal="center" vertical="bottom" textRotation="0" wrapText="false" indent="0" shrinkToFit="false"/>
      <protection locked="true" hidden="false"/>
    </xf>
    <xf numFmtId="164" fontId="0" fillId="0" borderId="15" xfId="0" applyFont="true" applyBorder="true" applyAlignment="true" applyProtection="false">
      <alignment horizontal="center" vertical="center" textRotation="0" wrapText="false" indent="0" shrinkToFit="false"/>
      <protection locked="true" hidden="false"/>
    </xf>
    <xf numFmtId="164" fontId="0" fillId="0" borderId="16" xfId="0" applyFont="true" applyBorder="true" applyAlignment="true" applyProtection="false">
      <alignment horizontal="right" vertical="bottom" textRotation="0" wrapText="false" indent="0" shrinkToFit="false"/>
      <protection locked="true" hidden="false"/>
    </xf>
    <xf numFmtId="164" fontId="0" fillId="10" borderId="17" xfId="20" applyFont="true" applyBorder="true" applyAlignment="false" applyProtection="true">
      <alignment horizontal="general" vertical="bottom" textRotation="0" wrapText="false" indent="0" shrinkToFit="false"/>
      <protection locked="true" hidden="false"/>
    </xf>
    <xf numFmtId="164" fontId="0" fillId="11" borderId="18" xfId="20" applyFont="true" applyBorder="true" applyAlignment="false" applyProtection="true">
      <alignment horizontal="general" vertical="bottom" textRotation="0" wrapText="false" indent="0" shrinkToFit="false"/>
      <protection locked="true" hidden="false"/>
    </xf>
    <xf numFmtId="164" fontId="0" fillId="12" borderId="18" xfId="20" applyFont="true" applyBorder="true" applyAlignment="false" applyProtection="true">
      <alignment horizontal="general" vertical="bottom" textRotation="0" wrapText="false" indent="0" shrinkToFit="false"/>
      <protection locked="true" hidden="false"/>
    </xf>
    <xf numFmtId="164" fontId="0" fillId="13" borderId="18" xfId="20" applyFont="true" applyBorder="true" applyAlignment="false" applyProtection="true">
      <alignment horizontal="general" vertical="bottom" textRotation="0" wrapText="false" indent="0" shrinkToFit="false"/>
      <protection locked="true" hidden="false"/>
    </xf>
    <xf numFmtId="164" fontId="4" fillId="2" borderId="19" xfId="20" applyFont="false" applyBorder="true" applyAlignment="true" applyProtection="true">
      <alignment horizontal="general" vertical="bottom" textRotation="0" wrapText="false" indent="0" shrinkToFit="false"/>
      <protection locked="true" hidden="false"/>
    </xf>
    <xf numFmtId="164" fontId="7" fillId="0" borderId="20" xfId="0" applyFont="true" applyBorder="true" applyAlignment="true" applyProtection="false">
      <alignment horizontal="general" vertical="bottom" textRotation="0" wrapText="true" indent="0" shrinkToFit="false"/>
      <protection locked="true" hidden="false"/>
    </xf>
    <xf numFmtId="165" fontId="0" fillId="10" borderId="21" xfId="20" applyFont="true" applyBorder="true" applyAlignment="true" applyProtection="true">
      <alignment horizontal="center" vertical="center" textRotation="0" wrapText="false" indent="0" shrinkToFit="false"/>
      <protection locked="true" hidden="false"/>
    </xf>
    <xf numFmtId="165" fontId="0" fillId="11" borderId="22" xfId="20" applyFont="true" applyBorder="true" applyAlignment="true" applyProtection="true">
      <alignment horizontal="center" vertical="center" textRotation="0" wrapText="false" indent="0" shrinkToFit="false"/>
      <protection locked="true" hidden="false"/>
    </xf>
    <xf numFmtId="165" fontId="0" fillId="12" borderId="22" xfId="20" applyFont="true" applyBorder="true" applyAlignment="true" applyProtection="true">
      <alignment horizontal="center" vertical="center" textRotation="0" wrapText="false" indent="0" shrinkToFit="false"/>
      <protection locked="true" hidden="false"/>
    </xf>
    <xf numFmtId="165" fontId="0" fillId="13" borderId="22" xfId="20" applyFont="true" applyBorder="true" applyAlignment="true" applyProtection="true">
      <alignment horizontal="center" vertical="center" textRotation="0" wrapText="false" indent="0" shrinkToFit="false"/>
      <protection locked="true" hidden="false"/>
    </xf>
    <xf numFmtId="165" fontId="4" fillId="2" borderId="23" xfId="20" applyFont="false" applyBorder="true" applyAlignment="true" applyProtection="true">
      <alignment horizontal="center" vertical="center" textRotation="0" wrapText="false" indent="0" shrinkToFit="false"/>
      <protection locked="true" hidden="false"/>
    </xf>
    <xf numFmtId="164" fontId="0" fillId="0" borderId="24" xfId="0" applyFont="false" applyBorder="true" applyAlignment="true" applyProtection="false">
      <alignment horizontal="center" vertical="center" textRotation="0" wrapText="false" indent="0" shrinkToFit="false"/>
      <protection locked="true" hidden="false"/>
    </xf>
    <xf numFmtId="164" fontId="7" fillId="0" borderId="25" xfId="0" applyFont="true" applyBorder="true" applyAlignment="true" applyProtection="false">
      <alignment horizontal="general" vertical="bottom" textRotation="0" wrapText="true" indent="0" shrinkToFit="false"/>
      <protection locked="true" hidden="false"/>
    </xf>
    <xf numFmtId="165" fontId="0" fillId="10" borderId="26" xfId="20" applyFont="true" applyBorder="true" applyAlignment="true" applyProtection="true">
      <alignment horizontal="center" vertical="center" textRotation="0" wrapText="false" indent="0" shrinkToFit="false"/>
      <protection locked="true" hidden="false"/>
    </xf>
    <xf numFmtId="165" fontId="0" fillId="11" borderId="27" xfId="20" applyFont="true" applyBorder="true" applyAlignment="true" applyProtection="true">
      <alignment horizontal="center" vertical="center" textRotation="0" wrapText="false" indent="0" shrinkToFit="false"/>
      <protection locked="true" hidden="false"/>
    </xf>
    <xf numFmtId="165" fontId="0" fillId="12" borderId="27" xfId="20" applyFont="true" applyBorder="true" applyAlignment="true" applyProtection="true">
      <alignment horizontal="center" vertical="center" textRotation="0" wrapText="false" indent="0" shrinkToFit="false"/>
      <protection locked="true" hidden="false"/>
    </xf>
    <xf numFmtId="165" fontId="0" fillId="13" borderId="27" xfId="20" applyFont="true" applyBorder="true" applyAlignment="true" applyProtection="true">
      <alignment horizontal="center" vertical="center" textRotation="0" wrapText="false" indent="0" shrinkToFit="false"/>
      <protection locked="true" hidden="false"/>
    </xf>
    <xf numFmtId="165" fontId="4" fillId="2" borderId="28" xfId="20" applyFont="false" applyBorder="true" applyAlignment="true" applyProtection="true">
      <alignment horizontal="center" vertical="center" textRotation="0" wrapText="false" indent="0" shrinkToFit="false"/>
      <protection locked="true" hidden="false"/>
    </xf>
    <xf numFmtId="164" fontId="0" fillId="0" borderId="29" xfId="0" applyFont="false" applyBorder="true" applyAlignment="true" applyProtection="false">
      <alignment horizontal="center" vertical="center" textRotation="0" wrapText="false" indent="0" shrinkToFit="false"/>
      <protection locked="true" hidden="false"/>
    </xf>
    <xf numFmtId="164" fontId="7" fillId="0" borderId="30" xfId="0" applyFont="true" applyBorder="true" applyAlignment="true" applyProtection="false">
      <alignment horizontal="general" vertical="bottom" textRotation="0" wrapText="true" indent="0" shrinkToFit="false"/>
      <protection locked="true" hidden="false"/>
    </xf>
    <xf numFmtId="165" fontId="0" fillId="10" borderId="31" xfId="20" applyFont="true" applyBorder="true" applyAlignment="true" applyProtection="true">
      <alignment horizontal="center" vertical="center" textRotation="0" wrapText="false" indent="0" shrinkToFit="false"/>
      <protection locked="true" hidden="false"/>
    </xf>
    <xf numFmtId="165" fontId="0" fillId="11" borderId="32" xfId="20" applyFont="true" applyBorder="true" applyAlignment="true" applyProtection="true">
      <alignment horizontal="center" vertical="center" textRotation="0" wrapText="false" indent="0" shrinkToFit="false"/>
      <protection locked="true" hidden="false"/>
    </xf>
    <xf numFmtId="165" fontId="0" fillId="12" borderId="32" xfId="20" applyFont="true" applyBorder="true" applyAlignment="true" applyProtection="true">
      <alignment horizontal="center" vertical="center" textRotation="0" wrapText="false" indent="0" shrinkToFit="false"/>
      <protection locked="true" hidden="false"/>
    </xf>
    <xf numFmtId="165" fontId="0" fillId="13" borderId="32" xfId="20" applyFont="true" applyBorder="true" applyAlignment="true" applyProtection="true">
      <alignment horizontal="center" vertical="center" textRotation="0" wrapText="false" indent="0" shrinkToFit="false"/>
      <protection locked="true" hidden="false"/>
    </xf>
    <xf numFmtId="165" fontId="4" fillId="2" borderId="33" xfId="20" applyFont="false" applyBorder="true" applyAlignment="true" applyProtection="true">
      <alignment horizontal="center" vertical="center" textRotation="0" wrapText="false" indent="0" shrinkToFit="false"/>
      <protection locked="true" hidden="false"/>
    </xf>
    <xf numFmtId="164" fontId="0" fillId="0" borderId="34" xfId="0" applyFont="false" applyBorder="true" applyAlignment="true" applyProtection="false">
      <alignment horizontal="center" vertical="center"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8" fontId="0" fillId="10" borderId="35" xfId="20" applyFont="true" applyBorder="true" applyAlignment="false" applyProtection="true">
      <alignment horizontal="general" vertical="bottom" textRotation="0" wrapText="false" indent="0" shrinkToFit="false"/>
      <protection locked="true" hidden="false"/>
    </xf>
    <xf numFmtId="168" fontId="0" fillId="11" borderId="36" xfId="20" applyFont="true" applyBorder="true" applyAlignment="false" applyProtection="true">
      <alignment horizontal="general" vertical="bottom" textRotation="0" wrapText="false" indent="0" shrinkToFit="false"/>
      <protection locked="true" hidden="false"/>
    </xf>
    <xf numFmtId="168" fontId="0" fillId="12" borderId="36" xfId="20" applyFont="true" applyBorder="true" applyAlignment="false" applyProtection="true">
      <alignment horizontal="general" vertical="bottom" textRotation="0" wrapText="false" indent="0" shrinkToFit="false"/>
      <protection locked="true" hidden="false"/>
    </xf>
    <xf numFmtId="168" fontId="0" fillId="13" borderId="36" xfId="20" applyFont="true" applyBorder="true" applyAlignment="false" applyProtection="true">
      <alignment horizontal="general" vertical="bottom" textRotation="0" wrapText="false" indent="0" shrinkToFit="false"/>
      <protection locked="true" hidden="false"/>
    </xf>
    <xf numFmtId="168" fontId="4" fillId="2" borderId="37" xfId="2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38" xfId="0" applyFont="true" applyBorder="true" applyAlignment="false" applyProtection="false">
      <alignment horizontal="general" vertical="bottom" textRotation="0" wrapText="false" indent="0" shrinkToFit="false"/>
      <protection locked="true" hidden="false"/>
    </xf>
    <xf numFmtId="168" fontId="0" fillId="10" borderId="39" xfId="20" applyFont="true" applyBorder="true" applyAlignment="false" applyProtection="true">
      <alignment horizontal="general" vertical="bottom" textRotation="0" wrapText="false" indent="0" shrinkToFit="false"/>
      <protection locked="true" hidden="false"/>
    </xf>
    <xf numFmtId="168" fontId="0" fillId="11" borderId="40" xfId="20" applyFont="true" applyBorder="true" applyAlignment="false" applyProtection="true">
      <alignment horizontal="general" vertical="bottom" textRotation="0" wrapText="false" indent="0" shrinkToFit="false"/>
      <protection locked="true" hidden="false"/>
    </xf>
    <xf numFmtId="168" fontId="0" fillId="12" borderId="40" xfId="20" applyFont="true" applyBorder="true" applyAlignment="false" applyProtection="true">
      <alignment horizontal="general" vertical="bottom" textRotation="0" wrapText="false" indent="0" shrinkToFit="false"/>
      <protection locked="true" hidden="false"/>
    </xf>
    <xf numFmtId="168" fontId="0" fillId="13" borderId="40" xfId="20" applyFont="true" applyBorder="true" applyAlignment="false" applyProtection="true">
      <alignment horizontal="general" vertical="bottom" textRotation="0" wrapText="false" indent="0" shrinkToFit="false"/>
      <protection locked="true" hidden="false"/>
    </xf>
    <xf numFmtId="168" fontId="4" fillId="2" borderId="41" xfId="20" applyFont="false" applyBorder="true" applyAlignment="true" applyProtection="true">
      <alignment horizontal="general" vertical="bottom" textRotation="0" wrapText="false" indent="0" shrinkToFit="false"/>
      <protection locked="true" hidden="false"/>
    </xf>
    <xf numFmtId="164" fontId="5" fillId="0" borderId="42" xfId="0" applyFont="true" applyBorder="true" applyAlignment="false" applyProtection="false">
      <alignment horizontal="general" vertical="bottom" textRotation="0" wrapText="false" indent="0" shrinkToFit="false"/>
      <protection locked="true" hidden="false"/>
    </xf>
    <xf numFmtId="167" fontId="5" fillId="10" borderId="43" xfId="20" applyFont="true" applyBorder="true" applyAlignment="false" applyProtection="true">
      <alignment horizontal="general" vertical="bottom" textRotation="0" wrapText="false" indent="0" shrinkToFit="false"/>
      <protection locked="true" hidden="false"/>
    </xf>
    <xf numFmtId="167" fontId="5" fillId="11" borderId="44" xfId="20" applyFont="true" applyBorder="true" applyAlignment="false" applyProtection="true">
      <alignment horizontal="general" vertical="bottom" textRotation="0" wrapText="false" indent="0" shrinkToFit="false"/>
      <protection locked="true" hidden="false"/>
    </xf>
    <xf numFmtId="167" fontId="5" fillId="12" borderId="44" xfId="20" applyFont="true" applyBorder="true" applyAlignment="false" applyProtection="true">
      <alignment horizontal="general" vertical="bottom" textRotation="0" wrapText="false" indent="0" shrinkToFit="false"/>
      <protection locked="true" hidden="false"/>
    </xf>
    <xf numFmtId="167" fontId="5" fillId="13" borderId="44" xfId="20" applyFont="true" applyBorder="true" applyAlignment="false" applyProtection="true">
      <alignment horizontal="general" vertical="bottom" textRotation="0" wrapText="false" indent="0" shrinkToFit="false"/>
      <protection locked="true" hidden="false"/>
    </xf>
    <xf numFmtId="167" fontId="6" fillId="2" borderId="45" xfId="20" applyFont="tru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8" fillId="10" borderId="46" xfId="20" applyFont="true" applyBorder="true" applyAlignment="true" applyProtection="true">
      <alignment horizontal="left" vertical="bottom" textRotation="0" wrapText="false" indent="0" shrinkToFit="false"/>
      <protection locked="true" hidden="false"/>
    </xf>
    <xf numFmtId="164" fontId="8" fillId="11" borderId="47" xfId="20" applyFont="true" applyBorder="true" applyAlignment="true" applyProtection="true">
      <alignment horizontal="left" vertical="bottom" textRotation="0" wrapText="false" indent="0" shrinkToFit="false"/>
      <protection locked="true" hidden="false"/>
    </xf>
    <xf numFmtId="164" fontId="8" fillId="12" borderId="47" xfId="20" applyFont="true" applyBorder="true" applyAlignment="true" applyProtection="true">
      <alignment horizontal="left" vertical="bottom" textRotation="0" wrapText="false" indent="0" shrinkToFit="false"/>
      <protection locked="true" hidden="false"/>
    </xf>
    <xf numFmtId="164" fontId="8" fillId="13" borderId="47" xfId="20" applyFont="true" applyBorder="true" applyAlignment="true" applyProtection="true">
      <alignment horizontal="left" vertical="bottom" textRotation="0" wrapText="false" indent="0" shrinkToFit="false"/>
      <protection locked="true" hidden="false"/>
    </xf>
    <xf numFmtId="164" fontId="9" fillId="2" borderId="48" xfId="20" applyFont="true" applyBorder="true" applyAlignment="true" applyProtection="true">
      <alignment horizontal="left" vertical="bottom" textRotation="0" wrapText="false" indent="0" shrinkToFit="false"/>
      <protection locked="true" hidden="false"/>
    </xf>
    <xf numFmtId="164" fontId="0" fillId="0" borderId="49" xfId="0" applyFont="true" applyBorder="true" applyAlignment="false" applyProtection="false">
      <alignment horizontal="general" vertical="bottom" textRotation="0" wrapText="false" indent="0" shrinkToFit="false"/>
      <protection locked="true" hidden="false"/>
    </xf>
    <xf numFmtId="164" fontId="0" fillId="0" borderId="50" xfId="0" applyFont="true" applyBorder="true" applyAlignment="false" applyProtection="false">
      <alignment horizontal="general" vertical="bottom" textRotation="0" wrapText="false" indent="0" shrinkToFit="false"/>
      <protection locked="true" hidden="false"/>
    </xf>
    <xf numFmtId="164" fontId="7" fillId="0" borderId="20" xfId="0" applyFont="true" applyBorder="true" applyAlignment="false" applyProtection="false">
      <alignment horizontal="general" vertical="bottom" textRotation="0" wrapText="false" indent="0" shrinkToFit="false"/>
      <protection locked="true" hidden="false"/>
    </xf>
    <xf numFmtId="165" fontId="0" fillId="10" borderId="51" xfId="20" applyFont="true" applyBorder="true" applyAlignment="false" applyProtection="true">
      <alignment horizontal="general" vertical="bottom" textRotation="0" wrapText="false" indent="0" shrinkToFit="false"/>
      <protection locked="true" hidden="false"/>
    </xf>
    <xf numFmtId="165" fontId="0" fillId="11" borderId="52" xfId="20" applyFont="true" applyBorder="true" applyAlignment="false" applyProtection="true">
      <alignment horizontal="general" vertical="bottom" textRotation="0" wrapText="false" indent="0" shrinkToFit="false"/>
      <protection locked="true" hidden="false"/>
    </xf>
    <xf numFmtId="165" fontId="0" fillId="12" borderId="52" xfId="20" applyFont="true" applyBorder="true" applyAlignment="false" applyProtection="true">
      <alignment horizontal="general" vertical="bottom" textRotation="0" wrapText="false" indent="0" shrinkToFit="false"/>
      <protection locked="true" hidden="false"/>
    </xf>
    <xf numFmtId="165" fontId="0" fillId="13" borderId="52" xfId="20" applyFont="true" applyBorder="true" applyAlignment="false" applyProtection="true">
      <alignment horizontal="general" vertical="bottom" textRotation="0" wrapText="false" indent="0" shrinkToFit="false"/>
      <protection locked="true" hidden="false"/>
    </xf>
    <xf numFmtId="165" fontId="4" fillId="2" borderId="53" xfId="20" applyFont="false" applyBorder="true" applyAlignment="true" applyProtection="true">
      <alignment horizontal="general" vertical="bottom" textRotation="0" wrapText="false" indent="0" shrinkToFit="false"/>
      <protection locked="true" hidden="false"/>
    </xf>
    <xf numFmtId="164" fontId="0" fillId="0" borderId="54" xfId="0" applyFont="false" applyBorder="true" applyAlignment="true" applyProtection="false">
      <alignment horizontal="center" vertical="bottom" textRotation="0" wrapText="false" indent="0" shrinkToFit="false"/>
      <protection locked="true" hidden="false"/>
    </xf>
    <xf numFmtId="164" fontId="0" fillId="0" borderId="55" xfId="0" applyFont="false" applyBorder="true" applyAlignment="true" applyProtection="false">
      <alignment horizontal="center" vertical="bottom" textRotation="0" wrapText="false" indent="0" shrinkToFit="false"/>
      <protection locked="true" hidden="false"/>
    </xf>
    <xf numFmtId="164" fontId="7" fillId="0" borderId="25" xfId="0" applyFont="true" applyBorder="true" applyAlignment="false" applyProtection="false">
      <alignment horizontal="general" vertical="bottom" textRotation="0" wrapText="false" indent="0" shrinkToFit="false"/>
      <protection locked="true" hidden="false"/>
    </xf>
    <xf numFmtId="165" fontId="0" fillId="10" borderId="56" xfId="20" applyFont="true" applyBorder="true" applyAlignment="false" applyProtection="true">
      <alignment horizontal="general" vertical="bottom" textRotation="0" wrapText="false" indent="0" shrinkToFit="false"/>
      <protection locked="true" hidden="false"/>
    </xf>
    <xf numFmtId="165" fontId="0" fillId="11" borderId="57" xfId="20" applyFont="true" applyBorder="true" applyAlignment="false" applyProtection="true">
      <alignment horizontal="general" vertical="bottom" textRotation="0" wrapText="false" indent="0" shrinkToFit="false"/>
      <protection locked="true" hidden="false"/>
    </xf>
    <xf numFmtId="165" fontId="0" fillId="12" borderId="57" xfId="20" applyFont="true" applyBorder="true" applyAlignment="false" applyProtection="true">
      <alignment horizontal="general" vertical="bottom" textRotation="0" wrapText="false" indent="0" shrinkToFit="false"/>
      <protection locked="true" hidden="false"/>
    </xf>
    <xf numFmtId="165" fontId="0" fillId="13" borderId="57" xfId="20" applyFont="true" applyBorder="true" applyAlignment="false" applyProtection="true">
      <alignment horizontal="general" vertical="bottom" textRotation="0" wrapText="false" indent="0" shrinkToFit="false"/>
      <protection locked="true" hidden="false"/>
    </xf>
    <xf numFmtId="165" fontId="4" fillId="2" borderId="58" xfId="20" applyFont="false" applyBorder="true" applyAlignment="true" applyProtection="true">
      <alignment horizontal="general" vertical="bottom" textRotation="0" wrapText="false" indent="0" shrinkToFit="false"/>
      <protection locked="true" hidden="false"/>
    </xf>
    <xf numFmtId="164" fontId="0" fillId="0" borderId="59" xfId="0" applyFont="false" applyBorder="true" applyAlignment="true" applyProtection="false">
      <alignment horizontal="center" vertical="bottom" textRotation="0" wrapText="false" indent="0" shrinkToFit="false"/>
      <protection locked="true" hidden="false"/>
    </xf>
    <xf numFmtId="164" fontId="0" fillId="0" borderId="60" xfId="0" applyFont="false" applyBorder="true" applyAlignment="true" applyProtection="false">
      <alignment horizontal="center" vertical="bottom" textRotation="0" wrapText="false" indent="0" shrinkToFit="false"/>
      <protection locked="true" hidden="false"/>
    </xf>
    <xf numFmtId="164" fontId="7" fillId="0" borderId="30" xfId="0" applyFont="true" applyBorder="true" applyAlignment="false" applyProtection="false">
      <alignment horizontal="general" vertical="bottom" textRotation="0" wrapText="false" indent="0" shrinkToFit="false"/>
      <protection locked="true" hidden="false"/>
    </xf>
    <xf numFmtId="165" fontId="0" fillId="10" borderId="61" xfId="20" applyFont="true" applyBorder="true" applyAlignment="false" applyProtection="true">
      <alignment horizontal="general" vertical="bottom" textRotation="0" wrapText="false" indent="0" shrinkToFit="false"/>
      <protection locked="true" hidden="false"/>
    </xf>
    <xf numFmtId="165" fontId="0" fillId="11" borderId="62" xfId="20" applyFont="true" applyBorder="true" applyAlignment="false" applyProtection="true">
      <alignment horizontal="general" vertical="bottom" textRotation="0" wrapText="false" indent="0" shrinkToFit="false"/>
      <protection locked="true" hidden="false"/>
    </xf>
    <xf numFmtId="165" fontId="0" fillId="12" borderId="62" xfId="20" applyFont="true" applyBorder="true" applyAlignment="false" applyProtection="true">
      <alignment horizontal="general" vertical="bottom" textRotation="0" wrapText="false" indent="0" shrinkToFit="false"/>
      <protection locked="true" hidden="false"/>
    </xf>
    <xf numFmtId="165" fontId="0" fillId="13" borderId="62" xfId="20" applyFont="true" applyBorder="true" applyAlignment="false" applyProtection="true">
      <alignment horizontal="general" vertical="bottom" textRotation="0" wrapText="false" indent="0" shrinkToFit="false"/>
      <protection locked="true" hidden="false"/>
    </xf>
    <xf numFmtId="165" fontId="4" fillId="2" borderId="63" xfId="20" applyFont="false" applyBorder="true" applyAlignment="true" applyProtection="true">
      <alignment horizontal="general" vertical="bottom" textRotation="0" wrapText="false" indent="0" shrinkToFit="false"/>
      <protection locked="true" hidden="false"/>
    </xf>
    <xf numFmtId="164" fontId="0" fillId="0" borderId="64" xfId="0" applyFont="false" applyBorder="true" applyAlignment="true" applyProtection="false">
      <alignment horizontal="center" vertical="bottom" textRotation="0" wrapText="false" indent="0" shrinkToFit="false"/>
      <protection locked="true" hidden="false"/>
    </xf>
    <xf numFmtId="164" fontId="0" fillId="0" borderId="65" xfId="0" applyFont="false" applyBorder="true" applyAlignment="true" applyProtection="false">
      <alignment horizontal="center" vertical="bottom" textRotation="0" wrapText="false" indent="0" shrinkToFit="false"/>
      <protection locked="true" hidden="false"/>
    </xf>
    <xf numFmtId="164" fontId="0" fillId="0" borderId="42" xfId="0" applyFont="true" applyBorder="true" applyAlignment="false" applyProtection="false">
      <alignment horizontal="general" vertical="bottom" textRotation="0" wrapText="false" indent="0" shrinkToFit="false"/>
      <protection locked="true" hidden="false"/>
    </xf>
    <xf numFmtId="168" fontId="0" fillId="10" borderId="43" xfId="20" applyFont="true" applyBorder="true" applyAlignment="false" applyProtection="true">
      <alignment horizontal="general" vertical="bottom" textRotation="0" wrapText="false" indent="0" shrinkToFit="false"/>
      <protection locked="true" hidden="false"/>
    </xf>
    <xf numFmtId="168" fontId="0" fillId="11" borderId="44" xfId="20" applyFont="true" applyBorder="true" applyAlignment="false" applyProtection="true">
      <alignment horizontal="general" vertical="bottom" textRotation="0" wrapText="false" indent="0" shrinkToFit="false"/>
      <protection locked="true" hidden="false"/>
    </xf>
    <xf numFmtId="168" fontId="0" fillId="12" borderId="44" xfId="20" applyFont="true" applyBorder="true" applyAlignment="false" applyProtection="true">
      <alignment horizontal="general" vertical="bottom" textRotation="0" wrapText="false" indent="0" shrinkToFit="false"/>
      <protection locked="true" hidden="false"/>
    </xf>
    <xf numFmtId="168" fontId="0" fillId="13" borderId="44" xfId="20" applyFont="true" applyBorder="true" applyAlignment="false" applyProtection="true">
      <alignment horizontal="general" vertical="bottom" textRotation="0" wrapText="false" indent="0" shrinkToFit="false"/>
      <protection locked="true" hidden="false"/>
    </xf>
    <xf numFmtId="168" fontId="4" fillId="2" borderId="45" xfId="20" applyFont="false" applyBorder="true" applyAlignment="true" applyProtection="true">
      <alignment horizontal="general" vertical="bottom" textRotation="0" wrapText="false" indent="0" shrinkToFit="false"/>
      <protection locked="true" hidden="false"/>
    </xf>
    <xf numFmtId="164" fontId="0" fillId="0" borderId="66" xfId="0" applyFont="false" applyBorder="true" applyAlignment="true" applyProtection="false">
      <alignment horizontal="center" vertical="bottom" textRotation="0" wrapText="false" indent="0" shrinkToFit="false"/>
      <protection locked="true" hidden="false"/>
    </xf>
    <xf numFmtId="164" fontId="0" fillId="0" borderId="67"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68" xfId="0" applyFont="false" applyBorder="true" applyAlignment="false" applyProtection="false">
      <alignment horizontal="general" vertical="bottom" textRotation="0" wrapText="false" indent="0" shrinkToFit="false"/>
      <protection locked="true" hidden="false"/>
    </xf>
    <xf numFmtId="167" fontId="5" fillId="10" borderId="69" xfId="20" applyFont="true" applyBorder="true" applyAlignment="false" applyProtection="true">
      <alignment horizontal="general" vertical="bottom" textRotation="0" wrapText="false" indent="0" shrinkToFit="false"/>
      <protection locked="true" hidden="false"/>
    </xf>
    <xf numFmtId="168" fontId="5" fillId="10" borderId="69" xfId="20" applyFont="true" applyBorder="true" applyAlignment="false" applyProtection="true">
      <alignment horizontal="general" vertical="bottom" textRotation="0" wrapText="false" indent="0" shrinkToFit="false"/>
      <protection locked="true" hidden="false"/>
    </xf>
    <xf numFmtId="168" fontId="5" fillId="11" borderId="44" xfId="20" applyFont="true" applyBorder="true" applyAlignment="false" applyProtection="true">
      <alignment horizontal="general" vertical="bottom" textRotation="0" wrapText="false" indent="0" shrinkToFit="false"/>
      <protection locked="true" hidden="false"/>
    </xf>
    <xf numFmtId="168" fontId="5" fillId="12" borderId="44" xfId="20" applyFont="true" applyBorder="true" applyAlignment="false" applyProtection="true">
      <alignment horizontal="general" vertical="bottom" textRotation="0" wrapText="false" indent="0" shrinkToFit="false"/>
      <protection locked="true" hidden="false"/>
    </xf>
    <xf numFmtId="168" fontId="5" fillId="13" borderId="44" xfId="20" applyFont="true" applyBorder="true" applyAlignment="false" applyProtection="true">
      <alignment horizontal="general" vertical="bottom" textRotation="0" wrapText="false" indent="0" shrinkToFit="false"/>
      <protection locked="true" hidden="false"/>
    </xf>
    <xf numFmtId="168" fontId="6" fillId="2" borderId="45" xfId="2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0" fillId="3" borderId="1" xfId="21" applyFont="true" applyBorder="false" applyAlignment="true" applyProtection="true">
      <alignment horizontal="center" vertical="center" textRotation="0" wrapText="false" indent="0" shrinkToFit="false"/>
      <protection locked="true" hidden="false"/>
    </xf>
    <xf numFmtId="164" fontId="10" fillId="3" borderId="70" xfId="21" applyFont="true" applyBorder="true" applyAlignment="true" applyProtection="true">
      <alignment horizontal="center" vertical="center" textRotation="0" wrapText="false" indent="0" shrinkToFit="false"/>
      <protection locked="true" hidden="false"/>
    </xf>
    <xf numFmtId="164" fontId="8" fillId="4" borderId="2" xfId="22" applyFont="true" applyBorder="true" applyAlignment="true" applyProtection="true">
      <alignment horizontal="center" vertical="center" textRotation="0" wrapText="false" indent="0" shrinkToFit="false"/>
      <protection locked="true" hidden="false"/>
    </xf>
    <xf numFmtId="167" fontId="8" fillId="4" borderId="4" xfId="22" applyFont="false" applyBorder="true" applyAlignment="true" applyProtection="true">
      <alignment horizontal="center" vertical="center" textRotation="0" wrapText="false" indent="0" shrinkToFit="false"/>
      <protection locked="true" hidden="false"/>
    </xf>
    <xf numFmtId="167" fontId="8" fillId="4" borderId="68" xfId="22" applyFont="false" applyBorder="true" applyAlignment="true" applyProtection="true">
      <alignment horizontal="center" vertical="center" textRotation="0" wrapText="false" indent="0" shrinkToFit="false"/>
      <protection locked="true" hidden="false"/>
    </xf>
    <xf numFmtId="169" fontId="0" fillId="0" borderId="0" xfId="0" applyFont="false" applyBorder="false" applyAlignment="true" applyProtection="false">
      <alignment horizontal="center" vertical="bottom" textRotation="0" wrapText="false" indent="0" shrinkToFit="false"/>
      <protection locked="true" hidden="false"/>
    </xf>
    <xf numFmtId="170" fontId="0" fillId="0" borderId="0" xfId="0" applyFont="false" applyBorder="false" applyAlignment="true" applyProtection="false">
      <alignment horizontal="center" vertical="bottom" textRotation="0" wrapText="false" indent="0" shrinkToFit="false"/>
      <protection locked="true" hidden="false"/>
    </xf>
    <xf numFmtId="164" fontId="8" fillId="5" borderId="3" xfId="23" applyFont="true" applyBorder="true" applyAlignment="true" applyProtection="true">
      <alignment horizontal="center" vertical="center" textRotation="0" wrapText="false" indent="0" shrinkToFit="false"/>
      <protection locked="true" hidden="false"/>
    </xf>
    <xf numFmtId="167" fontId="8" fillId="5" borderId="6" xfId="23" applyFont="false" applyBorder="true" applyAlignment="true" applyProtection="true">
      <alignment horizontal="center" vertical="center" textRotation="0" wrapText="false" indent="0" shrinkToFit="false"/>
      <protection locked="true" hidden="false"/>
    </xf>
    <xf numFmtId="167" fontId="8" fillId="5" borderId="0" xfId="23" applyFont="false" applyBorder="true" applyAlignment="true" applyProtection="true">
      <alignment horizontal="center" vertical="center" textRotation="0" wrapText="false" indent="0" shrinkToFit="false"/>
      <protection locked="true" hidden="false"/>
    </xf>
    <xf numFmtId="164" fontId="8" fillId="6" borderId="3" xfId="24" applyFont="true" applyBorder="true" applyAlignment="true" applyProtection="true">
      <alignment horizontal="center" vertical="center" textRotation="0" wrapText="false" indent="0" shrinkToFit="false"/>
      <protection locked="true" hidden="false"/>
    </xf>
    <xf numFmtId="167" fontId="8" fillId="6" borderId="6" xfId="24" applyFont="false" applyBorder="true" applyAlignment="true" applyProtection="true">
      <alignment horizontal="center" vertical="center" textRotation="0" wrapText="false" indent="0" shrinkToFit="false"/>
      <protection locked="true" hidden="false"/>
    </xf>
    <xf numFmtId="167" fontId="8" fillId="6" borderId="0" xfId="24" applyFont="false" applyBorder="true" applyAlignment="true" applyProtection="true">
      <alignment horizontal="center" vertical="center" textRotation="0" wrapText="false" indent="0" shrinkToFit="false"/>
      <protection locked="true" hidden="false"/>
    </xf>
    <xf numFmtId="164" fontId="0" fillId="8" borderId="42" xfId="0" applyFont="true" applyBorder="true" applyAlignment="true" applyProtection="false">
      <alignment horizontal="center" vertical="bottom" textRotation="0" wrapText="false" indent="0" shrinkToFit="false"/>
      <protection locked="true" hidden="false"/>
    </xf>
    <xf numFmtId="164" fontId="0" fillId="8" borderId="71" xfId="0" applyFont="false" applyBorder="true" applyAlignment="true" applyProtection="false">
      <alignment horizontal="center" vertical="bottom" textRotation="0" wrapText="false" indent="0" shrinkToFit="false"/>
      <protection locked="true" hidden="false"/>
    </xf>
    <xf numFmtId="167" fontId="0" fillId="8" borderId="42" xfId="0" applyFont="false" applyBorder="true" applyAlignment="true" applyProtection="false">
      <alignment horizontal="center" vertical="bottom" textRotation="0" wrapText="false" indent="0" shrinkToFit="false"/>
      <protection locked="true" hidden="false"/>
    </xf>
    <xf numFmtId="164" fontId="11" fillId="14" borderId="42"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1" fillId="14" borderId="42"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1" fillId="0" borderId="6"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true" applyAlignment="true" applyProtection="false">
      <alignment horizontal="center" vertical="center" textRotation="0" wrapText="true" indent="0" shrinkToFit="false"/>
      <protection locked="true" hidden="false"/>
    </xf>
    <xf numFmtId="171" fontId="11" fillId="15" borderId="42" xfId="0" applyFont="true" applyBorder="true" applyAlignment="true" applyProtection="false">
      <alignment horizontal="center" vertical="center" textRotation="0" wrapText="true" indent="0" shrinkToFit="false"/>
      <protection locked="true" hidden="false"/>
    </xf>
    <xf numFmtId="164" fontId="11" fillId="10" borderId="42" xfId="0" applyFont="true" applyBorder="true" applyAlignment="true" applyProtection="false">
      <alignment horizontal="center" vertical="center" textRotation="0" wrapText="true" indent="0" shrinkToFit="false"/>
      <protection locked="true" hidden="false"/>
    </xf>
    <xf numFmtId="164" fontId="11" fillId="11" borderId="42" xfId="0" applyFont="true" applyBorder="true" applyAlignment="true" applyProtection="false">
      <alignment horizontal="center" vertical="center" textRotation="0" wrapText="true" indent="0" shrinkToFit="false"/>
      <protection locked="true" hidden="false"/>
    </xf>
    <xf numFmtId="164" fontId="11" fillId="12" borderId="42"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11" fillId="10" borderId="72" xfId="0" applyFont="true" applyBorder="true" applyAlignment="true" applyProtection="false">
      <alignment horizontal="center" vertical="center" textRotation="0" wrapText="true" indent="0" shrinkToFit="false"/>
      <protection locked="true" hidden="false"/>
    </xf>
    <xf numFmtId="164" fontId="11" fillId="10" borderId="73" xfId="0" applyFont="true" applyBorder="true" applyAlignment="true" applyProtection="false">
      <alignment horizontal="center" vertical="center" textRotation="0" wrapText="true" indent="0" shrinkToFit="false"/>
      <protection locked="true" hidden="false"/>
    </xf>
    <xf numFmtId="164" fontId="11" fillId="11" borderId="72" xfId="0" applyFont="true" applyBorder="true" applyAlignment="true" applyProtection="false">
      <alignment horizontal="center" vertical="center" textRotation="0" wrapText="true" indent="0" shrinkToFit="false"/>
      <protection locked="true" hidden="false"/>
    </xf>
    <xf numFmtId="164" fontId="11" fillId="11" borderId="73" xfId="0" applyFont="true" applyBorder="true" applyAlignment="true" applyProtection="false">
      <alignment horizontal="center" vertical="center" textRotation="0" wrapText="true" indent="0" shrinkToFit="false"/>
      <protection locked="true" hidden="false"/>
    </xf>
    <xf numFmtId="164" fontId="11" fillId="12" borderId="72" xfId="0" applyFont="true" applyBorder="true" applyAlignment="true" applyProtection="false">
      <alignment horizontal="center" vertical="center" textRotation="0" wrapText="true" indent="0" shrinkToFit="false"/>
      <protection locked="true" hidden="false"/>
    </xf>
    <xf numFmtId="164" fontId="11" fillId="12" borderId="73"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71" fontId="0" fillId="16" borderId="54" xfId="0" applyFont="true" applyBorder="true" applyAlignment="true" applyProtection="false">
      <alignment horizontal="center" vertical="center" textRotation="0" wrapText="true" indent="0" shrinkToFit="false"/>
      <protection locked="true" hidden="false"/>
    </xf>
    <xf numFmtId="164" fontId="0" fillId="10" borderId="74" xfId="0" applyFont="false" applyBorder="true" applyAlignment="true" applyProtection="false">
      <alignment horizontal="center" vertical="center" textRotation="0" wrapText="true" indent="0" shrinkToFit="false"/>
      <protection locked="true" hidden="false"/>
    </xf>
    <xf numFmtId="164" fontId="0" fillId="10" borderId="55" xfId="0" applyFont="false" applyBorder="true" applyAlignment="true" applyProtection="false">
      <alignment horizontal="center" vertical="center" textRotation="0" wrapText="true" indent="0" shrinkToFit="false"/>
      <protection locked="true" hidden="false"/>
    </xf>
    <xf numFmtId="168" fontId="0" fillId="11" borderId="74" xfId="0" applyFont="false" applyBorder="true" applyAlignment="true" applyProtection="false">
      <alignment horizontal="center" vertical="center" textRotation="0" wrapText="true" indent="0" shrinkToFit="false"/>
      <protection locked="true" hidden="false"/>
    </xf>
    <xf numFmtId="168" fontId="0" fillId="12" borderId="74"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10" borderId="75" xfId="0" applyFont="false" applyBorder="true" applyAlignment="true" applyProtection="false">
      <alignment horizontal="center" vertical="center" textRotation="0" wrapText="true" indent="0" shrinkToFit="false"/>
      <protection locked="true" hidden="false"/>
    </xf>
    <xf numFmtId="164" fontId="0" fillId="10" borderId="65" xfId="0" applyFont="false" applyBorder="true" applyAlignment="true" applyProtection="false">
      <alignment horizontal="center" vertical="center" textRotation="0" wrapText="true" indent="0" shrinkToFit="false"/>
      <protection locked="true" hidden="false"/>
    </xf>
    <xf numFmtId="168" fontId="0" fillId="11" borderId="75" xfId="0" applyFont="false" applyBorder="true" applyAlignment="true" applyProtection="false">
      <alignment horizontal="center" vertical="center" textRotation="0" wrapText="true" indent="0" shrinkToFit="false"/>
      <protection locked="true" hidden="false"/>
    </xf>
    <xf numFmtId="168" fontId="0" fillId="12" borderId="75" xfId="0" applyFont="false" applyBorder="true" applyAlignment="true" applyProtection="false">
      <alignment horizontal="center" vertical="center" textRotation="0" wrapText="true" indent="0" shrinkToFit="false"/>
      <protection locked="true" hidden="false"/>
    </xf>
    <xf numFmtId="171" fontId="0" fillId="16" borderId="76" xfId="0" applyFont="true" applyBorder="true" applyAlignment="true" applyProtection="false">
      <alignment horizontal="center" vertical="center" textRotation="0" wrapText="true" indent="0" shrinkToFit="false"/>
      <protection locked="true" hidden="false"/>
    </xf>
    <xf numFmtId="171" fontId="0" fillId="16" borderId="59" xfId="0" applyFont="true" applyBorder="true" applyAlignment="true" applyProtection="false">
      <alignment horizontal="center" vertical="center" textRotation="0" wrapText="true" indent="0" shrinkToFit="false"/>
      <protection locked="true" hidden="false"/>
    </xf>
    <xf numFmtId="171" fontId="0" fillId="16" borderId="64" xfId="0" applyFont="true" applyBorder="true" applyAlignment="true" applyProtection="false">
      <alignment horizontal="center" vertical="center" textRotation="0" wrapText="true" indent="0" shrinkToFit="false"/>
      <protection locked="true" hidden="false"/>
    </xf>
    <xf numFmtId="171" fontId="0" fillId="15" borderId="59" xfId="0" applyFont="true" applyBorder="true" applyAlignment="true" applyProtection="false">
      <alignment horizontal="center" vertical="center" textRotation="0" wrapText="true" indent="0" shrinkToFit="false"/>
      <protection locked="true" hidden="false"/>
    </xf>
    <xf numFmtId="168" fontId="0" fillId="10" borderId="77" xfId="0" applyFont="false" applyBorder="true" applyAlignment="true" applyProtection="false">
      <alignment horizontal="center" vertical="center" textRotation="0" wrapText="true" indent="0" shrinkToFit="false"/>
      <protection locked="true" hidden="false"/>
    </xf>
    <xf numFmtId="168" fontId="0" fillId="10" borderId="78" xfId="0" applyFont="false" applyBorder="true" applyAlignment="true" applyProtection="false">
      <alignment horizontal="center" vertical="center" textRotation="0" wrapText="true" indent="0" shrinkToFit="false"/>
      <protection locked="true" hidden="false"/>
    </xf>
    <xf numFmtId="168" fontId="0" fillId="11" borderId="77" xfId="0" applyFont="false" applyBorder="true" applyAlignment="true" applyProtection="false">
      <alignment horizontal="center" vertical="center" textRotation="0" wrapText="true" indent="0" shrinkToFit="false"/>
      <protection locked="true" hidden="false"/>
    </xf>
    <xf numFmtId="168" fontId="0" fillId="11" borderId="78" xfId="0" applyFont="false" applyBorder="true" applyAlignment="true" applyProtection="false">
      <alignment horizontal="center" vertical="center" textRotation="0" wrapText="true" indent="0" shrinkToFit="false"/>
      <protection locked="true" hidden="false"/>
    </xf>
    <xf numFmtId="168" fontId="0" fillId="12" borderId="77" xfId="0" applyFont="false" applyBorder="true" applyAlignment="true" applyProtection="false">
      <alignment horizontal="center" vertical="center" textRotation="0" wrapText="true" indent="0" shrinkToFit="false"/>
      <protection locked="true" hidden="false"/>
    </xf>
    <xf numFmtId="168" fontId="0" fillId="12" borderId="65" xfId="0" applyFont="false" applyBorder="true" applyAlignment="true" applyProtection="false">
      <alignment horizontal="center" vertical="center" textRotation="0" wrapText="true" indent="0" shrinkToFit="false"/>
      <protection locked="true" hidden="false"/>
    </xf>
    <xf numFmtId="164" fontId="0" fillId="10" borderId="74" xfId="0" applyFont="true" applyBorder="true" applyAlignment="true" applyProtection="false">
      <alignment horizontal="center" vertical="center" textRotation="0" wrapText="true" indent="0" shrinkToFit="false"/>
      <protection locked="true" hidden="false"/>
    </xf>
    <xf numFmtId="164" fontId="0" fillId="10" borderId="79" xfId="0" applyFont="false" applyBorder="true" applyAlignment="true" applyProtection="false">
      <alignment horizontal="center" vertical="center" textRotation="0" wrapText="true" indent="0" shrinkToFit="false"/>
      <protection locked="true" hidden="false"/>
    </xf>
    <xf numFmtId="168" fontId="0" fillId="11" borderId="80" xfId="0" applyFont="true" applyBorder="true" applyAlignment="true" applyProtection="false">
      <alignment horizontal="center" vertical="center" textRotation="0" wrapText="true" indent="0" shrinkToFit="false"/>
      <protection locked="true" hidden="false"/>
    </xf>
    <xf numFmtId="164" fontId="0" fillId="12" borderId="74"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10" borderId="6" xfId="0" applyFont="true" applyBorder="true" applyAlignment="true" applyProtection="false">
      <alignment horizontal="center" vertical="center" textRotation="0" wrapText="true" indent="0" shrinkToFit="false"/>
      <protection locked="true" hidden="false"/>
    </xf>
    <xf numFmtId="164" fontId="0" fillId="10" borderId="60" xfId="0" applyFont="false" applyBorder="true" applyAlignment="true" applyProtection="false">
      <alignment horizontal="center" vertical="center" textRotation="0" wrapText="true" indent="0" shrinkToFit="false"/>
      <protection locked="true" hidden="false"/>
    </xf>
    <xf numFmtId="168" fontId="0" fillId="11" borderId="0" xfId="0" applyFont="true" applyBorder="true" applyAlignment="true" applyProtection="false">
      <alignment horizontal="center" vertical="center" textRotation="0" wrapText="true" indent="0" shrinkToFit="false"/>
      <protection locked="true" hidden="false"/>
    </xf>
    <xf numFmtId="168" fontId="0" fillId="12" borderId="81" xfId="0" applyFont="true" applyBorder="true" applyAlignment="true" applyProtection="false">
      <alignment horizontal="center" vertical="center" textRotation="0" wrapText="true" indent="0" shrinkToFit="false"/>
      <protection locked="true" hidden="false"/>
    </xf>
    <xf numFmtId="171" fontId="0" fillId="16" borderId="82" xfId="0" applyFont="true" applyBorder="true" applyAlignment="true" applyProtection="false">
      <alignment horizontal="center" vertical="center" textRotation="0" wrapText="true" indent="0" shrinkToFit="false"/>
      <protection locked="true" hidden="false"/>
    </xf>
    <xf numFmtId="164" fontId="0" fillId="11" borderId="83" xfId="0" applyFont="false" applyBorder="true" applyAlignment="true" applyProtection="false">
      <alignment horizontal="center" vertical="center" textRotation="0" wrapText="true" indent="0" shrinkToFit="false"/>
      <protection locked="true" hidden="false"/>
    </xf>
    <xf numFmtId="164" fontId="0" fillId="12" borderId="84" xfId="0" applyFont="true" applyBorder="true" applyAlignment="true" applyProtection="false">
      <alignment horizontal="center" vertical="center" textRotation="0" wrapText="true" indent="0" shrinkToFit="false"/>
      <protection locked="true" hidden="false"/>
    </xf>
    <xf numFmtId="171" fontId="0" fillId="16" borderId="75" xfId="0" applyFont="true" applyBorder="true" applyAlignment="true" applyProtection="false">
      <alignment horizontal="center" vertical="center" textRotation="0" wrapText="true" indent="0" shrinkToFit="false"/>
      <protection locked="true" hidden="false"/>
    </xf>
    <xf numFmtId="164" fontId="0" fillId="10" borderId="82" xfId="0" applyFont="false" applyBorder="true" applyAlignment="true" applyProtection="false">
      <alignment horizontal="center" vertical="center" textRotation="0" wrapText="true" indent="0" shrinkToFit="false"/>
      <protection locked="true" hidden="false"/>
    </xf>
    <xf numFmtId="164" fontId="0" fillId="11" borderId="85" xfId="0" applyFont="false" applyBorder="true" applyAlignment="true" applyProtection="false">
      <alignment horizontal="center" vertical="center" textRotation="0" wrapText="true" indent="0" shrinkToFit="false"/>
      <protection locked="true" hidden="false"/>
    </xf>
    <xf numFmtId="171" fontId="0" fillId="15" borderId="82" xfId="0" applyFont="true" applyBorder="true" applyAlignment="true" applyProtection="false">
      <alignment horizontal="center" vertical="center" textRotation="0" wrapText="true" indent="0" shrinkToFit="false"/>
      <protection locked="true" hidden="false"/>
    </xf>
    <xf numFmtId="168" fontId="0" fillId="11" borderId="86" xfId="0" applyFont="false" applyBorder="true" applyAlignment="true" applyProtection="false">
      <alignment horizontal="center" vertical="center" textRotation="0" wrapText="true" indent="0" shrinkToFit="false"/>
      <protection locked="true" hidden="false"/>
    </xf>
    <xf numFmtId="168" fontId="0" fillId="11" borderId="65" xfId="0" applyFont="false" applyBorder="true" applyAlignment="true" applyProtection="false">
      <alignment horizontal="center" vertical="center" textRotation="0" wrapText="true" indent="0" shrinkToFit="false"/>
      <protection locked="true" hidden="false"/>
    </xf>
    <xf numFmtId="168" fontId="0" fillId="12" borderId="77"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0" borderId="4" xfId="0" applyFont="false" applyBorder="true" applyAlignment="true" applyProtection="false">
      <alignment horizontal="center" vertical="center" textRotation="0" wrapText="true" indent="0" shrinkToFit="false"/>
      <protection locked="true" hidden="false"/>
    </xf>
    <xf numFmtId="164" fontId="0" fillId="10" borderId="73" xfId="0" applyFont="false" applyBorder="true" applyAlignment="true" applyProtection="false">
      <alignment horizontal="center" vertical="center" textRotation="0" wrapText="true" indent="0" shrinkToFit="false"/>
      <protection locked="true" hidden="false"/>
    </xf>
    <xf numFmtId="164" fontId="0" fillId="12" borderId="87" xfId="0" applyFont="false" applyBorder="true" applyAlignment="true" applyProtection="false">
      <alignment horizontal="center" vertical="center" textRotation="0" wrapText="true" indent="0" shrinkToFit="false"/>
      <protection locked="true" hidden="false"/>
    </xf>
    <xf numFmtId="164" fontId="0" fillId="11" borderId="68" xfId="0" applyFont="false" applyBorder="true" applyAlignment="true" applyProtection="false">
      <alignment horizontal="center" vertical="center" textRotation="0" wrapText="true" indent="0" shrinkToFit="false"/>
      <protection locked="true" hidden="false"/>
    </xf>
    <xf numFmtId="164" fontId="0" fillId="12" borderId="4" xfId="0" applyFont="false" applyBorder="true" applyAlignment="true" applyProtection="false">
      <alignment horizontal="center" vertical="center" textRotation="0" wrapText="true" indent="0" shrinkToFit="false"/>
      <protection locked="true" hidden="false"/>
    </xf>
    <xf numFmtId="164" fontId="0" fillId="12" borderId="83" xfId="0" applyFont="false" applyBorder="true" applyAlignment="true" applyProtection="false">
      <alignment horizontal="center" vertical="center" textRotation="0" wrapText="true" indent="0" shrinkToFit="false"/>
      <protection locked="true" hidden="false"/>
    </xf>
    <xf numFmtId="171" fontId="0" fillId="10" borderId="77" xfId="0" applyFont="false" applyBorder="true" applyAlignment="true" applyProtection="false">
      <alignment horizontal="center" vertical="center" textRotation="0" wrapText="true" indent="0" shrinkToFit="false"/>
      <protection locked="true" hidden="false"/>
    </xf>
    <xf numFmtId="171" fontId="0" fillId="11" borderId="86" xfId="0" applyFont="false" applyBorder="true" applyAlignment="true" applyProtection="false">
      <alignment horizontal="center" vertical="center" textRotation="0" wrapText="true" indent="0" shrinkToFit="false"/>
      <protection locked="true" hidden="false"/>
    </xf>
    <xf numFmtId="171" fontId="0" fillId="16" borderId="88" xfId="0" applyFont="true" applyBorder="true" applyAlignment="true" applyProtection="false">
      <alignment horizontal="center" vertical="center" textRotation="0" wrapText="true" indent="0" shrinkToFit="false"/>
      <protection locked="true" hidden="false"/>
    </xf>
    <xf numFmtId="164" fontId="0" fillId="10" borderId="89" xfId="0" applyFont="false" applyBorder="true" applyAlignment="true" applyProtection="false">
      <alignment horizontal="center" vertical="center" textRotation="0" wrapText="true" indent="0" shrinkToFit="false"/>
      <protection locked="true" hidden="false"/>
    </xf>
    <xf numFmtId="164" fontId="0" fillId="11" borderId="4" xfId="0" applyFont="false" applyBorder="true" applyAlignment="true" applyProtection="false">
      <alignment horizontal="center" vertical="center" textRotation="0" wrapText="true" indent="0" shrinkToFit="false"/>
      <protection locked="true" hidden="false"/>
    </xf>
    <xf numFmtId="164" fontId="0" fillId="10" borderId="87" xfId="0" applyFont="false" applyBorder="true" applyAlignment="true" applyProtection="false">
      <alignment horizontal="center" vertical="center" textRotation="0" wrapText="true" indent="0" shrinkToFit="false"/>
      <protection locked="true" hidden="false"/>
    </xf>
    <xf numFmtId="164" fontId="0" fillId="11" borderId="87" xfId="0" applyFont="false" applyBorder="true" applyAlignment="true" applyProtection="false">
      <alignment horizontal="center" vertical="center" textRotation="0" wrapText="true" indent="0" shrinkToFit="false"/>
      <protection locked="true" hidden="false"/>
    </xf>
    <xf numFmtId="164" fontId="0" fillId="10" borderId="83" xfId="0" applyFont="false" applyBorder="true" applyAlignment="true" applyProtection="false">
      <alignment horizontal="center" vertical="center" textRotation="0" wrapText="true" indent="0" shrinkToFit="false"/>
      <protection locked="true" hidden="false"/>
    </xf>
    <xf numFmtId="164" fontId="0" fillId="10" borderId="82" xfId="0" applyFont="false" applyBorder="true" applyAlignment="true" applyProtection="false">
      <alignment horizontal="center" vertical="center" textRotation="0" wrapText="true" indent="0" shrinkToFit="false"/>
      <protection locked="true" hidden="false"/>
    </xf>
    <xf numFmtId="164" fontId="0" fillId="11" borderId="82" xfId="0" applyFont="false" applyBorder="true" applyAlignment="true" applyProtection="false">
      <alignment horizontal="center" vertical="center" textRotation="0" wrapText="true" indent="0" shrinkToFit="false"/>
      <protection locked="true" hidden="false"/>
    </xf>
    <xf numFmtId="164" fontId="0" fillId="12" borderId="82" xfId="0" applyFont="false" applyBorder="true" applyAlignment="true" applyProtection="false">
      <alignment horizontal="center" vertical="center" textRotation="0" wrapText="true" indent="0" shrinkToFit="false"/>
      <protection locked="true" hidden="false"/>
    </xf>
    <xf numFmtId="171" fontId="0" fillId="0" borderId="0" xfId="0" applyFont="false" applyBorder="true" applyAlignment="true" applyProtection="false">
      <alignment horizontal="center" vertical="center" textRotation="0" wrapText="true" indent="0" shrinkToFit="false"/>
      <protection locked="true" hidden="false"/>
    </xf>
    <xf numFmtId="171" fontId="0" fillId="15" borderId="90" xfId="0" applyFont="true" applyBorder="true" applyAlignment="true" applyProtection="false">
      <alignment horizontal="center" vertical="center" textRotation="0" wrapText="true" indent="0" shrinkToFit="false"/>
      <protection locked="true" hidden="false"/>
    </xf>
    <xf numFmtId="168" fontId="0" fillId="12" borderId="91" xfId="0" applyFont="false" applyBorder="true" applyAlignment="true" applyProtection="false">
      <alignment horizontal="center" vertical="center" textRotation="0" wrapText="true" indent="0" shrinkToFit="false"/>
      <protection locked="true" hidden="false"/>
    </xf>
    <xf numFmtId="168" fontId="0" fillId="12" borderId="78" xfId="0" applyFont="false" applyBorder="true" applyAlignment="true" applyProtection="false">
      <alignment horizontal="center" vertical="center" textRotation="0" wrapText="true" indent="0" shrinkToFit="false"/>
      <protection locked="true" hidden="false"/>
    </xf>
    <xf numFmtId="164" fontId="0" fillId="15" borderId="42" xfId="0" applyFont="true" applyBorder="true" applyAlignment="true" applyProtection="false">
      <alignment horizontal="center" vertical="center" textRotation="0" wrapText="true" indent="0" shrinkToFit="false"/>
      <protection locked="true" hidden="false"/>
    </xf>
    <xf numFmtId="171" fontId="0" fillId="10" borderId="74" xfId="0" applyFont="false" applyBorder="true" applyAlignment="true" applyProtection="false">
      <alignment horizontal="center" vertical="center" textRotation="0" wrapText="true" indent="0" shrinkToFit="false"/>
      <protection locked="true" hidden="false"/>
    </xf>
    <xf numFmtId="171" fontId="0" fillId="11" borderId="74" xfId="0" applyFont="false" applyBorder="true" applyAlignment="true" applyProtection="false">
      <alignment horizontal="center" vertical="center" textRotation="0" wrapText="true" indent="0" shrinkToFit="false"/>
      <protection locked="true" hidden="false"/>
    </xf>
    <xf numFmtId="168" fontId="0" fillId="11" borderId="79" xfId="0" applyFont="false" applyBorder="true" applyAlignment="true" applyProtection="false">
      <alignment horizontal="center" vertical="center" textRotation="0" wrapText="true" indent="0" shrinkToFit="false"/>
      <protection locked="true" hidden="false"/>
    </xf>
    <xf numFmtId="171" fontId="0" fillId="12" borderId="74" xfId="0" applyFont="false" applyBorder="true" applyAlignment="true" applyProtection="false">
      <alignment horizontal="center" vertical="center" textRotation="0" wrapText="true" indent="0" shrinkToFit="false"/>
      <protection locked="true" hidden="false"/>
    </xf>
    <xf numFmtId="168" fontId="0" fillId="12" borderId="79" xfId="0" applyFont="false" applyBorder="true" applyAlignment="true" applyProtection="false">
      <alignment horizontal="center" vertical="center" textRotation="0" wrapText="true" indent="0" shrinkToFit="false"/>
      <protection locked="true" hidden="false"/>
    </xf>
    <xf numFmtId="165" fontId="0" fillId="10" borderId="38" xfId="19" applyFont="true" applyBorder="true" applyAlignment="true" applyProtection="true">
      <alignment horizontal="center" vertical="center" textRotation="0" wrapText="true" indent="0" shrinkToFit="false"/>
      <protection locked="true" hidden="false"/>
    </xf>
    <xf numFmtId="165" fontId="0" fillId="11" borderId="38" xfId="19" applyFont="true" applyBorder="true" applyAlignment="true" applyProtection="true">
      <alignment horizontal="center" vertical="center" textRotation="0" wrapText="true" indent="0" shrinkToFit="false"/>
      <protection locked="true" hidden="false"/>
    </xf>
    <xf numFmtId="165" fontId="0" fillId="12" borderId="38" xfId="19" applyFont="true" applyBorder="true" applyAlignment="true" applyProtection="true">
      <alignment horizontal="center" vertical="center" textRotation="0" wrapText="true" indent="0" shrinkToFit="false"/>
      <protection locked="true" hidden="false"/>
    </xf>
    <xf numFmtId="165" fontId="0" fillId="0" borderId="0" xfId="19" applyFont="true" applyBorder="true" applyAlignment="true" applyProtection="true">
      <alignment horizontal="general" vertical="center" textRotation="0" wrapText="true" indent="0" shrinkToFit="false"/>
      <protection locked="true" hidden="false"/>
    </xf>
    <xf numFmtId="164" fontId="13" fillId="17" borderId="72"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64" fontId="14" fillId="18" borderId="0" xfId="0" applyFont="true" applyBorder="true" applyAlignment="true" applyProtection="false">
      <alignment horizontal="center" vertical="bottom" textRotation="0" wrapText="false" indent="0" shrinkToFit="false"/>
      <protection locked="true" hidden="false"/>
    </xf>
    <xf numFmtId="164" fontId="0" fillId="4" borderId="42" xfId="0" applyFont="true" applyBorder="true" applyAlignment="true" applyProtection="false">
      <alignment horizontal="center" vertical="center" textRotation="0" wrapText="false" indent="0" shrinkToFit="false"/>
      <protection locked="true" hidden="false"/>
    </xf>
    <xf numFmtId="164" fontId="0" fillId="4" borderId="92" xfId="0" applyFont="false" applyBorder="true" applyAlignment="true" applyProtection="false">
      <alignment horizontal="center" vertical="center" textRotation="0" wrapText="false" indent="0" shrinkToFit="false"/>
      <protection locked="true" hidden="false"/>
    </xf>
    <xf numFmtId="164" fontId="0" fillId="4" borderId="74" xfId="0" applyFont="true" applyBorder="true" applyAlignment="true" applyProtection="false">
      <alignment horizontal="center" vertical="center" textRotation="0" wrapText="true" indent="0" shrinkToFit="false"/>
      <protection locked="true" hidden="false"/>
    </xf>
    <xf numFmtId="164" fontId="5" fillId="4" borderId="93" xfId="0" applyFont="true" applyBorder="true" applyAlignment="true" applyProtection="false">
      <alignment horizontal="center" vertical="center" textRotation="0" wrapText="false" indent="0" shrinkToFit="false"/>
      <protection locked="true" hidden="false"/>
    </xf>
    <xf numFmtId="164" fontId="0" fillId="4" borderId="79" xfId="0" applyFont="true" applyBorder="true" applyAlignment="true" applyProtection="false">
      <alignment horizontal="center" vertical="center" textRotation="0" wrapText="false" indent="0" shrinkToFit="false"/>
      <protection locked="true" hidden="false"/>
    </xf>
    <xf numFmtId="164" fontId="0" fillId="4" borderId="59" xfId="0" applyFont="true" applyBorder="true" applyAlignment="true" applyProtection="false">
      <alignment horizontal="center" vertical="center" textRotation="0" wrapText="false" indent="0" shrinkToFit="false"/>
      <protection locked="true" hidden="false"/>
    </xf>
    <xf numFmtId="164" fontId="0" fillId="4" borderId="94" xfId="0" applyFont="false" applyBorder="true" applyAlignment="true" applyProtection="false">
      <alignment horizontal="center" vertical="center" textRotation="0" wrapText="false" indent="0" shrinkToFit="false"/>
      <protection locked="true" hidden="false"/>
    </xf>
    <xf numFmtId="164" fontId="0" fillId="4" borderId="60" xfId="0" applyFont="true" applyBorder="true" applyAlignment="true" applyProtection="false">
      <alignment horizontal="center" vertical="center" textRotation="0" wrapText="true" indent="0" shrinkToFit="false"/>
      <protection locked="true" hidden="false"/>
    </xf>
    <xf numFmtId="164" fontId="0" fillId="4" borderId="60" xfId="0" applyFont="false" applyBorder="true" applyAlignment="true" applyProtection="false">
      <alignment horizontal="center" vertical="center" textRotation="0" wrapText="false" indent="0" shrinkToFit="false"/>
      <protection locked="true" hidden="false"/>
    </xf>
    <xf numFmtId="164" fontId="5" fillId="18" borderId="90" xfId="0" applyFont="true" applyBorder="true" applyAlignment="true" applyProtection="false">
      <alignment horizontal="center" vertical="center" textRotation="0" wrapText="false" indent="0" shrinkToFit="false"/>
      <protection locked="true" hidden="false"/>
    </xf>
    <xf numFmtId="164" fontId="5" fillId="18" borderId="95" xfId="0" applyFont="true" applyBorder="true" applyAlignment="true" applyProtection="false">
      <alignment horizontal="center" vertical="center" textRotation="0" wrapText="false" indent="0" shrinkToFit="false"/>
      <protection locked="true" hidden="false"/>
    </xf>
    <xf numFmtId="168" fontId="5" fillId="18" borderId="95" xfId="0" applyFont="true" applyBorder="true" applyAlignment="true" applyProtection="false">
      <alignment horizontal="center" vertical="center" textRotation="0" wrapText="false" indent="0" shrinkToFit="false"/>
      <protection locked="true" hidden="false"/>
    </xf>
    <xf numFmtId="167" fontId="5" fillId="18" borderId="95" xfId="0" applyFont="true" applyBorder="true" applyAlignment="true" applyProtection="false">
      <alignment horizontal="center" vertical="center" textRotation="0" wrapText="false" indent="0" shrinkToFit="false"/>
      <protection locked="true" hidden="false"/>
    </xf>
    <xf numFmtId="164" fontId="0" fillId="18" borderId="78" xfId="0" applyFont="false" applyBorder="true" applyAlignment="true" applyProtection="false">
      <alignment horizontal="center" vertical="center" textRotation="0" wrapText="false" indent="0" shrinkToFit="false"/>
      <protection locked="true" hidden="false"/>
    </xf>
    <xf numFmtId="164" fontId="0" fillId="4" borderId="88" xfId="0" applyFont="true" applyBorder="true" applyAlignment="true" applyProtection="false">
      <alignment horizontal="center" vertical="center" textRotation="0" wrapText="false" indent="0" shrinkToFit="false"/>
      <protection locked="true" hidden="false"/>
    </xf>
    <xf numFmtId="165" fontId="0" fillId="19" borderId="0" xfId="0" applyFont="false" applyBorder="false" applyAlignment="false" applyProtection="false">
      <alignment horizontal="general" vertical="bottom" textRotation="0" wrapText="false" indent="0" shrinkToFit="false"/>
      <protection locked="true" hidden="false"/>
    </xf>
    <xf numFmtId="164" fontId="14" fillId="5" borderId="42" xfId="0" applyFont="true" applyBorder="true" applyAlignment="true" applyProtection="false">
      <alignment horizontal="center" vertical="center" textRotation="0" wrapText="true" indent="0" shrinkToFit="false"/>
      <protection locked="true" hidden="false"/>
    </xf>
    <xf numFmtId="164" fontId="0" fillId="5" borderId="74" xfId="0" applyFont="true" applyBorder="true" applyAlignment="true" applyProtection="false">
      <alignment horizontal="center" vertical="center" textRotation="0" wrapText="true" indent="0" shrinkToFit="false"/>
      <protection locked="true" hidden="false"/>
    </xf>
    <xf numFmtId="164" fontId="0" fillId="5" borderId="42" xfId="0" applyFont="false" applyBorder="true" applyAlignment="true" applyProtection="false">
      <alignment horizontal="center" vertical="center" textRotation="0" wrapText="true" indent="0" shrinkToFit="false"/>
      <protection locked="true" hidden="false"/>
    </xf>
    <xf numFmtId="164" fontId="0" fillId="5" borderId="11" xfId="0" applyFont="true" applyBorder="true" applyAlignment="true" applyProtection="false">
      <alignment horizontal="center" vertical="center" textRotation="0" wrapText="true" indent="0" shrinkToFit="false"/>
      <protection locked="true" hidden="false"/>
    </xf>
    <xf numFmtId="164" fontId="0" fillId="5" borderId="4" xfId="0" applyFont="fals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5" fillId="5" borderId="72" xfId="0" applyFont="true" applyBorder="true" applyAlignment="true" applyProtection="false">
      <alignment horizontal="center" vertical="center" textRotation="0" wrapText="true" indent="0" shrinkToFit="false"/>
      <protection locked="true" hidden="false"/>
    </xf>
    <xf numFmtId="164" fontId="5" fillId="5" borderId="4" xfId="0" applyFont="true" applyBorder="true" applyAlignment="true" applyProtection="false">
      <alignment horizontal="center" vertical="center" textRotation="0" wrapText="true" indent="0" shrinkToFit="false"/>
      <protection locked="true" hidden="false"/>
    </xf>
    <xf numFmtId="167" fontId="5" fillId="5" borderId="72" xfId="19" applyFont="true" applyBorder="true" applyAlignment="true" applyProtection="true">
      <alignment horizontal="center" vertical="center" textRotation="0" wrapText="true" indent="0" shrinkToFit="false"/>
      <protection locked="true" hidden="false"/>
    </xf>
    <xf numFmtId="164" fontId="5" fillId="5" borderId="42" xfId="0" applyFont="true" applyBorder="true" applyAlignment="true" applyProtection="false">
      <alignment horizontal="center" vertical="center" textRotation="0" wrapText="tru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0" fillId="0" borderId="94" xfId="0" applyFont="false" applyBorder="true" applyAlignment="false" applyProtection="false">
      <alignment horizontal="general" vertical="bottom" textRotation="0" wrapText="false" indent="0" shrinkToFit="false"/>
      <protection locked="true" hidden="false"/>
    </xf>
    <xf numFmtId="165" fontId="0" fillId="20" borderId="83" xfId="0" applyFont="false" applyBorder="true" applyAlignment="true" applyProtection="false">
      <alignment horizontal="center" vertical="center" textRotation="0" wrapText="tru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4" fontId="16" fillId="6" borderId="2" xfId="0" applyFont="true" applyBorder="true" applyAlignment="true" applyProtection="false">
      <alignment horizontal="center" vertical="bottom" textRotation="0" wrapText="false" indent="0" shrinkToFit="false"/>
      <protection locked="true" hidden="false"/>
    </xf>
    <xf numFmtId="164" fontId="0" fillId="6" borderId="96" xfId="0" applyFont="true" applyBorder="true" applyAlignment="true" applyProtection="false">
      <alignment horizontal="center" vertical="center" textRotation="0" wrapText="false" indent="0" shrinkToFit="false"/>
      <protection locked="true" hidden="false"/>
    </xf>
    <xf numFmtId="164" fontId="0" fillId="6" borderId="79" xfId="0" applyFont="false" applyBorder="true" applyAlignment="true" applyProtection="false">
      <alignment horizontal="center" vertical="center" textRotation="0" wrapText="false" indent="0" shrinkToFit="false"/>
      <protection locked="true" hidden="false"/>
    </xf>
    <xf numFmtId="164" fontId="5" fillId="6" borderId="59" xfId="0" applyFont="true" applyBorder="true" applyAlignment="true" applyProtection="false">
      <alignment horizontal="center" vertical="center" textRotation="0" wrapText="false" indent="0" shrinkToFit="false"/>
      <protection locked="true" hidden="false"/>
    </xf>
    <xf numFmtId="164" fontId="5" fillId="6" borderId="94" xfId="0" applyFont="true" applyBorder="true" applyAlignment="true" applyProtection="false">
      <alignment horizontal="center" vertical="center" textRotation="0" wrapText="false" indent="0" shrinkToFit="false"/>
      <protection locked="true" hidden="false"/>
    </xf>
    <xf numFmtId="164" fontId="0" fillId="6" borderId="60" xfId="0" applyFont="true" applyBorder="true" applyAlignment="true" applyProtection="false">
      <alignment horizontal="center" vertical="center" textRotation="0" wrapText="false" indent="0" shrinkToFit="false"/>
      <protection locked="true" hidden="false"/>
    </xf>
    <xf numFmtId="164" fontId="0" fillId="6" borderId="59" xfId="0" applyFont="true" applyBorder="true" applyAlignment="true" applyProtection="false">
      <alignment horizontal="center" vertical="center" textRotation="0" wrapText="false" indent="0" shrinkToFit="false"/>
      <protection locked="true" hidden="false"/>
    </xf>
    <xf numFmtId="164" fontId="0" fillId="6" borderId="94" xfId="0" applyFont="false" applyBorder="true" applyAlignment="true" applyProtection="false">
      <alignment horizontal="center" vertical="center" textRotation="0" wrapText="false" indent="0" shrinkToFit="false"/>
      <protection locked="true" hidden="false"/>
    </xf>
    <xf numFmtId="164" fontId="0" fillId="6" borderId="60" xfId="0" applyFont="false" applyBorder="true" applyAlignment="true" applyProtection="false">
      <alignment horizontal="center" vertical="center" textRotation="0" wrapText="true" indent="0" shrinkToFit="false"/>
      <protection locked="true" hidden="false"/>
    </xf>
    <xf numFmtId="164" fontId="0" fillId="6" borderId="97" xfId="0" applyFont="false" applyBorder="true" applyAlignment="true" applyProtection="false">
      <alignment horizontal="center" vertical="center" textRotation="0" wrapText="false" indent="0" shrinkToFit="false"/>
      <protection locked="true" hidden="false"/>
    </xf>
    <xf numFmtId="164" fontId="0" fillId="6" borderId="75" xfId="0" applyFont="true" applyBorder="true" applyAlignment="true" applyProtection="false">
      <alignment horizontal="center" vertical="center" textRotation="0" wrapText="false" indent="0" shrinkToFit="false"/>
      <protection locked="true" hidden="false"/>
    </xf>
    <xf numFmtId="164" fontId="0" fillId="6" borderId="98" xfId="0" applyFont="false" applyBorder="true" applyAlignment="true" applyProtection="false">
      <alignment horizontal="center" vertical="center" textRotation="0" wrapText="false" indent="0" shrinkToFit="false"/>
      <protection locked="true" hidden="false"/>
    </xf>
    <xf numFmtId="164" fontId="0" fillId="6" borderId="65" xfId="0" applyFont="false" applyBorder="true" applyAlignment="true" applyProtection="false">
      <alignment horizontal="center" vertical="center" textRotation="0" wrapText="false" indent="0" shrinkToFit="false"/>
      <protection locked="true" hidden="false"/>
    </xf>
    <xf numFmtId="164" fontId="5" fillId="6" borderId="77" xfId="0" applyFont="true" applyBorder="true" applyAlignment="true" applyProtection="false">
      <alignment horizontal="center" vertical="center" textRotation="0" wrapText="false" indent="0" shrinkToFit="false"/>
      <protection locked="true" hidden="false"/>
    </xf>
    <xf numFmtId="164" fontId="5" fillId="6" borderId="94" xfId="0" applyFont="true" applyBorder="true" applyAlignment="true" applyProtection="false">
      <alignment horizontal="general" vertical="center" textRotation="0" wrapText="false" indent="0" shrinkToFit="false"/>
      <protection locked="true" hidden="false"/>
    </xf>
    <xf numFmtId="168" fontId="5" fillId="6" borderId="99" xfId="0" applyFont="true" applyBorder="true" applyAlignment="true" applyProtection="false">
      <alignment horizontal="center" vertical="center" textRotation="0" wrapText="false" indent="0" shrinkToFit="false"/>
      <protection locked="true" hidden="false"/>
    </xf>
    <xf numFmtId="167" fontId="5" fillId="6" borderId="95" xfId="19" applyFont="true" applyBorder="true" applyAlignment="true" applyProtection="true">
      <alignment horizontal="center" vertical="center" textRotation="0" wrapText="false" indent="0" shrinkToFit="false"/>
      <protection locked="true" hidden="false"/>
    </xf>
    <xf numFmtId="164" fontId="0" fillId="6" borderId="78" xfId="0" applyFont="false" applyBorder="true" applyAlignment="true" applyProtection="false">
      <alignment horizontal="center" vertical="center" textRotation="0" wrapText="false" indent="0" shrinkToFit="false"/>
      <protection locked="true" hidden="false"/>
    </xf>
    <xf numFmtId="164" fontId="0" fillId="6" borderId="88" xfId="0" applyFont="true" applyBorder="true" applyAlignment="true" applyProtection="false">
      <alignment horizontal="center"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0"/>
    <cellStyle name="Excel Built-in Output" xfId="21"/>
    <cellStyle name="Excel Built-in 40% - Accent1" xfId="22"/>
    <cellStyle name="Excel Built-in 40% - Accent2" xfId="23"/>
    <cellStyle name="Excel Built-in 40% - Accent3"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CC1DA"/>
      <rgbColor rgb="FF808080"/>
      <rgbColor rgb="FF8FAADC"/>
      <rgbColor rgb="FF993366"/>
      <rgbColor rgb="FFF2F2F2"/>
      <rgbColor rgb="FFD6DCE5"/>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DBDBDB"/>
      <rgbColor rgb="FFD7E4BD"/>
      <rgbColor rgb="FFFFFF99"/>
      <rgbColor rgb="FFB4C7E7"/>
      <rgbColor rgb="FFE6B9B8"/>
      <rgbColor rgb="FFCC99FF"/>
      <rgbColor rgb="FFF8CBAD"/>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ColWidth="9" defaultRowHeight="14.25" zeroHeight="false" outlineLevelRow="0" outlineLevelCol="0"/>
  <cols>
    <col collapsed="false" customWidth="true" hidden="false" outlineLevel="0" max="1" min="1" style="0" width="45.71"/>
  </cols>
  <sheetData>
    <row r="1" customFormat="false" ht="15" hidden="false" customHeight="false" outlineLevel="0" collapsed="false">
      <c r="A1" s="1"/>
    </row>
    <row r="2" customFormat="false" ht="15" hidden="false" customHeight="false" outlineLevel="0" collapsed="false">
      <c r="A2" s="1"/>
      <c r="B2" s="0" t="s">
        <v>0</v>
      </c>
      <c r="C2" s="0" t="s">
        <v>1</v>
      </c>
      <c r="D2" s="0" t="s">
        <v>2</v>
      </c>
      <c r="E2" s="0" t="s">
        <v>3</v>
      </c>
    </row>
    <row r="3" customFormat="false" ht="15" hidden="false" customHeight="false" outlineLevel="0" collapsed="false">
      <c r="A3" s="1" t="s">
        <v>4</v>
      </c>
      <c r="E3" s="0" t="n">
        <v>3</v>
      </c>
    </row>
    <row r="4" customFormat="false" ht="15" hidden="false" customHeight="false" outlineLevel="0" collapsed="false">
      <c r="A4" s="1" t="s">
        <v>5</v>
      </c>
      <c r="E4" s="0" t="n">
        <v>3</v>
      </c>
    </row>
    <row r="5" customFormat="false" ht="30" hidden="false" customHeight="false" outlineLevel="0" collapsed="false">
      <c r="A5" s="1" t="s">
        <v>6</v>
      </c>
      <c r="E5" s="0" t="n">
        <v>3</v>
      </c>
    </row>
    <row r="6" customFormat="false" ht="15" hidden="false" customHeight="false" outlineLevel="0" collapsed="false">
      <c r="A6" s="1" t="s">
        <v>7</v>
      </c>
      <c r="E6" s="0" t="n">
        <v>2</v>
      </c>
    </row>
    <row r="7" customFormat="false" ht="15" hidden="false" customHeight="false" outlineLevel="0" collapsed="false">
      <c r="A7" s="1" t="s">
        <v>8</v>
      </c>
      <c r="E7" s="0" t="n">
        <v>2</v>
      </c>
    </row>
    <row r="8" customFormat="false" ht="15" hidden="false" customHeight="false" outlineLevel="0" collapsed="false">
      <c r="A8" s="1" t="s">
        <v>9</v>
      </c>
      <c r="E8" s="0" t="n">
        <v>2</v>
      </c>
    </row>
    <row r="9" customFormat="false" ht="45" hidden="false" customHeight="false" outlineLevel="0" collapsed="false">
      <c r="A9" s="1" t="s">
        <v>10</v>
      </c>
      <c r="E9" s="0" t="n">
        <v>3</v>
      </c>
    </row>
    <row r="10" customFormat="false" ht="15" hidden="false" customHeight="false" outlineLevel="0" collapsed="false">
      <c r="A10" s="1" t="s">
        <v>11</v>
      </c>
      <c r="E10" s="0" t="n">
        <v>2</v>
      </c>
    </row>
    <row r="11" customFormat="false" ht="30" hidden="false" customHeight="false" outlineLevel="0" collapsed="false">
      <c r="A11" s="1" t="s">
        <v>12</v>
      </c>
      <c r="E11" s="0" t="n">
        <v>3</v>
      </c>
    </row>
    <row r="12" customFormat="false" ht="30" hidden="false" customHeight="false" outlineLevel="0" collapsed="false">
      <c r="A12" s="1" t="s">
        <v>13</v>
      </c>
      <c r="E12" s="0" t="n">
        <v>2</v>
      </c>
    </row>
    <row r="13" customFormat="false" ht="30" hidden="false" customHeight="false" outlineLevel="0" collapsed="false">
      <c r="A13" s="1" t="s">
        <v>14</v>
      </c>
      <c r="E13" s="0" t="n">
        <v>3</v>
      </c>
    </row>
    <row r="14" customFormat="false" ht="30" hidden="false" customHeight="false" outlineLevel="0" collapsed="false">
      <c r="A14" s="1" t="s">
        <v>15</v>
      </c>
      <c r="E14" s="0" t="n">
        <v>1</v>
      </c>
    </row>
    <row r="15" customFormat="false" ht="15" hidden="false" customHeight="false" outlineLevel="0" collapsed="false">
      <c r="A15" s="1" t="s">
        <v>16</v>
      </c>
      <c r="E15" s="0" t="n">
        <v>2</v>
      </c>
    </row>
    <row r="16" customFormat="false" ht="15" hidden="false" customHeight="false" outlineLevel="0" collapsed="false">
      <c r="A16" s="1" t="s">
        <v>17</v>
      </c>
      <c r="E16" s="0" t="n">
        <v>3</v>
      </c>
    </row>
    <row r="17" customFormat="false" ht="30" hidden="false" customHeight="false" outlineLevel="0" collapsed="false">
      <c r="A17" s="1" t="s">
        <v>18</v>
      </c>
      <c r="E17" s="0" t="n">
        <v>2</v>
      </c>
    </row>
    <row r="18" customFormat="false" ht="15" hidden="false" customHeight="false" outlineLevel="0" collapsed="false">
      <c r="A18" s="1" t="s">
        <v>19</v>
      </c>
      <c r="E18" s="0" t="n">
        <v>1</v>
      </c>
    </row>
    <row r="19" customFormat="false" ht="15" hidden="false" customHeight="false" outlineLevel="0" collapsed="false">
      <c r="A19" s="1" t="s">
        <v>20</v>
      </c>
      <c r="E19" s="0" t="n">
        <v>2</v>
      </c>
    </row>
    <row r="20" customFormat="false" ht="15" hidden="false" customHeight="false" outlineLevel="0" collapsed="false">
      <c r="A20" s="0" t="s">
        <v>21</v>
      </c>
      <c r="E20" s="0" t="n">
        <v>3</v>
      </c>
    </row>
    <row r="21" customFormat="false" ht="15" hidden="false" customHeight="false" outlineLevel="0" collapsed="false">
      <c r="A21" s="0" t="s">
        <v>22</v>
      </c>
      <c r="B21" s="0" t="n">
        <f aca="false">SUMPRODUCT(B$3:B$20,$E$3:$E$20)</f>
        <v>0</v>
      </c>
      <c r="C21" s="0" t="n">
        <f aca="false">SUMPRODUCT(C$3:C$20,$E$3:$E$20)</f>
        <v>0</v>
      </c>
      <c r="D21" s="0" t="n">
        <f aca="false">SUMPRODUCT(D$3:D$20,$E$3:$E$20)</f>
        <v>0</v>
      </c>
    </row>
    <row r="22" customFormat="false" ht="15" hidden="false" customHeight="false" outlineLevel="0" collapsed="false">
      <c r="A22" s="0" t="s">
        <v>23</v>
      </c>
      <c r="B22" s="0" t="n">
        <f aca="false">SUMPRODUCT(--ISNUMBER(B$3:B$20),$E$3:$E$20)</f>
        <v>0</v>
      </c>
      <c r="C22" s="0" t="n">
        <f aca="false">SUMPRODUCT(--ISNUMBER(C$3:C$20),$E$3:$E$20)</f>
        <v>0</v>
      </c>
      <c r="D22" s="0" t="n">
        <f aca="false">SUMPRODUCT(--ISNUMBER(D$3:D$20),$E$3:$E$20)</f>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E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ColWidth="9" defaultRowHeight="14.25" zeroHeight="false" outlineLevelRow="0" outlineLevelCol="0"/>
  <cols>
    <col collapsed="false" customWidth="true" hidden="false" outlineLevel="0" max="1" min="1" style="0" width="45.71"/>
  </cols>
  <sheetData>
    <row r="2" customFormat="false" ht="15" hidden="false" customHeight="false" outlineLevel="0" collapsed="false">
      <c r="B2" s="0" t="s">
        <v>0</v>
      </c>
      <c r="C2" s="0" t="s">
        <v>1</v>
      </c>
      <c r="D2" s="0" t="s">
        <v>2</v>
      </c>
      <c r="E2" s="0" t="s">
        <v>3</v>
      </c>
    </row>
    <row r="3" customFormat="false" ht="30" hidden="false" customHeight="false" outlineLevel="0" collapsed="false">
      <c r="A3" s="1" t="s">
        <v>12</v>
      </c>
      <c r="E3" s="0" t="n">
        <v>3</v>
      </c>
    </row>
    <row r="4" customFormat="false" ht="45" hidden="false" customHeight="false" outlineLevel="0" collapsed="false">
      <c r="A4" s="1" t="s">
        <v>24</v>
      </c>
      <c r="E4" s="0" t="n">
        <v>4</v>
      </c>
    </row>
    <row r="5" customFormat="false" ht="15" hidden="false" customHeight="false" outlineLevel="0" collapsed="false">
      <c r="A5" s="1" t="s">
        <v>25</v>
      </c>
      <c r="E5" s="0" t="n">
        <v>2</v>
      </c>
    </row>
    <row r="6" customFormat="false" ht="15" hidden="false" customHeight="false" outlineLevel="0" collapsed="false">
      <c r="A6" s="1" t="s">
        <v>26</v>
      </c>
      <c r="E6" s="0" t="n">
        <v>5</v>
      </c>
    </row>
    <row r="7" customFormat="false" ht="30" hidden="false" customHeight="false" outlineLevel="0" collapsed="false">
      <c r="A7" s="1" t="s">
        <v>27</v>
      </c>
      <c r="E7" s="0" t="n">
        <v>3</v>
      </c>
    </row>
    <row r="8" customFormat="false" ht="15" hidden="false" customHeight="false" outlineLevel="0" collapsed="false">
      <c r="A8" s="1" t="s">
        <v>28</v>
      </c>
      <c r="E8" s="0" t="n">
        <v>2</v>
      </c>
    </row>
    <row r="9" customFormat="false" ht="30" hidden="false" customHeight="false" outlineLevel="0" collapsed="false">
      <c r="A9" s="1" t="s">
        <v>29</v>
      </c>
      <c r="E9" s="0" t="n">
        <v>2</v>
      </c>
    </row>
    <row r="10" customFormat="false" ht="45" hidden="false" customHeight="false" outlineLevel="0" collapsed="false">
      <c r="A10" s="1" t="s">
        <v>30</v>
      </c>
      <c r="E10" s="0" t="n">
        <v>3</v>
      </c>
    </row>
    <row r="11" customFormat="false" ht="30" hidden="false" customHeight="false" outlineLevel="0" collapsed="false">
      <c r="A11" s="1" t="s">
        <v>31</v>
      </c>
      <c r="E11" s="0" t="n">
        <v>5</v>
      </c>
    </row>
    <row r="12" customFormat="false" ht="15" hidden="false" customHeight="false" outlineLevel="0" collapsed="false">
      <c r="A12" s="1" t="s">
        <v>32</v>
      </c>
      <c r="E12" s="0" t="n">
        <v>3</v>
      </c>
    </row>
    <row r="13" customFormat="false" ht="15" hidden="false" customHeight="false" outlineLevel="0" collapsed="false">
      <c r="A13" s="1" t="s">
        <v>33</v>
      </c>
      <c r="E13" s="0" t="n">
        <v>3</v>
      </c>
    </row>
    <row r="14" customFormat="false" ht="45" hidden="false" customHeight="false" outlineLevel="0" collapsed="false">
      <c r="A14" s="1" t="s">
        <v>34</v>
      </c>
      <c r="E14" s="0" t="n">
        <v>3</v>
      </c>
    </row>
    <row r="15" customFormat="false" ht="30" hidden="false" customHeight="false" outlineLevel="0" collapsed="false">
      <c r="A15" s="1" t="s">
        <v>35</v>
      </c>
      <c r="E15" s="0" t="n">
        <v>3</v>
      </c>
    </row>
    <row r="16" customFormat="false" ht="15" hidden="false" customHeight="false" outlineLevel="0" collapsed="false">
      <c r="A16" s="1" t="s">
        <v>36</v>
      </c>
      <c r="E16" s="0" t="n">
        <v>2</v>
      </c>
    </row>
    <row r="17" customFormat="false" ht="15" hidden="false" customHeight="false" outlineLevel="0" collapsed="false">
      <c r="A17" s="1" t="s">
        <v>37</v>
      </c>
      <c r="E17" s="0" t="n">
        <v>4</v>
      </c>
    </row>
    <row r="18" customFormat="false" ht="15" hidden="false" customHeight="false" outlineLevel="0" collapsed="false">
      <c r="A18" s="1" t="s">
        <v>38</v>
      </c>
      <c r="E18" s="0" t="n">
        <v>3</v>
      </c>
    </row>
    <row r="19" customFormat="false" ht="15" hidden="false" customHeight="false" outlineLevel="0" collapsed="false">
      <c r="A19" s="1" t="s">
        <v>39</v>
      </c>
      <c r="E19" s="0" t="n">
        <v>3</v>
      </c>
    </row>
    <row r="20" customFormat="false" ht="15" hidden="false" customHeight="false" outlineLevel="0" collapsed="false">
      <c r="A20" s="1" t="s">
        <v>40</v>
      </c>
      <c r="E20" s="0" t="n">
        <v>3</v>
      </c>
    </row>
    <row r="21" customFormat="false" ht="30" hidden="false" customHeight="false" outlineLevel="0" collapsed="false">
      <c r="A21" s="1" t="s">
        <v>41</v>
      </c>
      <c r="E21" s="0" t="n">
        <v>3</v>
      </c>
    </row>
    <row r="22" customFormat="false" ht="30" hidden="false" customHeight="false" outlineLevel="0" collapsed="false">
      <c r="A22" s="1" t="s">
        <v>42</v>
      </c>
      <c r="E22" s="0" t="n">
        <v>2</v>
      </c>
    </row>
    <row r="23" customFormat="false" ht="15" hidden="false" customHeight="false" outlineLevel="0" collapsed="false">
      <c r="A23" s="1" t="s">
        <v>43</v>
      </c>
      <c r="E23" s="0" t="n">
        <v>1</v>
      </c>
    </row>
    <row r="24" customFormat="false" ht="15" hidden="false" customHeight="false" outlineLevel="0" collapsed="false">
      <c r="A24" s="1" t="s">
        <v>44</v>
      </c>
      <c r="E24" s="0" t="n">
        <v>2</v>
      </c>
    </row>
    <row r="25" customFormat="false" ht="15" hidden="false" customHeight="false" outlineLevel="0" collapsed="false">
      <c r="A25" s="0" t="s">
        <v>22</v>
      </c>
      <c r="B25" s="0" t="n">
        <f aca="false">SUMPRODUCT(B$3:B$24,$E$3:$E$24)</f>
        <v>0</v>
      </c>
      <c r="C25" s="0" t="n">
        <f aca="false">SUMPRODUCT(C$3:C$24,$E$3:$E$24)</f>
        <v>0</v>
      </c>
      <c r="D25" s="0" t="n">
        <f aca="false">SUMPRODUCT(D$3:D$24,$E$3:$E$24)</f>
        <v>0</v>
      </c>
    </row>
    <row r="26" customFormat="false" ht="15" hidden="false" customHeight="false" outlineLevel="0" collapsed="false">
      <c r="A26" s="0" t="s">
        <v>23</v>
      </c>
      <c r="B26" s="0" t="n">
        <f aca="false">SUMPRODUCT(--ISNUMBER(B$3:B$24),$E$3:$E$24)</f>
        <v>0</v>
      </c>
      <c r="C26" s="0" t="n">
        <f aca="false">SUMPRODUCT(--ISNUMBER(C$3:C$24),$E$3:$E$24)</f>
        <v>0</v>
      </c>
      <c r="D26" s="0" t="n">
        <f aca="false">SUMPRODUCT(--ISNUMBER(D$3:D$24),$E$3:$E$24)</f>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6" activeCellId="0" sqref="F26"/>
    </sheetView>
  </sheetViews>
  <sheetFormatPr defaultColWidth="9" defaultRowHeight="14.25" zeroHeight="false" outlineLevelRow="0" outlineLevelCol="0"/>
  <cols>
    <col collapsed="false" customWidth="true" hidden="false" outlineLevel="0" max="9" min="9" style="0" width="9.85"/>
  </cols>
  <sheetData>
    <row r="1" customFormat="false" ht="15" hidden="false" customHeight="false" outlineLevel="0" collapsed="false"/>
    <row r="2" customFormat="false" ht="15" hidden="false" customHeight="false" outlineLevel="0" collapsed="false">
      <c r="C2" s="2" t="s">
        <v>45</v>
      </c>
      <c r="D2" s="2"/>
      <c r="E2" s="3" t="s">
        <v>46</v>
      </c>
      <c r="F2" s="3"/>
      <c r="G2" s="4" t="s">
        <v>47</v>
      </c>
      <c r="H2" s="4"/>
    </row>
    <row r="3" customFormat="false" ht="15" hidden="false" customHeight="false" outlineLevel="0" collapsed="false">
      <c r="A3" s="5"/>
      <c r="B3" s="5"/>
      <c r="C3" s="6" t="s">
        <v>3</v>
      </c>
      <c r="D3" s="6" t="s">
        <v>48</v>
      </c>
      <c r="E3" s="7" t="s">
        <v>3</v>
      </c>
      <c r="F3" s="7" t="s">
        <v>48</v>
      </c>
      <c r="G3" s="8" t="s">
        <v>3</v>
      </c>
      <c r="H3" s="8" t="s">
        <v>48</v>
      </c>
    </row>
    <row r="4" customFormat="false" ht="15" hidden="false" customHeight="false" outlineLevel="0" collapsed="false">
      <c r="A4" s="9" t="s">
        <v>0</v>
      </c>
      <c r="B4" s="10" t="n">
        <v>0.06</v>
      </c>
      <c r="C4" s="11" t="n">
        <v>0.333333333333333</v>
      </c>
      <c r="D4" s="12" t="n">
        <f aca="false">HLOOKUP(A4,Sudoku!$B$2:$F$44,43)</f>
        <v>0.5</v>
      </c>
      <c r="E4" s="13" t="n">
        <v>0.333333333333333</v>
      </c>
      <c r="F4" s="14" t="n">
        <f aca="false">HLOOKUP(OldSommaire!A4,Scrabble!$B$2:$F$48,47,0)</f>
        <v>0.5</v>
      </c>
      <c r="G4" s="15" t="n">
        <v>0.333333333333333</v>
      </c>
      <c r="H4" s="16" t="n">
        <f aca="false">HLOOKUP(A4,Curling!$B$2:$F$50,49, 0)</f>
        <v>0.5</v>
      </c>
      <c r="I4" s="17" t="n">
        <f aca="false">SUMPRODUCT(C4:D4,E4:F4,G4:H4)</f>
        <v>0.162037037037037</v>
      </c>
      <c r="J4" s="18" t="str">
        <f aca="false">CONCATENATE(TEXT(I4*B4*100,"0.00"),"/",B4*100)</f>
        <v>0.97/6</v>
      </c>
      <c r="K4" s="0" t="str">
        <f aca="false">IF(C4+E4+G4&lt;&gt;1, "Attention la somme des poids n'égale pas 100%", "")</f>
        <v>Attention la somme des poids n'égale pas 100%</v>
      </c>
    </row>
    <row r="5" customFormat="false" ht="15" hidden="false" customHeight="false" outlineLevel="0" collapsed="false">
      <c r="A5" s="19" t="s">
        <v>1</v>
      </c>
      <c r="B5" s="20" t="n">
        <v>0.14</v>
      </c>
      <c r="C5" s="21" t="n">
        <v>0.5</v>
      </c>
      <c r="D5" s="22" t="n">
        <f aca="false">HLOOKUP(A5,Sudoku!$B$2:$F$44,43)</f>
        <v>0.5</v>
      </c>
      <c r="E5" s="23" t="n">
        <v>0.25</v>
      </c>
      <c r="F5" s="24" t="n">
        <f aca="false">HLOOKUP(OldSommaire!A5,Scrabble!$B$2:$F$48,47,0)</f>
        <v>0.5</v>
      </c>
      <c r="G5" s="25" t="n">
        <v>0.25</v>
      </c>
      <c r="H5" s="26" t="n">
        <f aca="false">HLOOKUP(A5,Curling!$B$2:$F$50,49, 0)</f>
        <v>0.5</v>
      </c>
      <c r="I5" s="27" t="n">
        <f aca="false">SUMPRODUCT(C5:D5,E5:F5,G5:H5)</f>
        <v>0.15625</v>
      </c>
      <c r="J5" s="28" t="str">
        <f aca="false">CONCATENATE(TEXT(I5*B5*100,"0.00"),"/",B5*100)</f>
        <v>2.19/14</v>
      </c>
      <c r="K5" s="0" t="str">
        <f aca="false">IF(C5+E5+G5&lt;&gt;1, "Attention la somme des poids n'égale pas 100%", "")</f>
        <v/>
      </c>
    </row>
    <row r="6" customFormat="false" ht="15" hidden="false" customHeight="false" outlineLevel="0" collapsed="false">
      <c r="A6" s="29" t="s">
        <v>2</v>
      </c>
      <c r="B6" s="30" t="n">
        <v>0.25</v>
      </c>
      <c r="C6" s="31" t="n">
        <v>0.2</v>
      </c>
      <c r="D6" s="22" t="n">
        <f aca="false">HLOOKUP(A6,Sudoku!$B$2:$F$44,43)</f>
        <v>0.5</v>
      </c>
      <c r="E6" s="32" t="n">
        <v>0.2</v>
      </c>
      <c r="F6" s="24" t="n">
        <f aca="false">HLOOKUP(OldSommaire!A6,Scrabble!$B$2:$F$48,47,0)</f>
        <v>0.5</v>
      </c>
      <c r="G6" s="33" t="n">
        <v>0.6</v>
      </c>
      <c r="H6" s="26" t="n">
        <f aca="false">HLOOKUP(A6,Curling!$B$2:$F$50,49, 0)</f>
        <v>0.5</v>
      </c>
      <c r="I6" s="34" t="n">
        <f aca="false">SUMPRODUCT(C6:D6,E6:F6,G6:H6)</f>
        <v>0.149</v>
      </c>
      <c r="J6" s="35" t="str">
        <f aca="false">CONCATENATE(TEXT(I6*B6*100,"0.00"),"/",B6*100)</f>
        <v>3.73/25</v>
      </c>
      <c r="K6" s="0" t="str">
        <f aca="false">IF(C6+E6+G6&lt;&gt;1, "Attention la somme des poids n'égale pas 100%", "")</f>
        <v/>
      </c>
    </row>
    <row r="7" customFormat="false" ht="15" hidden="false" customHeight="false" outlineLevel="0" collapsed="false">
      <c r="A7" s="36" t="s">
        <v>49</v>
      </c>
      <c r="B7" s="37" t="n">
        <v>0.25</v>
      </c>
      <c r="C7" s="31" t="n">
        <v>0.3</v>
      </c>
      <c r="D7" s="22" t="n">
        <f aca="false">HLOOKUP(A7,Sudoku!$B$2:$F$44,43)</f>
        <v>0.5</v>
      </c>
      <c r="E7" s="32" t="n">
        <v>0.33</v>
      </c>
      <c r="F7" s="24" t="n">
        <f aca="false">HLOOKUP(OldSommaire!A7,Scrabble!$B$2:$F$48,47,0)</f>
        <v>0.5</v>
      </c>
      <c r="G7" s="33" t="n">
        <v>0.11</v>
      </c>
      <c r="H7" s="26" t="n">
        <f aca="false">HLOOKUP(A7,Curling!$B$2:$F$50,49, 0)</f>
        <v>0.5</v>
      </c>
      <c r="I7" s="38" t="n">
        <f aca="false">SUMPRODUCT(C7:D7,E7:F7,G7:H7)</f>
        <v>0.13589</v>
      </c>
      <c r="J7" s="39" t="str">
        <f aca="false">CONCATENATE(TEXT(I7*B7*100,"0.00"),"/",B7*100)</f>
        <v>3.40/25</v>
      </c>
      <c r="K7" s="0" t="str">
        <f aca="false">IF(C7+E7+G7&lt;&gt;1, "Attention la somme des poids n'égale pas 100%", "")</f>
        <v>Attention la somme des poids n'égale pas 100%</v>
      </c>
    </row>
    <row r="8" customFormat="false" ht="15" hidden="false" customHeight="false" outlineLevel="0" collapsed="false">
      <c r="A8" s="40" t="s">
        <v>50</v>
      </c>
      <c r="B8" s="40"/>
      <c r="C8" s="41" t="n">
        <v>0.02</v>
      </c>
      <c r="D8" s="42" t="n">
        <f aca="false">HLOOKUP(A8,Sudoku!$B$2:$F$44,43,0)</f>
        <v>0.5</v>
      </c>
      <c r="E8" s="43" t="n">
        <v>0.01</v>
      </c>
      <c r="F8" s="44" t="n">
        <f aca="false">HLOOKUP(OldSommaire!A8,Scrabble!$B$2:$F$48,47,0)</f>
        <v>0.5</v>
      </c>
      <c r="G8" s="45" t="n">
        <v>0.97</v>
      </c>
      <c r="H8" s="46" t="n">
        <f aca="false">HLOOKUP(A8,Curling!$B$2:$F$50,49, 0)</f>
        <v>0.5</v>
      </c>
      <c r="I8" s="47" t="n">
        <f aca="false">SUMPRODUCT(C8:D8,E8:F8,G8:H8)</f>
        <v>0.125194</v>
      </c>
      <c r="J8" s="48" t="str">
        <f aca="false">CONCATENATE(TEXT(I8*B8*100,"0.00"),"/",B8*100)</f>
        <v>0.00/0</v>
      </c>
      <c r="K8" s="0" t="str">
        <f aca="false">IF(C8+E8+G8&lt;&gt;1, "Attention la somme des poids n'égale pas 100%", "")</f>
        <v/>
      </c>
    </row>
  </sheetData>
  <sheetProtection sheet="true" objects="true" scenarios="true"/>
  <mergeCells count="3">
    <mergeCell ref="C2:D2"/>
    <mergeCell ref="E2:F2"/>
    <mergeCell ref="G2:H2"/>
  </mergeCells>
  <dataValidations count="1">
    <dataValidation allowBlank="true" error="Les poids sont en terme de pourcentage. Veuillez entrer une valeur entre 0 et 1" operator="between" showDropDown="false" showErrorMessage="true" showInputMessage="true" sqref="C4:C8 E4:E8 G4:G8" type="decimal">
      <formula1>0</formula1>
      <formula2>1</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5"/>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27" activeCellId="0" sqref="A27"/>
    </sheetView>
  </sheetViews>
  <sheetFormatPr defaultColWidth="9" defaultRowHeight="14.25" zeroHeight="false" outlineLevelRow="0" outlineLevelCol="0"/>
  <cols>
    <col collapsed="false" customWidth="true" hidden="false" outlineLevel="0" max="1" min="1" style="0" width="41.85"/>
    <col collapsed="false" customWidth="true" hidden="false" outlineLevel="0" max="6" min="6" style="0" width="8"/>
  </cols>
  <sheetData>
    <row r="1" customFormat="false" ht="15" hidden="false" customHeight="false" outlineLevel="0" collapsed="false"/>
    <row r="2" customFormat="false" ht="15" hidden="false" customHeight="false" outlineLevel="0" collapsed="false">
      <c r="A2" s="49" t="s">
        <v>51</v>
      </c>
      <c r="B2" s="50" t="s">
        <v>0</v>
      </c>
      <c r="C2" s="51" t="s">
        <v>1</v>
      </c>
      <c r="D2" s="52" t="s">
        <v>2</v>
      </c>
      <c r="E2" s="53" t="s">
        <v>49</v>
      </c>
      <c r="F2" s="54" t="s">
        <v>50</v>
      </c>
      <c r="G2" s="55" t="s">
        <v>3</v>
      </c>
    </row>
    <row r="3" customFormat="false" ht="15" hidden="false" customHeight="false" outlineLevel="0" collapsed="false">
      <c r="A3" s="56" t="s">
        <v>52</v>
      </c>
      <c r="B3" s="57"/>
      <c r="C3" s="58"/>
      <c r="D3" s="59"/>
      <c r="E3" s="60"/>
      <c r="F3" s="61"/>
      <c r="G3" s="55"/>
    </row>
    <row r="4" customFormat="false" ht="15" hidden="false" customHeight="false" outlineLevel="0" collapsed="false">
      <c r="A4" s="62" t="s">
        <v>4</v>
      </c>
      <c r="B4" s="63"/>
      <c r="C4" s="64"/>
      <c r="D4" s="65"/>
      <c r="E4" s="66"/>
      <c r="F4" s="67"/>
      <c r="G4" s="68" t="n">
        <v>3</v>
      </c>
    </row>
    <row r="5" customFormat="false" ht="15" hidden="false" customHeight="false" outlineLevel="0" collapsed="false">
      <c r="A5" s="69" t="s">
        <v>5</v>
      </c>
      <c r="B5" s="70"/>
      <c r="C5" s="71"/>
      <c r="D5" s="72"/>
      <c r="E5" s="73"/>
      <c r="F5" s="74"/>
      <c r="G5" s="75" t="n">
        <v>3</v>
      </c>
    </row>
    <row r="6" customFormat="false" ht="30" hidden="false" customHeight="false" outlineLevel="0" collapsed="false">
      <c r="A6" s="69" t="s">
        <v>6</v>
      </c>
      <c r="B6" s="70"/>
      <c r="C6" s="71"/>
      <c r="D6" s="72"/>
      <c r="E6" s="73"/>
      <c r="F6" s="74"/>
      <c r="G6" s="75" t="n">
        <v>3</v>
      </c>
    </row>
    <row r="7" customFormat="false" ht="15" hidden="false" customHeight="false" outlineLevel="0" collapsed="false">
      <c r="A7" s="69" t="s">
        <v>7</v>
      </c>
      <c r="B7" s="70"/>
      <c r="C7" s="71"/>
      <c r="D7" s="72"/>
      <c r="E7" s="73"/>
      <c r="F7" s="74"/>
      <c r="G7" s="75" t="n">
        <v>2</v>
      </c>
    </row>
    <row r="8" customFormat="false" ht="15" hidden="false" customHeight="false" outlineLevel="0" collapsed="false">
      <c r="A8" s="69" t="s">
        <v>8</v>
      </c>
      <c r="B8" s="70"/>
      <c r="C8" s="71"/>
      <c r="D8" s="72"/>
      <c r="E8" s="73"/>
      <c r="F8" s="74"/>
      <c r="G8" s="75" t="n">
        <v>2</v>
      </c>
    </row>
    <row r="9" customFormat="false" ht="15" hidden="false" customHeight="false" outlineLevel="0" collapsed="false">
      <c r="A9" s="69" t="s">
        <v>9</v>
      </c>
      <c r="B9" s="70"/>
      <c r="C9" s="71"/>
      <c r="D9" s="72"/>
      <c r="E9" s="73"/>
      <c r="F9" s="74"/>
      <c r="G9" s="75" t="n">
        <v>2</v>
      </c>
    </row>
    <row r="10" customFormat="false" ht="45" hidden="false" customHeight="false" outlineLevel="0" collapsed="false">
      <c r="A10" s="69" t="s">
        <v>10</v>
      </c>
      <c r="B10" s="70"/>
      <c r="C10" s="71"/>
      <c r="D10" s="72"/>
      <c r="E10" s="73"/>
      <c r="F10" s="74"/>
      <c r="G10" s="75" t="n">
        <v>3</v>
      </c>
    </row>
    <row r="11" customFormat="false" ht="15" hidden="false" customHeight="false" outlineLevel="0" collapsed="false">
      <c r="A11" s="69" t="s">
        <v>11</v>
      </c>
      <c r="B11" s="70"/>
      <c r="C11" s="71"/>
      <c r="D11" s="72"/>
      <c r="E11" s="73"/>
      <c r="F11" s="74"/>
      <c r="G11" s="75" t="n">
        <v>2</v>
      </c>
    </row>
    <row r="12" customFormat="false" ht="30" hidden="false" customHeight="false" outlineLevel="0" collapsed="false">
      <c r="A12" s="69" t="s">
        <v>12</v>
      </c>
      <c r="B12" s="70"/>
      <c r="C12" s="71"/>
      <c r="D12" s="72"/>
      <c r="E12" s="73"/>
      <c r="F12" s="74"/>
      <c r="G12" s="75" t="n">
        <v>3</v>
      </c>
    </row>
    <row r="13" customFormat="false" ht="30" hidden="false" customHeight="false" outlineLevel="0" collapsed="false">
      <c r="A13" s="69" t="s">
        <v>13</v>
      </c>
      <c r="B13" s="70"/>
      <c r="C13" s="71"/>
      <c r="D13" s="72"/>
      <c r="E13" s="73"/>
      <c r="F13" s="74"/>
      <c r="G13" s="75" t="n">
        <v>2</v>
      </c>
    </row>
    <row r="14" customFormat="false" ht="30" hidden="false" customHeight="false" outlineLevel="0" collapsed="false">
      <c r="A14" s="69" t="s">
        <v>14</v>
      </c>
      <c r="B14" s="70"/>
      <c r="C14" s="71"/>
      <c r="D14" s="72"/>
      <c r="E14" s="73"/>
      <c r="F14" s="74"/>
      <c r="G14" s="75" t="n">
        <v>3</v>
      </c>
    </row>
    <row r="15" customFormat="false" ht="30" hidden="false" customHeight="false" outlineLevel="0" collapsed="false">
      <c r="A15" s="69" t="s">
        <v>15</v>
      </c>
      <c r="B15" s="70"/>
      <c r="C15" s="71"/>
      <c r="D15" s="72"/>
      <c r="E15" s="73"/>
      <c r="F15" s="74"/>
      <c r="G15" s="75" t="n">
        <v>1</v>
      </c>
    </row>
    <row r="16" customFormat="false" ht="15" hidden="false" customHeight="false" outlineLevel="0" collapsed="false">
      <c r="A16" s="69" t="s">
        <v>16</v>
      </c>
      <c r="B16" s="70"/>
      <c r="C16" s="71"/>
      <c r="D16" s="72"/>
      <c r="E16" s="73"/>
      <c r="F16" s="74"/>
      <c r="G16" s="75" t="n">
        <v>2</v>
      </c>
    </row>
    <row r="17" customFormat="false" ht="15" hidden="false" customHeight="false" outlineLevel="0" collapsed="false">
      <c r="A17" s="69" t="s">
        <v>17</v>
      </c>
      <c r="B17" s="70"/>
      <c r="C17" s="71"/>
      <c r="D17" s="72"/>
      <c r="E17" s="73"/>
      <c r="F17" s="74"/>
      <c r="G17" s="75" t="n">
        <v>3</v>
      </c>
    </row>
    <row r="18" customFormat="false" ht="30" hidden="false" customHeight="false" outlineLevel="0" collapsed="false">
      <c r="A18" s="69" t="s">
        <v>18</v>
      </c>
      <c r="B18" s="70"/>
      <c r="C18" s="71"/>
      <c r="D18" s="72"/>
      <c r="E18" s="73"/>
      <c r="F18" s="74"/>
      <c r="G18" s="75" t="n">
        <v>2</v>
      </c>
    </row>
    <row r="19" customFormat="false" ht="15" hidden="false" customHeight="false" outlineLevel="0" collapsed="false">
      <c r="A19" s="69" t="s">
        <v>19</v>
      </c>
      <c r="B19" s="70"/>
      <c r="C19" s="71"/>
      <c r="D19" s="72"/>
      <c r="E19" s="73"/>
      <c r="F19" s="74"/>
      <c r="G19" s="75" t="n">
        <v>1</v>
      </c>
    </row>
    <row r="20" customFormat="false" ht="15" hidden="false" customHeight="false" outlineLevel="0" collapsed="false">
      <c r="A20" s="69" t="s">
        <v>20</v>
      </c>
      <c r="B20" s="70"/>
      <c r="C20" s="71"/>
      <c r="D20" s="72"/>
      <c r="E20" s="73"/>
      <c r="F20" s="74"/>
      <c r="G20" s="75" t="n">
        <v>2</v>
      </c>
    </row>
    <row r="21" customFormat="false" ht="15" hidden="false" customHeight="false" outlineLevel="0" collapsed="false">
      <c r="A21" s="76" t="s">
        <v>21</v>
      </c>
      <c r="B21" s="77"/>
      <c r="C21" s="78"/>
      <c r="D21" s="79"/>
      <c r="E21" s="80"/>
      <c r="F21" s="81"/>
      <c r="G21" s="82" t="n">
        <v>3</v>
      </c>
    </row>
    <row r="22" customFormat="false" ht="15" hidden="false" customHeight="false" outlineLevel="0" collapsed="false">
      <c r="A22" s="83" t="s">
        <v>22</v>
      </c>
      <c r="B22" s="84" t="n">
        <f aca="false">SUMPRODUCT(B$4:B$21,$G$4:$G$21)</f>
        <v>0</v>
      </c>
      <c r="C22" s="85" t="n">
        <f aca="false">SUMPRODUCT(C$4:C$21,$G$4:$G$21)</f>
        <v>0</v>
      </c>
      <c r="D22" s="86" t="n">
        <f aca="false">SUMPRODUCT(D$4:D$21,$G$4:$G$21)</f>
        <v>0</v>
      </c>
      <c r="E22" s="87" t="n">
        <f aca="false">SUMPRODUCT(E$4:E$21,$G$4:$G$21)</f>
        <v>0</v>
      </c>
      <c r="F22" s="88" t="n">
        <f aca="false">SUMPRODUCT(F$4:F$21,$G$4:$G$21)</f>
        <v>0</v>
      </c>
      <c r="G22" s="89"/>
    </row>
    <row r="23" customFormat="false" ht="15" hidden="false" customHeight="false" outlineLevel="0" collapsed="false">
      <c r="A23" s="90" t="s">
        <v>23</v>
      </c>
      <c r="B23" s="91" t="n">
        <f aca="false">SUMPRODUCT(--ISNUMBER(B$4:B$21),$G$4:$G$21)</f>
        <v>0</v>
      </c>
      <c r="C23" s="92" t="n">
        <f aca="false">SUMPRODUCT(--ISNUMBER(C$4:C$21),$G$4:$G$21)</f>
        <v>0</v>
      </c>
      <c r="D23" s="93" t="n">
        <f aca="false">SUMPRODUCT(--ISNUMBER(D$4:D$21),$G$4:$G$21)</f>
        <v>0</v>
      </c>
      <c r="E23" s="94" t="n">
        <f aca="false">SUMPRODUCT(--ISNUMBER(E$4:E$21),$G$4:$G$21)</f>
        <v>0</v>
      </c>
      <c r="F23" s="95" t="n">
        <f aca="false">SUMPRODUCT(--ISNUMBER(F$4:F$21),$G$4:$G$21)</f>
        <v>0</v>
      </c>
      <c r="G23" s="89"/>
    </row>
    <row r="25" customFormat="false" ht="15" hidden="false" customHeight="false" outlineLevel="0" collapsed="false">
      <c r="A25" s="96" t="s">
        <v>53</v>
      </c>
      <c r="B25" s="97" t="n">
        <f aca="false">IF(B$23=0,1,B$22)/IF(B$23=0,1,B$23)</f>
        <v>1</v>
      </c>
      <c r="C25" s="98" t="n">
        <f aca="false">IF(C$23=0,1,C$22)/IF(C$23=0,1,C$23)</f>
        <v>1</v>
      </c>
      <c r="D25" s="99" t="n">
        <f aca="false">IF(D$23=0,1,D$22)/IF(D$23=0,1,D$23)</f>
        <v>1</v>
      </c>
      <c r="E25" s="100" t="n">
        <f aca="false">IF(E$23=0,1,E$22)/IF(E$23=0,1,E$23)</f>
        <v>1</v>
      </c>
      <c r="F25" s="101" t="n">
        <f aca="false">IF(F$23=0,1,F$22)/IF(F$23=0,1,F$23)</f>
        <v>1</v>
      </c>
    </row>
    <row r="27" customFormat="false" ht="15" hidden="false" customHeight="false" outlineLevel="0" collapsed="false">
      <c r="A27" s="49" t="s">
        <v>54</v>
      </c>
      <c r="B27" s="89"/>
      <c r="C27" s="89"/>
      <c r="D27" s="89"/>
      <c r="E27" s="89"/>
      <c r="F27" s="89"/>
      <c r="H27" s="102" t="s">
        <v>55</v>
      </c>
      <c r="I27" s="102"/>
    </row>
    <row r="28" customFormat="false" ht="15" hidden="false" customHeight="false" outlineLevel="0" collapsed="false">
      <c r="A28" s="56" t="s">
        <v>56</v>
      </c>
      <c r="B28" s="103" t="s">
        <v>57</v>
      </c>
      <c r="C28" s="104"/>
      <c r="D28" s="105"/>
      <c r="E28" s="106"/>
      <c r="F28" s="107"/>
      <c r="H28" s="108" t="s">
        <v>58</v>
      </c>
      <c r="I28" s="109" t="s">
        <v>59</v>
      </c>
    </row>
    <row r="29" customFormat="false" ht="15" hidden="false" customHeight="false" outlineLevel="0" collapsed="false">
      <c r="A29" s="110" t="s">
        <v>60</v>
      </c>
      <c r="B29" s="111"/>
      <c r="C29" s="112"/>
      <c r="D29" s="113"/>
      <c r="E29" s="114"/>
      <c r="F29" s="115"/>
      <c r="H29" s="116" t="n">
        <v>2</v>
      </c>
      <c r="I29" s="117" t="n">
        <v>2.2</v>
      </c>
    </row>
    <row r="30" customFormat="false" ht="15" hidden="false" customHeight="false" outlineLevel="0" collapsed="false">
      <c r="A30" s="118" t="s">
        <v>61</v>
      </c>
      <c r="B30" s="119"/>
      <c r="C30" s="120"/>
      <c r="D30" s="121"/>
      <c r="E30" s="122"/>
      <c r="F30" s="123"/>
      <c r="H30" s="124" t="n">
        <v>1</v>
      </c>
      <c r="I30" s="125" t="n">
        <v>1.3</v>
      </c>
    </row>
    <row r="31" customFormat="false" ht="15" hidden="false" customHeight="false" outlineLevel="0" collapsed="false">
      <c r="A31" s="118" t="s">
        <v>62</v>
      </c>
      <c r="B31" s="119"/>
      <c r="C31" s="120"/>
      <c r="D31" s="121"/>
      <c r="E31" s="122"/>
      <c r="F31" s="123"/>
      <c r="H31" s="124" t="n">
        <v>1</v>
      </c>
      <c r="I31" s="125" t="n">
        <v>1.3</v>
      </c>
    </row>
    <row r="32" customFormat="false" ht="15" hidden="false" customHeight="false" outlineLevel="0" collapsed="false">
      <c r="A32" s="118" t="s">
        <v>63</v>
      </c>
      <c r="B32" s="119"/>
      <c r="C32" s="120"/>
      <c r="D32" s="121"/>
      <c r="E32" s="122"/>
      <c r="F32" s="123"/>
      <c r="H32" s="124" t="n">
        <v>1</v>
      </c>
      <c r="I32" s="125" t="n">
        <v>1.3</v>
      </c>
    </row>
    <row r="33" customFormat="false" ht="15" hidden="false" customHeight="false" outlineLevel="0" collapsed="false">
      <c r="A33" s="118" t="s">
        <v>64</v>
      </c>
      <c r="B33" s="119"/>
      <c r="C33" s="120"/>
      <c r="D33" s="121"/>
      <c r="E33" s="122"/>
      <c r="F33" s="123"/>
      <c r="H33" s="124" t="n">
        <v>1</v>
      </c>
      <c r="I33" s="125" t="n">
        <v>1.3</v>
      </c>
    </row>
    <row r="34" customFormat="false" ht="15" hidden="false" customHeight="false" outlineLevel="0" collapsed="false">
      <c r="A34" s="118" t="s">
        <v>65</v>
      </c>
      <c r="B34" s="119"/>
      <c r="C34" s="120"/>
      <c r="D34" s="121"/>
      <c r="E34" s="122"/>
      <c r="F34" s="123"/>
      <c r="H34" s="124" t="n">
        <v>1</v>
      </c>
      <c r="I34" s="125" t="n">
        <v>1.3</v>
      </c>
    </row>
    <row r="35" customFormat="false" ht="15" hidden="false" customHeight="false" outlineLevel="0" collapsed="false">
      <c r="A35" s="118" t="s">
        <v>66</v>
      </c>
      <c r="B35" s="119"/>
      <c r="C35" s="120"/>
      <c r="D35" s="121"/>
      <c r="E35" s="122"/>
      <c r="F35" s="123"/>
      <c r="H35" s="124" t="n">
        <v>1</v>
      </c>
      <c r="I35" s="125" t="n">
        <v>1.3</v>
      </c>
    </row>
    <row r="36" customFormat="false" ht="15" hidden="false" customHeight="false" outlineLevel="0" collapsed="false">
      <c r="A36" s="126" t="s">
        <v>67</v>
      </c>
      <c r="B36" s="127"/>
      <c r="C36" s="128"/>
      <c r="D36" s="129"/>
      <c r="E36" s="130"/>
      <c r="F36" s="131"/>
      <c r="H36" s="132" t="n">
        <v>2</v>
      </c>
      <c r="I36" s="133" t="n">
        <v>0</v>
      </c>
    </row>
    <row r="37" customFormat="false" ht="15" hidden="false" customHeight="false" outlineLevel="0" collapsed="false">
      <c r="A37" s="134" t="s">
        <v>68</v>
      </c>
      <c r="B37" s="135" t="n">
        <f aca="false">SUMPRODUCT(B$29:B$36,IF(B$28="Oui",$H$29:$H$36,$I$29:$I$36))</f>
        <v>0</v>
      </c>
      <c r="C37" s="136" t="n">
        <f aca="false">SUMPRODUCT(C$29:C$36,IF(C$28="Oui",$H$29:$H$36,$I$29:$I$36))</f>
        <v>0</v>
      </c>
      <c r="D37" s="137" t="n">
        <f aca="false">SUMPRODUCT(D$29:D$36,IF(D$28="Oui",$H$29:$H$36,$I$29:$I$36))</f>
        <v>0</v>
      </c>
      <c r="E37" s="138" t="n">
        <f aca="false">SUMPRODUCT(E$29:E$36,IF(E$28="Oui",$H$29:$H$36,$I$29:$I$36))</f>
        <v>0</v>
      </c>
      <c r="F37" s="139" t="n">
        <f aca="false">SUMPRODUCT(F$29:F$36,IF(F$28="Oui",$H$29:$H$36,$I$29:$I$36))</f>
        <v>0</v>
      </c>
      <c r="H37" s="140" t="n">
        <v>10</v>
      </c>
      <c r="I37" s="141" t="n">
        <v>10</v>
      </c>
    </row>
    <row r="38" customFormat="false" ht="15" hidden="false" customHeight="false" outlineLevel="0" collapsed="false">
      <c r="A38" s="134" t="s">
        <v>69</v>
      </c>
      <c r="B38" s="135" t="n">
        <f aca="false">IF(B$28="Oui",$H$37,$I$37)</f>
        <v>10</v>
      </c>
      <c r="C38" s="136" t="n">
        <f aca="false">IF(C$28="Oui",$H$37,$I$37)</f>
        <v>10</v>
      </c>
      <c r="D38" s="137" t="n">
        <f aca="false">IF(D$28="Oui",$H$37,$I$37)</f>
        <v>10</v>
      </c>
      <c r="E38" s="138" t="n">
        <f aca="false">IF(E$28="Oui",$H$37,$I$37)</f>
        <v>10</v>
      </c>
      <c r="F38" s="139" t="n">
        <f aca="false">IF(F$28="Oui",$H$37,$I$37)</f>
        <v>10</v>
      </c>
      <c r="H38" s="142"/>
      <c r="I38" s="142"/>
    </row>
    <row r="39" customFormat="false" ht="15" hidden="false" customHeight="false" outlineLevel="0" collapsed="false">
      <c r="A39" s="143"/>
      <c r="B39" s="143"/>
      <c r="C39" s="143"/>
      <c r="D39" s="143"/>
      <c r="E39" s="143"/>
      <c r="F39" s="143"/>
    </row>
    <row r="40" customFormat="false" ht="15" hidden="false" customHeight="false" outlineLevel="0" collapsed="false">
      <c r="A40" s="89"/>
      <c r="B40" s="89"/>
      <c r="C40" s="89"/>
      <c r="D40" s="89"/>
      <c r="E40" s="89"/>
      <c r="F40" s="89"/>
    </row>
    <row r="41" customFormat="false" ht="15" hidden="false" customHeight="false" outlineLevel="0" collapsed="false">
      <c r="A41" s="96" t="s">
        <v>70</v>
      </c>
      <c r="B41" s="97" t="n">
        <f aca="false">B$37/B$38</f>
        <v>0</v>
      </c>
      <c r="C41" s="98" t="n">
        <f aca="false">C$37/C$38</f>
        <v>0</v>
      </c>
      <c r="D41" s="99" t="n">
        <f aca="false">D$37/D$38</f>
        <v>0</v>
      </c>
      <c r="E41" s="100" t="n">
        <f aca="false">E$37/E$38</f>
        <v>0</v>
      </c>
      <c r="F41" s="101" t="n">
        <f aca="false">F$37/F$38</f>
        <v>0</v>
      </c>
    </row>
    <row r="43" customFormat="false" ht="15" hidden="false" customHeight="false" outlineLevel="0" collapsed="false"/>
    <row r="44" customFormat="false" ht="15" hidden="false" customHeight="false" outlineLevel="0" collapsed="false">
      <c r="A44" s="96" t="s">
        <v>71</v>
      </c>
      <c r="B44" s="144" t="n">
        <f aca="false">(B$25+B$41)/2</f>
        <v>0.5</v>
      </c>
      <c r="C44" s="98" t="n">
        <f aca="false">(C$25+C$41)/2</f>
        <v>0.5</v>
      </c>
      <c r="D44" s="99" t="n">
        <f aca="false">(D$25+D$41)/2</f>
        <v>0.5</v>
      </c>
      <c r="E44" s="100" t="n">
        <f aca="false">(E$25+E$41)/2</f>
        <v>0.5</v>
      </c>
      <c r="F44" s="101" t="n">
        <f aca="false">(F$25+F$41)/2</f>
        <v>0.5</v>
      </c>
    </row>
    <row r="45" customFormat="false" ht="15" hidden="false" customHeight="false" outlineLevel="0" collapsed="false">
      <c r="A45" s="96" t="s">
        <v>72</v>
      </c>
      <c r="B45" s="145" t="n">
        <f aca="false">COUNTA(B$4:B$21)</f>
        <v>0</v>
      </c>
      <c r="C45" s="146" t="n">
        <f aca="false">COUNTA(C$4:C$21)</f>
        <v>0</v>
      </c>
      <c r="D45" s="147" t="n">
        <f aca="false">COUNTA(D$4:D$21)</f>
        <v>0</v>
      </c>
      <c r="E45" s="148" t="n">
        <f aca="false">COUNTA(E$4:E$21)</f>
        <v>0</v>
      </c>
      <c r="F45" s="149" t="n">
        <f aca="false">COUNTA(F$4:F$21)</f>
        <v>0</v>
      </c>
    </row>
  </sheetData>
  <sheetProtection sheet="true" objects="true" scenarios="true"/>
  <mergeCells count="2">
    <mergeCell ref="G2:G3"/>
    <mergeCell ref="H27:I27"/>
  </mergeCells>
  <dataValidations count="2">
    <dataValidation allowBlank="true" operator="between" showDropDown="false" showErrorMessage="true" showInputMessage="true" sqref="B28:F28" type="list">
      <formula1>"Oui,Non"</formula1>
      <formula2>0</formula2>
    </dataValidation>
    <dataValidation allowBlank="true" error="Les évaluations sont faites en terme de pourcentage. Veuillez entrer une valeur entre 0 et 1" operator="between" showDropDown="false" showErrorMessage="true" showInputMessage="true" sqref="B4:F21 B29:F36" type="decimal">
      <formula1>0</formula1>
      <formula2>1</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9"/>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A45" activeCellId="0" sqref="A45"/>
    </sheetView>
  </sheetViews>
  <sheetFormatPr defaultColWidth="9" defaultRowHeight="14.25" zeroHeight="false" outlineLevelRow="0" outlineLevelCol="0"/>
  <cols>
    <col collapsed="false" customWidth="true" hidden="false" outlineLevel="0" max="1" min="1" style="0" width="41.85"/>
    <col collapsed="false" customWidth="true" hidden="false" outlineLevel="0" max="6" min="6" style="0" width="8"/>
  </cols>
  <sheetData>
    <row r="1" customFormat="false" ht="15" hidden="false" customHeight="false" outlineLevel="0" collapsed="false"/>
    <row r="2" customFormat="false" ht="15" hidden="false" customHeight="false" outlineLevel="0" collapsed="false">
      <c r="A2" s="49" t="s">
        <v>51</v>
      </c>
      <c r="B2" s="50" t="s">
        <v>0</v>
      </c>
      <c r="C2" s="51" t="s">
        <v>1</v>
      </c>
      <c r="D2" s="52" t="s">
        <v>2</v>
      </c>
      <c r="E2" s="53" t="s">
        <v>49</v>
      </c>
      <c r="F2" s="54" t="s">
        <v>50</v>
      </c>
      <c r="G2" s="55" t="s">
        <v>3</v>
      </c>
    </row>
    <row r="3" customFormat="false" ht="15" hidden="false" customHeight="false" outlineLevel="0" collapsed="false">
      <c r="A3" s="56" t="s">
        <v>52</v>
      </c>
      <c r="B3" s="57"/>
      <c r="C3" s="58"/>
      <c r="D3" s="59"/>
      <c r="E3" s="60"/>
      <c r="F3" s="61"/>
      <c r="G3" s="55"/>
    </row>
    <row r="4" customFormat="false" ht="30" hidden="false" customHeight="false" outlineLevel="0" collapsed="false">
      <c r="A4" s="62" t="s">
        <v>12</v>
      </c>
      <c r="B4" s="63"/>
      <c r="C4" s="64"/>
      <c r="D4" s="65"/>
      <c r="E4" s="66"/>
      <c r="F4" s="67"/>
      <c r="G4" s="68" t="n">
        <v>3</v>
      </c>
    </row>
    <row r="5" customFormat="false" ht="45" hidden="false" customHeight="false" outlineLevel="0" collapsed="false">
      <c r="A5" s="69" t="s">
        <v>24</v>
      </c>
      <c r="B5" s="70"/>
      <c r="C5" s="71"/>
      <c r="D5" s="72"/>
      <c r="E5" s="73"/>
      <c r="F5" s="74"/>
      <c r="G5" s="75" t="n">
        <v>4</v>
      </c>
    </row>
    <row r="6" customFormat="false" ht="30" hidden="false" customHeight="false" outlineLevel="0" collapsed="false">
      <c r="A6" s="69" t="s">
        <v>25</v>
      </c>
      <c r="B6" s="70"/>
      <c r="C6" s="71"/>
      <c r="D6" s="72"/>
      <c r="E6" s="73"/>
      <c r="F6" s="74"/>
      <c r="G6" s="75" t="n">
        <v>2</v>
      </c>
    </row>
    <row r="7" customFormat="false" ht="15" hidden="false" customHeight="false" outlineLevel="0" collapsed="false">
      <c r="A7" s="69" t="s">
        <v>26</v>
      </c>
      <c r="B7" s="70"/>
      <c r="C7" s="71"/>
      <c r="D7" s="72"/>
      <c r="E7" s="73"/>
      <c r="F7" s="74"/>
      <c r="G7" s="75" t="n">
        <v>5</v>
      </c>
    </row>
    <row r="8" customFormat="false" ht="30" hidden="false" customHeight="false" outlineLevel="0" collapsed="false">
      <c r="A8" s="69" t="s">
        <v>27</v>
      </c>
      <c r="B8" s="70"/>
      <c r="C8" s="71"/>
      <c r="D8" s="72"/>
      <c r="E8" s="73"/>
      <c r="F8" s="74"/>
      <c r="G8" s="75" t="n">
        <v>3</v>
      </c>
    </row>
    <row r="9" customFormat="false" ht="30" hidden="false" customHeight="false" outlineLevel="0" collapsed="false">
      <c r="A9" s="69" t="s">
        <v>28</v>
      </c>
      <c r="B9" s="70"/>
      <c r="C9" s="71"/>
      <c r="D9" s="72"/>
      <c r="E9" s="73"/>
      <c r="F9" s="74"/>
      <c r="G9" s="75" t="n">
        <v>2</v>
      </c>
    </row>
    <row r="10" customFormat="false" ht="45" hidden="false" customHeight="false" outlineLevel="0" collapsed="false">
      <c r="A10" s="69" t="s">
        <v>29</v>
      </c>
      <c r="B10" s="70"/>
      <c r="C10" s="71"/>
      <c r="D10" s="72"/>
      <c r="E10" s="73"/>
      <c r="F10" s="74"/>
      <c r="G10" s="75" t="n">
        <v>2</v>
      </c>
    </row>
    <row r="11" customFormat="false" ht="45" hidden="false" customHeight="false" outlineLevel="0" collapsed="false">
      <c r="A11" s="69" t="s">
        <v>30</v>
      </c>
      <c r="B11" s="70"/>
      <c r="C11" s="71"/>
      <c r="D11" s="72"/>
      <c r="E11" s="73"/>
      <c r="F11" s="74"/>
      <c r="G11" s="75" t="n">
        <v>3</v>
      </c>
    </row>
    <row r="12" customFormat="false" ht="30" hidden="false" customHeight="false" outlineLevel="0" collapsed="false">
      <c r="A12" s="69" t="s">
        <v>31</v>
      </c>
      <c r="B12" s="70"/>
      <c r="C12" s="71"/>
      <c r="D12" s="72"/>
      <c r="E12" s="73"/>
      <c r="F12" s="74"/>
      <c r="G12" s="75" t="n">
        <v>5</v>
      </c>
    </row>
    <row r="13" customFormat="false" ht="15" hidden="false" customHeight="false" outlineLevel="0" collapsed="false">
      <c r="A13" s="69" t="s">
        <v>32</v>
      </c>
      <c r="B13" s="70"/>
      <c r="C13" s="71"/>
      <c r="D13" s="72"/>
      <c r="E13" s="73"/>
      <c r="F13" s="74"/>
      <c r="G13" s="75" t="n">
        <v>3</v>
      </c>
    </row>
    <row r="14" customFormat="false" ht="15" hidden="false" customHeight="false" outlineLevel="0" collapsed="false">
      <c r="A14" s="69" t="s">
        <v>33</v>
      </c>
      <c r="B14" s="70"/>
      <c r="C14" s="71"/>
      <c r="D14" s="72"/>
      <c r="E14" s="73"/>
      <c r="F14" s="74"/>
      <c r="G14" s="75" t="n">
        <v>3</v>
      </c>
    </row>
    <row r="15" customFormat="false" ht="45" hidden="false" customHeight="false" outlineLevel="0" collapsed="false">
      <c r="A15" s="69" t="s">
        <v>34</v>
      </c>
      <c r="B15" s="70"/>
      <c r="C15" s="71"/>
      <c r="D15" s="72"/>
      <c r="E15" s="73"/>
      <c r="F15" s="74"/>
      <c r="G15" s="75" t="n">
        <v>3</v>
      </c>
    </row>
    <row r="16" customFormat="false" ht="30" hidden="false" customHeight="false" outlineLevel="0" collapsed="false">
      <c r="A16" s="69" t="s">
        <v>35</v>
      </c>
      <c r="B16" s="70"/>
      <c r="C16" s="71"/>
      <c r="D16" s="72"/>
      <c r="E16" s="73"/>
      <c r="F16" s="74"/>
      <c r="G16" s="75" t="n">
        <v>3</v>
      </c>
    </row>
    <row r="17" customFormat="false" ht="15" hidden="false" customHeight="false" outlineLevel="0" collapsed="false">
      <c r="A17" s="69" t="s">
        <v>36</v>
      </c>
      <c r="B17" s="70"/>
      <c r="C17" s="71"/>
      <c r="D17" s="72"/>
      <c r="E17" s="73"/>
      <c r="F17" s="74"/>
      <c r="G17" s="75" t="n">
        <v>2</v>
      </c>
    </row>
    <row r="18" customFormat="false" ht="15" hidden="false" customHeight="false" outlineLevel="0" collapsed="false">
      <c r="A18" s="69" t="s">
        <v>37</v>
      </c>
      <c r="B18" s="70"/>
      <c r="C18" s="71"/>
      <c r="D18" s="72"/>
      <c r="E18" s="73"/>
      <c r="F18" s="74"/>
      <c r="G18" s="75" t="n">
        <v>4</v>
      </c>
    </row>
    <row r="19" customFormat="false" ht="15" hidden="false" customHeight="false" outlineLevel="0" collapsed="false">
      <c r="A19" s="69" t="s">
        <v>38</v>
      </c>
      <c r="B19" s="70"/>
      <c r="C19" s="71"/>
      <c r="D19" s="72"/>
      <c r="E19" s="73"/>
      <c r="F19" s="74"/>
      <c r="G19" s="75" t="n">
        <v>3</v>
      </c>
    </row>
    <row r="20" customFormat="false" ht="15" hidden="false" customHeight="false" outlineLevel="0" collapsed="false">
      <c r="A20" s="69" t="s">
        <v>39</v>
      </c>
      <c r="B20" s="70"/>
      <c r="C20" s="71"/>
      <c r="D20" s="72"/>
      <c r="E20" s="73"/>
      <c r="F20" s="74"/>
      <c r="G20" s="75" t="n">
        <v>3</v>
      </c>
    </row>
    <row r="21" customFormat="false" ht="15" hidden="false" customHeight="false" outlineLevel="0" collapsed="false">
      <c r="A21" s="69" t="s">
        <v>40</v>
      </c>
      <c r="B21" s="70"/>
      <c r="C21" s="71"/>
      <c r="D21" s="72"/>
      <c r="E21" s="73"/>
      <c r="F21" s="74"/>
      <c r="G21" s="75" t="n">
        <v>3</v>
      </c>
    </row>
    <row r="22" customFormat="false" ht="30" hidden="false" customHeight="false" outlineLevel="0" collapsed="false">
      <c r="A22" s="69" t="s">
        <v>41</v>
      </c>
      <c r="B22" s="70"/>
      <c r="C22" s="71"/>
      <c r="D22" s="72"/>
      <c r="E22" s="73"/>
      <c r="F22" s="74"/>
      <c r="G22" s="75" t="n">
        <v>3</v>
      </c>
    </row>
    <row r="23" customFormat="false" ht="30" hidden="false" customHeight="false" outlineLevel="0" collapsed="false">
      <c r="A23" s="69" t="s">
        <v>42</v>
      </c>
      <c r="B23" s="70"/>
      <c r="C23" s="71"/>
      <c r="D23" s="72"/>
      <c r="E23" s="73"/>
      <c r="F23" s="74"/>
      <c r="G23" s="75" t="n">
        <v>2</v>
      </c>
    </row>
    <row r="24" customFormat="false" ht="15" hidden="false" customHeight="false" outlineLevel="0" collapsed="false">
      <c r="A24" s="69" t="s">
        <v>43</v>
      </c>
      <c r="B24" s="70"/>
      <c r="C24" s="71"/>
      <c r="D24" s="72"/>
      <c r="E24" s="73"/>
      <c r="F24" s="74"/>
      <c r="G24" s="75" t="n">
        <v>1</v>
      </c>
    </row>
    <row r="25" customFormat="false" ht="15" hidden="false" customHeight="false" outlineLevel="0" collapsed="false">
      <c r="A25" s="76" t="s">
        <v>44</v>
      </c>
      <c r="B25" s="77"/>
      <c r="C25" s="78"/>
      <c r="D25" s="79"/>
      <c r="E25" s="80"/>
      <c r="F25" s="81"/>
      <c r="G25" s="82" t="n">
        <v>2</v>
      </c>
    </row>
    <row r="26" customFormat="false" ht="15" hidden="false" customHeight="false" outlineLevel="0" collapsed="false">
      <c r="A26" s="83" t="s">
        <v>22</v>
      </c>
      <c r="B26" s="84" t="n">
        <f aca="false">SUMPRODUCT(B$4:B$25,$G$4:$G$25)</f>
        <v>0</v>
      </c>
      <c r="C26" s="85" t="n">
        <f aca="false">SUMPRODUCT(C$4:C$25,$G$4:$G$25)</f>
        <v>0</v>
      </c>
      <c r="D26" s="86" t="n">
        <f aca="false">SUMPRODUCT(D$4:D$25,$G$4:$G$25)</f>
        <v>0</v>
      </c>
      <c r="E26" s="87" t="n">
        <f aca="false">SUMPRODUCT(E$4:E$25,$G$4:$G$25)</f>
        <v>0</v>
      </c>
      <c r="F26" s="88" t="n">
        <f aca="false">SUMPRODUCT(F$4:F$25,$G$4:$G$25)</f>
        <v>0</v>
      </c>
      <c r="G26" s="89"/>
    </row>
    <row r="27" customFormat="false" ht="15" hidden="false" customHeight="false" outlineLevel="0" collapsed="false">
      <c r="A27" s="90" t="s">
        <v>23</v>
      </c>
      <c r="B27" s="91" t="n">
        <f aca="false">SUMPRODUCT(--ISNUMBER(B$4:B$25),$G$4:$G$25)</f>
        <v>0</v>
      </c>
      <c r="C27" s="92" t="n">
        <f aca="false">SUMPRODUCT(--ISNUMBER(C$4:C$25),$G$4:$G$25)</f>
        <v>0</v>
      </c>
      <c r="D27" s="93" t="n">
        <f aca="false">SUMPRODUCT(--ISNUMBER(D$4:D$25),$G$4:$G$25)</f>
        <v>0</v>
      </c>
      <c r="E27" s="94" t="n">
        <f aca="false">SUMPRODUCT(--ISNUMBER(E$4:E$25),$G$4:$G$25)</f>
        <v>0</v>
      </c>
      <c r="F27" s="95" t="n">
        <f aca="false">SUMPRODUCT(--ISNUMBER(F$4:F$25),$G$4:$G$25)</f>
        <v>0</v>
      </c>
      <c r="G27" s="89"/>
    </row>
    <row r="29" customFormat="false" ht="15" hidden="false" customHeight="false" outlineLevel="0" collapsed="false">
      <c r="A29" s="96" t="s">
        <v>53</v>
      </c>
      <c r="B29" s="97" t="n">
        <f aca="false">IF(B$27=0,1,B$26)/IF(B$27=0,1,B$27)</f>
        <v>1</v>
      </c>
      <c r="C29" s="98" t="n">
        <f aca="false">IF(C$27=0,1,C$26)/IF(C$27=0,1,C$27)</f>
        <v>1</v>
      </c>
      <c r="D29" s="99" t="n">
        <f aca="false">IF(D$27=0,1,D$26)/IF(D$27=0,1,D$27)</f>
        <v>1</v>
      </c>
      <c r="E29" s="100" t="n">
        <f aca="false">IF(E$27=0,1,E$26)/IF(E$27=0,1,E$27)</f>
        <v>1</v>
      </c>
      <c r="F29" s="101" t="n">
        <f aca="false">IF(F$27=0,1,F$26)/IF(F$27=0,1,F$27)</f>
        <v>1</v>
      </c>
    </row>
    <row r="31" customFormat="false" ht="15" hidden="false" customHeight="false" outlineLevel="0" collapsed="false">
      <c r="A31" s="49" t="s">
        <v>54</v>
      </c>
      <c r="B31" s="89"/>
      <c r="C31" s="89"/>
      <c r="D31" s="89"/>
      <c r="E31" s="89"/>
      <c r="F31" s="89"/>
      <c r="H31" s="102" t="s">
        <v>55</v>
      </c>
      <c r="I31" s="102"/>
    </row>
    <row r="32" customFormat="false" ht="15" hidden="false" customHeight="false" outlineLevel="0" collapsed="false">
      <c r="A32" s="56" t="s">
        <v>56</v>
      </c>
      <c r="B32" s="103" t="s">
        <v>57</v>
      </c>
      <c r="C32" s="104"/>
      <c r="D32" s="105"/>
      <c r="E32" s="106"/>
      <c r="F32" s="107"/>
      <c r="H32" s="108" t="s">
        <v>58</v>
      </c>
      <c r="I32" s="109" t="s">
        <v>59</v>
      </c>
    </row>
    <row r="33" customFormat="false" ht="15" hidden="false" customHeight="false" outlineLevel="0" collapsed="false">
      <c r="A33" s="110" t="s">
        <v>60</v>
      </c>
      <c r="B33" s="111"/>
      <c r="C33" s="112"/>
      <c r="D33" s="113"/>
      <c r="E33" s="114"/>
      <c r="F33" s="115"/>
      <c r="H33" s="116" t="n">
        <v>2</v>
      </c>
      <c r="I33" s="117" t="n">
        <v>2.2</v>
      </c>
    </row>
    <row r="34" customFormat="false" ht="15" hidden="false" customHeight="false" outlineLevel="0" collapsed="false">
      <c r="A34" s="118" t="s">
        <v>61</v>
      </c>
      <c r="B34" s="119"/>
      <c r="C34" s="120"/>
      <c r="D34" s="121"/>
      <c r="E34" s="122"/>
      <c r="F34" s="123"/>
      <c r="H34" s="124" t="n">
        <v>1</v>
      </c>
      <c r="I34" s="125" t="n">
        <v>1.3</v>
      </c>
    </row>
    <row r="35" customFormat="false" ht="15" hidden="false" customHeight="false" outlineLevel="0" collapsed="false">
      <c r="A35" s="118" t="s">
        <v>62</v>
      </c>
      <c r="B35" s="119"/>
      <c r="C35" s="120"/>
      <c r="D35" s="121"/>
      <c r="E35" s="122"/>
      <c r="F35" s="123"/>
      <c r="H35" s="124" t="n">
        <v>1</v>
      </c>
      <c r="I35" s="125" t="n">
        <v>1.3</v>
      </c>
    </row>
    <row r="36" customFormat="false" ht="15" hidden="false" customHeight="false" outlineLevel="0" collapsed="false">
      <c r="A36" s="118" t="s">
        <v>63</v>
      </c>
      <c r="B36" s="119"/>
      <c r="C36" s="120"/>
      <c r="D36" s="121"/>
      <c r="E36" s="122"/>
      <c r="F36" s="123"/>
      <c r="H36" s="124" t="n">
        <v>1</v>
      </c>
      <c r="I36" s="125" t="n">
        <v>1.3</v>
      </c>
    </row>
    <row r="37" customFormat="false" ht="15" hidden="false" customHeight="false" outlineLevel="0" collapsed="false">
      <c r="A37" s="118" t="s">
        <v>64</v>
      </c>
      <c r="B37" s="119"/>
      <c r="C37" s="120"/>
      <c r="D37" s="121"/>
      <c r="E37" s="122"/>
      <c r="F37" s="123"/>
      <c r="H37" s="124" t="n">
        <v>1</v>
      </c>
      <c r="I37" s="125" t="n">
        <v>1.3</v>
      </c>
    </row>
    <row r="38" customFormat="false" ht="15" hidden="false" customHeight="false" outlineLevel="0" collapsed="false">
      <c r="A38" s="118" t="s">
        <v>65</v>
      </c>
      <c r="B38" s="119"/>
      <c r="C38" s="120"/>
      <c r="D38" s="121"/>
      <c r="E38" s="122"/>
      <c r="F38" s="123"/>
      <c r="H38" s="124" t="n">
        <v>1</v>
      </c>
      <c r="I38" s="125" t="n">
        <v>1.3</v>
      </c>
    </row>
    <row r="39" customFormat="false" ht="15" hidden="false" customHeight="false" outlineLevel="0" collapsed="false">
      <c r="A39" s="118" t="s">
        <v>66</v>
      </c>
      <c r="B39" s="119"/>
      <c r="C39" s="120"/>
      <c r="D39" s="121"/>
      <c r="E39" s="122"/>
      <c r="F39" s="123"/>
      <c r="H39" s="124" t="n">
        <v>1</v>
      </c>
      <c r="I39" s="125" t="n">
        <v>1.3</v>
      </c>
    </row>
    <row r="40" customFormat="false" ht="15" hidden="false" customHeight="false" outlineLevel="0" collapsed="false">
      <c r="A40" s="126" t="s">
        <v>67</v>
      </c>
      <c r="B40" s="127"/>
      <c r="C40" s="128"/>
      <c r="D40" s="129"/>
      <c r="E40" s="130"/>
      <c r="F40" s="131"/>
      <c r="H40" s="132" t="n">
        <v>2</v>
      </c>
      <c r="I40" s="133" t="n">
        <v>0</v>
      </c>
    </row>
    <row r="41" customFormat="false" ht="15" hidden="false" customHeight="false" outlineLevel="0" collapsed="false">
      <c r="A41" s="134" t="s">
        <v>68</v>
      </c>
      <c r="B41" s="135" t="n">
        <f aca="false">SUMPRODUCT(B$33:B$40,IF(B$32="Oui",$H$33:$H$40,$I$33:$I$40))</f>
        <v>0</v>
      </c>
      <c r="C41" s="136" t="n">
        <f aca="false">SUMPRODUCT(C$33:C$40,IF(C$32="Oui",$H$33:$H$40,$I$33:$I$40))</f>
        <v>0</v>
      </c>
      <c r="D41" s="137" t="n">
        <f aca="false">SUMPRODUCT(D$33:D$40,IF(D$32="Oui",$H$33:$H$40,$I$33:$I$40))</f>
        <v>0</v>
      </c>
      <c r="E41" s="138" t="n">
        <f aca="false">SUMPRODUCT(E$33:E$40,IF(E$32="Oui",$H$33:$H$40,$I$33:$I$40))</f>
        <v>0</v>
      </c>
      <c r="F41" s="139" t="n">
        <f aca="false">SUMPRODUCT(F$33:F$40,IF(F$32="Oui",$H$33:$H$40,$I$33:$I$40))</f>
        <v>0</v>
      </c>
      <c r="H41" s="140" t="n">
        <v>10</v>
      </c>
      <c r="I41" s="141" t="n">
        <v>10</v>
      </c>
    </row>
    <row r="42" customFormat="false" ht="15" hidden="false" customHeight="false" outlineLevel="0" collapsed="false">
      <c r="A42" s="134" t="s">
        <v>69</v>
      </c>
      <c r="B42" s="135" t="n">
        <f aca="false">IF(B$32="Oui",$H$41,$I$41)</f>
        <v>10</v>
      </c>
      <c r="C42" s="136" t="n">
        <f aca="false">IF(C$32="Oui",$H$41,$I$41)</f>
        <v>10</v>
      </c>
      <c r="D42" s="137" t="n">
        <f aca="false">IF(D$32="Oui",$H$41,$I$41)</f>
        <v>10</v>
      </c>
      <c r="E42" s="138" t="n">
        <f aca="false">IF(E$32="Oui",$H$41,$I$41)</f>
        <v>10</v>
      </c>
      <c r="F42" s="139" t="n">
        <f aca="false">IF(F$32="Oui",$H$41,$I$41)</f>
        <v>10</v>
      </c>
      <c r="H42" s="142"/>
      <c r="I42" s="142"/>
    </row>
    <row r="43" customFormat="false" ht="15" hidden="false" customHeight="false" outlineLevel="0" collapsed="false">
      <c r="A43" s="143"/>
      <c r="B43" s="143"/>
      <c r="C43" s="143"/>
      <c r="D43" s="143"/>
      <c r="E43" s="143"/>
      <c r="F43" s="143"/>
    </row>
    <row r="44" customFormat="false" ht="15" hidden="false" customHeight="false" outlineLevel="0" collapsed="false">
      <c r="A44" s="89"/>
      <c r="B44" s="89"/>
      <c r="C44" s="89"/>
      <c r="D44" s="89"/>
      <c r="E44" s="89"/>
      <c r="F44" s="89"/>
    </row>
    <row r="45" customFormat="false" ht="15" hidden="false" customHeight="false" outlineLevel="0" collapsed="false">
      <c r="A45" s="96" t="s">
        <v>70</v>
      </c>
      <c r="B45" s="97" t="n">
        <f aca="false">B$41/B$42</f>
        <v>0</v>
      </c>
      <c r="C45" s="98" t="n">
        <f aca="false">C$41/C$42</f>
        <v>0</v>
      </c>
      <c r="D45" s="99" t="n">
        <f aca="false">D$41/D$42</f>
        <v>0</v>
      </c>
      <c r="E45" s="100" t="n">
        <f aca="false">E$41/E$42</f>
        <v>0</v>
      </c>
      <c r="F45" s="101" t="n">
        <f aca="false">F$41/F$42</f>
        <v>0</v>
      </c>
    </row>
    <row r="47" customFormat="false" ht="15" hidden="false" customHeight="false" outlineLevel="0" collapsed="false"/>
    <row r="48" customFormat="false" ht="15" hidden="false" customHeight="false" outlineLevel="0" collapsed="false">
      <c r="A48" s="96" t="s">
        <v>73</v>
      </c>
      <c r="B48" s="144" t="n">
        <f aca="false">(B$29+B$45)/2</f>
        <v>0.5</v>
      </c>
      <c r="C48" s="98" t="n">
        <f aca="false">(C$29+C$45)/2</f>
        <v>0.5</v>
      </c>
      <c r="D48" s="99" t="n">
        <f aca="false">(D$29+D$45)/2</f>
        <v>0.5</v>
      </c>
      <c r="E48" s="100" t="n">
        <f aca="false">(E$29+E$45)/2</f>
        <v>0.5</v>
      </c>
      <c r="F48" s="101" t="n">
        <f aca="false">(F$29+F$45)/2</f>
        <v>0.5</v>
      </c>
    </row>
    <row r="49" customFormat="false" ht="15" hidden="false" customHeight="false" outlineLevel="0" collapsed="false">
      <c r="A49" s="96" t="s">
        <v>72</v>
      </c>
      <c r="B49" s="145" t="n">
        <f aca="false">COUNTA(B$4:B$25)</f>
        <v>0</v>
      </c>
      <c r="C49" s="146" t="n">
        <f aca="false">COUNTA(C$4:C$25)</f>
        <v>0</v>
      </c>
      <c r="D49" s="147" t="n">
        <f aca="false">COUNTA(D$4:D$25)</f>
        <v>0</v>
      </c>
      <c r="E49" s="148" t="n">
        <f aca="false">COUNTA(E$4:E$25)</f>
        <v>0</v>
      </c>
      <c r="F49" s="149" t="n">
        <f aca="false">COUNTA(F$4:F$25)</f>
        <v>0</v>
      </c>
    </row>
  </sheetData>
  <sheetProtection sheet="true" objects="true" scenarios="true"/>
  <mergeCells count="2">
    <mergeCell ref="G2:G3"/>
    <mergeCell ref="H31:I31"/>
  </mergeCells>
  <dataValidations count="2">
    <dataValidation allowBlank="true" error="Les évaluations sont faites en terme de pourcentage. Veuillez entrer une valeur entre 0 et 1" operator="between" showDropDown="false" showErrorMessage="true" showInputMessage="true" sqref="B4:F25 B33:F40" type="decimal">
      <formula1>0</formula1>
      <formula2>1</formula2>
    </dataValidation>
    <dataValidation allowBlank="true" operator="between" showDropDown="false" showErrorMessage="true" showInputMessage="true" sqref="B32:F32" type="list">
      <formula1>"Oui,Non"</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G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8.5390625" defaultRowHeight="15" zeroHeight="false" outlineLevelRow="0" outlineLevelCol="0"/>
  <cols>
    <col collapsed="false" customWidth="true" hidden="false" outlineLevel="0" max="2" min="2" style="0" width="15"/>
    <col collapsed="false" customWidth="true" hidden="false" outlineLevel="0" max="3" min="3" style="0" width="16"/>
    <col collapsed="false" customWidth="true" hidden="false" outlineLevel="0" max="4" min="4" style="0" width="14.14"/>
    <col collapsed="false" customWidth="true" hidden="false" outlineLevel="0" max="5" min="5" style="0" width="16.14"/>
    <col collapsed="false" customWidth="true" hidden="false" outlineLevel="0" max="6" min="6" style="0" width="9.28"/>
  </cols>
  <sheetData>
    <row r="3" customFormat="false" ht="15" hidden="false" customHeight="false" outlineLevel="0" collapsed="false">
      <c r="A3" s="150"/>
      <c r="B3" s="151" t="s">
        <v>74</v>
      </c>
      <c r="C3" s="151" t="s">
        <v>75</v>
      </c>
      <c r="D3" s="151" t="s">
        <v>76</v>
      </c>
      <c r="E3" s="152" t="s">
        <v>77</v>
      </c>
      <c r="F3" s="5" t="s">
        <v>3</v>
      </c>
      <c r="G3" s="0" t="s">
        <v>78</v>
      </c>
    </row>
    <row r="4" customFormat="false" ht="15" hidden="false" customHeight="false" outlineLevel="0" collapsed="false">
      <c r="A4" s="153" t="s">
        <v>0</v>
      </c>
      <c r="B4" s="154" t="n">
        <f aca="false">(Fonctionnalités!E20)</f>
        <v>0.4999</v>
      </c>
      <c r="C4" s="155" t="n">
        <f aca="false">'Assurance Qualité'!B60</f>
        <v>0.615</v>
      </c>
      <c r="D4" s="155" t="n">
        <f aca="false">AVERAGE(B4:C4) - 0.1*E4</f>
        <v>0.55745</v>
      </c>
      <c r="F4" s="156" t="n">
        <v>15</v>
      </c>
      <c r="G4" s="157" t="n">
        <f aca="false">D4*F4</f>
        <v>8.36175</v>
      </c>
    </row>
    <row r="5" customFormat="false" ht="15" hidden="false" customHeight="false" outlineLevel="0" collapsed="false">
      <c r="A5" s="158" t="s">
        <v>1</v>
      </c>
      <c r="B5" s="159" t="n">
        <f aca="false">(Fonctionnalités!E38)</f>
        <v>0.68855</v>
      </c>
      <c r="C5" s="160" t="n">
        <f aca="false">'Assurance Qualité'!D60</f>
        <v>0.6525</v>
      </c>
      <c r="D5" s="160" t="n">
        <f aca="false">AVERAGE(B5:C5) - 0.1*E5</f>
        <v>0.670525</v>
      </c>
      <c r="F5" s="156" t="n">
        <v>25</v>
      </c>
      <c r="G5" s="157" t="n">
        <f aca="false">D5*F5</f>
        <v>16.763125</v>
      </c>
    </row>
    <row r="6" customFormat="false" ht="15" hidden="false" customHeight="false" outlineLevel="0" collapsed="false">
      <c r="A6" s="161" t="s">
        <v>2</v>
      </c>
      <c r="B6" s="162" t="n">
        <f aca="false">(Fonctionnalités!E59)</f>
        <v>0.889307692307692</v>
      </c>
      <c r="C6" s="163" t="n">
        <f aca="false">'Assurance Qualité'!F60</f>
        <v>0.79</v>
      </c>
      <c r="D6" s="163" t="n">
        <f aca="false">AVERAGE(B6:C6) - 0.1*E6</f>
        <v>0.839653846153846</v>
      </c>
      <c r="F6" s="156" t="n">
        <v>25</v>
      </c>
      <c r="G6" s="157" t="n">
        <f aca="false">D6*F6</f>
        <v>20.9913461538462</v>
      </c>
    </row>
    <row r="7" customFormat="false" ht="15" hidden="false" customHeight="false" outlineLevel="0" collapsed="false">
      <c r="A7" s="164" t="s">
        <v>79</v>
      </c>
      <c r="B7" s="165"/>
      <c r="C7" s="165"/>
      <c r="D7" s="166" t="n">
        <v>0.84</v>
      </c>
      <c r="F7" s="5" t="n">
        <v>10</v>
      </c>
      <c r="G7" s="157" t="n">
        <f aca="false">D7*F7</f>
        <v>8.4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75"/>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E25" activeCellId="0" sqref="E25"/>
    </sheetView>
  </sheetViews>
  <sheetFormatPr defaultColWidth="11.4296875" defaultRowHeight="14.25" zeroHeight="false" outlineLevelRow="0" outlineLevelCol="0"/>
  <cols>
    <col collapsed="false" customWidth="true" hidden="false" outlineLevel="0" max="1" min="1" style="1" width="68.71"/>
    <col collapsed="false" customWidth="true" hidden="false" outlineLevel="0" max="3" min="2" style="1" width="12.71"/>
    <col collapsed="false" customWidth="true" hidden="false" outlineLevel="0" max="9" min="4" style="0" width="12.71"/>
    <col collapsed="false" customWidth="true" hidden="false" outlineLevel="0" max="12" min="10" style="0" width="15.71"/>
  </cols>
  <sheetData>
    <row r="1" customFormat="false" ht="18.4" hidden="false" customHeight="true" outlineLevel="0" collapsed="false">
      <c r="A1" s="167" t="s">
        <v>80</v>
      </c>
      <c r="B1" s="167"/>
      <c r="C1" s="167"/>
      <c r="D1" s="167"/>
      <c r="E1" s="167"/>
      <c r="F1" s="167"/>
      <c r="G1" s="167"/>
      <c r="H1" s="168"/>
      <c r="I1" s="168"/>
    </row>
    <row r="2" customFormat="false" ht="15" hidden="false" customHeight="false" outlineLevel="0" collapsed="false">
      <c r="H2" s="169"/>
      <c r="I2" s="169"/>
    </row>
    <row r="3" customFormat="false" ht="18.4" hidden="false" customHeight="true" outlineLevel="0" collapsed="false">
      <c r="A3" s="170" t="s">
        <v>54</v>
      </c>
      <c r="B3" s="170"/>
      <c r="C3" s="170"/>
      <c r="D3" s="170"/>
      <c r="E3" s="170"/>
      <c r="F3" s="170"/>
      <c r="G3" s="170"/>
      <c r="H3" s="171"/>
      <c r="I3" s="171"/>
    </row>
    <row r="4" customFormat="false" ht="18.75" hidden="false" customHeight="false" outlineLevel="0" collapsed="false">
      <c r="A4" s="172"/>
      <c r="B4" s="173"/>
      <c r="C4" s="173"/>
      <c r="D4" s="173"/>
      <c r="E4" s="173"/>
      <c r="F4" s="173"/>
      <c r="G4" s="173"/>
      <c r="H4" s="173"/>
      <c r="I4" s="173"/>
    </row>
    <row r="5" customFormat="false" ht="18.4" hidden="false" customHeight="true" outlineLevel="0" collapsed="false">
      <c r="A5" s="174" t="s">
        <v>81</v>
      </c>
      <c r="B5" s="175" t="s">
        <v>0</v>
      </c>
      <c r="C5" s="175"/>
      <c r="D5" s="176" t="s">
        <v>1</v>
      </c>
      <c r="E5" s="176"/>
      <c r="F5" s="177" t="s">
        <v>2</v>
      </c>
      <c r="G5" s="177"/>
      <c r="H5" s="178"/>
      <c r="I5" s="178"/>
      <c r="J5" s="179" t="s">
        <v>82</v>
      </c>
      <c r="K5" s="179"/>
      <c r="L5" s="179"/>
    </row>
    <row r="6" customFormat="false" ht="18.75" hidden="false" customHeight="false" outlineLevel="0" collapsed="false">
      <c r="A6" s="174"/>
      <c r="B6" s="180" t="s">
        <v>48</v>
      </c>
      <c r="C6" s="181" t="s">
        <v>3</v>
      </c>
      <c r="D6" s="182" t="s">
        <v>48</v>
      </c>
      <c r="E6" s="183" t="s">
        <v>3</v>
      </c>
      <c r="F6" s="184" t="s">
        <v>48</v>
      </c>
      <c r="G6" s="185" t="s">
        <v>3</v>
      </c>
      <c r="H6" s="178"/>
      <c r="I6" s="178"/>
      <c r="J6" s="186" t="s">
        <v>0</v>
      </c>
      <c r="K6" s="186" t="s">
        <v>1</v>
      </c>
      <c r="L6" s="186" t="s">
        <v>2</v>
      </c>
      <c r="M6" s="186"/>
    </row>
    <row r="7" customFormat="false" ht="18.4" hidden="false" customHeight="true" outlineLevel="0" collapsed="false">
      <c r="A7" s="170" t="s">
        <v>83</v>
      </c>
      <c r="B7" s="170"/>
      <c r="C7" s="170"/>
      <c r="D7" s="170"/>
      <c r="E7" s="170"/>
      <c r="F7" s="170"/>
      <c r="G7" s="170"/>
      <c r="H7" s="171" t="s">
        <v>84</v>
      </c>
      <c r="I7" s="171"/>
    </row>
    <row r="8" customFormat="false" ht="15" hidden="false" customHeight="false" outlineLevel="0" collapsed="false">
      <c r="A8" s="187" t="s">
        <v>85</v>
      </c>
      <c r="B8" s="188" t="n">
        <v>1</v>
      </c>
      <c r="C8" s="189" t="n">
        <v>3</v>
      </c>
      <c r="D8" s="190" t="n">
        <f aca="false">2/3</f>
        <v>0.666666666666667</v>
      </c>
      <c r="E8" s="189" t="n">
        <v>3</v>
      </c>
      <c r="F8" s="191" t="n">
        <f aca="false">1.75/3</f>
        <v>0.583333333333333</v>
      </c>
      <c r="G8" s="189" t="n">
        <v>3</v>
      </c>
      <c r="H8" s="192"/>
      <c r="I8" s="192"/>
    </row>
    <row r="9" customFormat="false" ht="60" hidden="false" customHeight="false" outlineLevel="0" collapsed="false">
      <c r="A9" s="187" t="s">
        <v>86</v>
      </c>
      <c r="B9" s="193" t="n">
        <v>0</v>
      </c>
      <c r="C9" s="194" t="n">
        <v>2</v>
      </c>
      <c r="D9" s="195" t="n">
        <f aca="false">1.25/2</f>
        <v>0.625</v>
      </c>
      <c r="E9" s="194" t="n">
        <v>2</v>
      </c>
      <c r="F9" s="196" t="n">
        <f aca="false">1.5/2</f>
        <v>0.75</v>
      </c>
      <c r="G9" s="194" t="n">
        <v>2</v>
      </c>
      <c r="H9" s="192"/>
      <c r="I9" s="192"/>
      <c r="J9" s="0" t="s">
        <v>87</v>
      </c>
    </row>
    <row r="10" customFormat="false" ht="60" hidden="false" customHeight="false" outlineLevel="0" collapsed="false">
      <c r="A10" s="197" t="s">
        <v>88</v>
      </c>
      <c r="B10" s="193" t="n">
        <v>0.75</v>
      </c>
      <c r="C10" s="194" t="n">
        <v>3</v>
      </c>
      <c r="D10" s="195" t="n">
        <f aca="false">1.25/3</f>
        <v>0.416666666666667</v>
      </c>
      <c r="E10" s="194" t="n">
        <v>3</v>
      </c>
      <c r="F10" s="196" t="n">
        <f aca="false">1.5/3</f>
        <v>0.5</v>
      </c>
      <c r="G10" s="194" t="n">
        <v>3</v>
      </c>
      <c r="H10" s="192"/>
      <c r="I10" s="192"/>
      <c r="J10" s="0" t="s">
        <v>89</v>
      </c>
    </row>
    <row r="11" customFormat="false" ht="15" hidden="false" customHeight="false" outlineLevel="0" collapsed="false">
      <c r="A11" s="198" t="s">
        <v>90</v>
      </c>
      <c r="B11" s="193" t="n">
        <v>0</v>
      </c>
      <c r="C11" s="194" t="n">
        <v>2</v>
      </c>
      <c r="D11" s="195" t="n">
        <v>0</v>
      </c>
      <c r="E11" s="194" t="n">
        <v>2</v>
      </c>
      <c r="F11" s="196" t="n">
        <v>0</v>
      </c>
      <c r="G11" s="194" t="n">
        <v>2</v>
      </c>
      <c r="H11" s="192"/>
      <c r="I11" s="192"/>
      <c r="J11" s="0" t="s">
        <v>91</v>
      </c>
    </row>
    <row r="12" customFormat="false" ht="30" hidden="false" customHeight="false" outlineLevel="0" collapsed="false">
      <c r="A12" s="199" t="s">
        <v>92</v>
      </c>
      <c r="B12" s="193" t="n">
        <v>0</v>
      </c>
      <c r="C12" s="194" t="n">
        <v>4</v>
      </c>
      <c r="D12" s="195" t="n">
        <v>0</v>
      </c>
      <c r="E12" s="194" t="n">
        <v>4</v>
      </c>
      <c r="F12" s="196" t="n">
        <v>1</v>
      </c>
      <c r="G12" s="194" t="n">
        <v>4</v>
      </c>
      <c r="H12" s="192"/>
      <c r="I12" s="192"/>
      <c r="J12" s="0" t="s">
        <v>93</v>
      </c>
    </row>
    <row r="13" customFormat="false" ht="15" hidden="false" customHeight="false" outlineLevel="0" collapsed="false">
      <c r="A13" s="200" t="s">
        <v>94</v>
      </c>
      <c r="B13" s="201" t="n">
        <f aca="false">SUMPRODUCT(B8:B12,C8:C12)</f>
        <v>5.25</v>
      </c>
      <c r="C13" s="202" t="n">
        <f aca="false">SUM(C8:C12)</f>
        <v>14</v>
      </c>
      <c r="D13" s="203" t="n">
        <f aca="false">SUMPRODUCT(D8:D12,E8:E12)</f>
        <v>4.5</v>
      </c>
      <c r="E13" s="204" t="n">
        <f aca="false">SUM(E8:E12)</f>
        <v>14</v>
      </c>
      <c r="F13" s="205" t="n">
        <f aca="false">SUMPRODUCT(F8:F12,G8:G12)</f>
        <v>8.75</v>
      </c>
      <c r="G13" s="206" t="n">
        <f aca="false">SUM(G8:G12)</f>
        <v>14</v>
      </c>
      <c r="H13" s="192"/>
      <c r="I13" s="192"/>
    </row>
    <row r="14" customFormat="false" ht="18.4" hidden="false" customHeight="true" outlineLevel="0" collapsed="false">
      <c r="A14" s="170" t="s">
        <v>95</v>
      </c>
      <c r="B14" s="170"/>
      <c r="C14" s="170"/>
      <c r="D14" s="170"/>
      <c r="E14" s="170"/>
      <c r="F14" s="170"/>
      <c r="G14" s="170"/>
      <c r="H14" s="171" t="s">
        <v>84</v>
      </c>
      <c r="I14" s="171"/>
    </row>
    <row r="15" customFormat="false" ht="45" hidden="false" customHeight="false" outlineLevel="0" collapsed="false">
      <c r="A15" s="197" t="s">
        <v>96</v>
      </c>
      <c r="B15" s="207" t="n">
        <v>0.5</v>
      </c>
      <c r="C15" s="208" t="n">
        <v>2</v>
      </c>
      <c r="D15" s="209" t="n">
        <f aca="false">0.25/2</f>
        <v>0.125</v>
      </c>
      <c r="E15" s="208" t="n">
        <v>2</v>
      </c>
      <c r="F15" s="210" t="n">
        <v>0.5</v>
      </c>
      <c r="G15" s="208" t="n">
        <v>2</v>
      </c>
      <c r="H15" s="211"/>
      <c r="I15" s="192"/>
      <c r="J15" s="0" t="s">
        <v>97</v>
      </c>
    </row>
    <row r="16" customFormat="false" ht="30" hidden="false" customHeight="false" outlineLevel="0" collapsed="false">
      <c r="A16" s="197" t="s">
        <v>98</v>
      </c>
      <c r="B16" s="212" t="n">
        <v>0.5</v>
      </c>
      <c r="C16" s="213" t="n">
        <v>3</v>
      </c>
      <c r="D16" s="214" t="n">
        <f aca="false">2/3</f>
        <v>0.666666666666667</v>
      </c>
      <c r="E16" s="213" t="n">
        <v>3</v>
      </c>
      <c r="F16" s="215" t="n">
        <f aca="false">2.75/3</f>
        <v>0.916666666666667</v>
      </c>
      <c r="G16" s="213" t="n">
        <v>3</v>
      </c>
      <c r="H16" s="211"/>
      <c r="I16" s="192"/>
      <c r="J16" s="0" t="s">
        <v>99</v>
      </c>
    </row>
    <row r="17" customFormat="false" ht="45" hidden="false" customHeight="false" outlineLevel="0" collapsed="false">
      <c r="A17" s="216" t="s">
        <v>100</v>
      </c>
      <c r="B17" s="193" t="n">
        <v>1</v>
      </c>
      <c r="C17" s="213" t="n">
        <v>3</v>
      </c>
      <c r="D17" s="217" t="n">
        <v>1</v>
      </c>
      <c r="E17" s="213" t="n">
        <v>3</v>
      </c>
      <c r="F17" s="218" t="n">
        <v>1</v>
      </c>
      <c r="G17" s="213" t="n">
        <v>3</v>
      </c>
      <c r="H17" s="211"/>
      <c r="I17" s="192"/>
    </row>
    <row r="18" customFormat="false" ht="30" hidden="false" customHeight="false" outlineLevel="0" collapsed="false">
      <c r="A18" s="216" t="s">
        <v>101</v>
      </c>
      <c r="B18" s="193" t="n">
        <v>1</v>
      </c>
      <c r="C18" s="213" t="n">
        <v>3</v>
      </c>
      <c r="D18" s="217" t="n">
        <f aca="false">2/3</f>
        <v>0.666666666666667</v>
      </c>
      <c r="E18" s="213" t="n">
        <v>3</v>
      </c>
      <c r="F18" s="218" t="n">
        <f aca="false">2.5/3</f>
        <v>0.833333333333333</v>
      </c>
      <c r="G18" s="213" t="n">
        <v>3</v>
      </c>
      <c r="H18" s="211"/>
      <c r="I18" s="192"/>
    </row>
    <row r="19" customFormat="false" ht="15" hidden="false" customHeight="false" outlineLevel="0" collapsed="false">
      <c r="A19" s="219" t="s">
        <v>102</v>
      </c>
      <c r="B19" s="220" t="n">
        <v>0.5</v>
      </c>
      <c r="C19" s="213" t="n">
        <v>2</v>
      </c>
      <c r="D19" s="221" t="n">
        <v>1</v>
      </c>
      <c r="E19" s="213" t="n">
        <v>2</v>
      </c>
      <c r="F19" s="218" t="n">
        <v>1</v>
      </c>
      <c r="G19" s="213" t="n">
        <v>2</v>
      </c>
      <c r="H19" s="211"/>
      <c r="I19" s="192"/>
      <c r="J19" s="0" t="s">
        <v>103</v>
      </c>
    </row>
    <row r="20" customFormat="false" ht="15" hidden="false" customHeight="false" outlineLevel="0" collapsed="false">
      <c r="A20" s="222" t="s">
        <v>94</v>
      </c>
      <c r="B20" s="201" t="n">
        <f aca="false">SUMPRODUCT(B15:B19,C15:C19)</f>
        <v>9.5</v>
      </c>
      <c r="C20" s="202" t="n">
        <f aca="false">SUM(C15:C19)</f>
        <v>13</v>
      </c>
      <c r="D20" s="223" t="n">
        <f aca="false">SUMPRODUCT(D15:D19,E15:E19)</f>
        <v>9.25</v>
      </c>
      <c r="E20" s="224" t="n">
        <f aca="false">SUM(E15:E19)</f>
        <v>13</v>
      </c>
      <c r="F20" s="225" t="n">
        <f aca="false">SUMPRODUCT(F15:F19,G15:G19)</f>
        <v>11.25</v>
      </c>
      <c r="G20" s="206" t="n">
        <f aca="false">SUM(G15:G19)</f>
        <v>13</v>
      </c>
      <c r="H20" s="211"/>
      <c r="I20" s="192"/>
    </row>
    <row r="21" customFormat="false" ht="18.4" hidden="false" customHeight="true" outlineLevel="0" collapsed="false">
      <c r="A21" s="170" t="s">
        <v>104</v>
      </c>
      <c r="B21" s="170"/>
      <c r="C21" s="170"/>
      <c r="D21" s="170"/>
      <c r="E21" s="170"/>
      <c r="F21" s="170"/>
      <c r="G21" s="170"/>
      <c r="H21" s="171" t="s">
        <v>84</v>
      </c>
      <c r="I21" s="171"/>
    </row>
    <row r="22" customFormat="false" ht="75" hidden="false" customHeight="false" outlineLevel="0" collapsed="false">
      <c r="A22" s="198" t="s">
        <v>105</v>
      </c>
      <c r="B22" s="193" t="n">
        <v>1</v>
      </c>
      <c r="C22" s="213" t="n">
        <v>2</v>
      </c>
      <c r="D22" s="195" t="n">
        <v>0.5</v>
      </c>
      <c r="E22" s="213" t="n">
        <v>2</v>
      </c>
      <c r="F22" s="196" t="n">
        <v>1</v>
      </c>
      <c r="G22" s="213" t="n">
        <v>2</v>
      </c>
      <c r="H22" s="211"/>
      <c r="I22" s="192"/>
    </row>
    <row r="23" customFormat="false" ht="15" hidden="false" customHeight="false" outlineLevel="0" collapsed="false">
      <c r="A23" s="199" t="s">
        <v>106</v>
      </c>
      <c r="B23" s="193" t="n">
        <v>1</v>
      </c>
      <c r="C23" s="194" t="n">
        <v>1</v>
      </c>
      <c r="D23" s="195" t="n">
        <v>1</v>
      </c>
      <c r="E23" s="194" t="n">
        <v>1</v>
      </c>
      <c r="F23" s="196" t="n">
        <v>1</v>
      </c>
      <c r="G23" s="194" t="n">
        <v>1</v>
      </c>
      <c r="H23" s="211"/>
      <c r="I23" s="192"/>
    </row>
    <row r="24" customFormat="false" ht="30" hidden="false" customHeight="false" outlineLevel="0" collapsed="false">
      <c r="A24" s="199" t="s">
        <v>107</v>
      </c>
      <c r="B24" s="193" t="n">
        <v>0</v>
      </c>
      <c r="C24" s="194" t="n">
        <v>1</v>
      </c>
      <c r="D24" s="195" t="n">
        <v>0</v>
      </c>
      <c r="E24" s="194" t="n">
        <v>1</v>
      </c>
      <c r="F24" s="196" t="n">
        <v>0</v>
      </c>
      <c r="G24" s="194" t="n">
        <v>1</v>
      </c>
      <c r="H24" s="211"/>
      <c r="I24" s="192"/>
      <c r="J24" s="0" t="s">
        <v>108</v>
      </c>
    </row>
    <row r="25" customFormat="false" ht="15" hidden="false" customHeight="false" outlineLevel="0" collapsed="false">
      <c r="A25" s="200" t="s">
        <v>94</v>
      </c>
      <c r="B25" s="201" t="n">
        <f aca="false">SUMPRODUCT(B22:B24,C22:C24)</f>
        <v>3</v>
      </c>
      <c r="C25" s="202" t="n">
        <f aca="false">SUM(C22:C24)</f>
        <v>4</v>
      </c>
      <c r="D25" s="203" t="n">
        <f aca="false">SUMPRODUCT(D22:D24,E22:E24)</f>
        <v>2</v>
      </c>
      <c r="E25" s="204" t="n">
        <f aca="false">SUM(E22:E24)</f>
        <v>4</v>
      </c>
      <c r="F25" s="205" t="n">
        <f aca="false">SUMPRODUCT(F22:F24,G22:G24)</f>
        <v>3</v>
      </c>
      <c r="G25" s="206" t="n">
        <f aca="false">SUM(G22:G24)</f>
        <v>4</v>
      </c>
      <c r="H25" s="211"/>
      <c r="I25" s="192"/>
    </row>
    <row r="26" customFormat="false" ht="18.4" hidden="false" customHeight="true" outlineLevel="0" collapsed="false">
      <c r="A26" s="170" t="s">
        <v>109</v>
      </c>
      <c r="B26" s="170"/>
      <c r="C26" s="170"/>
      <c r="D26" s="170"/>
      <c r="E26" s="170"/>
      <c r="F26" s="170"/>
      <c r="G26" s="170"/>
      <c r="H26" s="226" t="s">
        <v>110</v>
      </c>
      <c r="I26" s="171"/>
    </row>
    <row r="27" customFormat="false" ht="60" hidden="false" customHeight="false" outlineLevel="0" collapsed="false">
      <c r="A27" s="219" t="s">
        <v>111</v>
      </c>
      <c r="B27" s="227" t="n">
        <v>1</v>
      </c>
      <c r="C27" s="228" t="n">
        <v>2</v>
      </c>
      <c r="D27" s="217" t="n">
        <v>0</v>
      </c>
      <c r="E27" s="228" t="n">
        <v>2</v>
      </c>
      <c r="F27" s="229" t="n">
        <v>1</v>
      </c>
      <c r="G27" s="228" t="n">
        <v>2</v>
      </c>
      <c r="H27" s="211"/>
      <c r="I27" s="192"/>
    </row>
    <row r="28" customFormat="false" ht="45" hidden="false" customHeight="false" outlineLevel="0" collapsed="false">
      <c r="A28" s="219" t="s">
        <v>112</v>
      </c>
      <c r="B28" s="193" t="n">
        <v>0.75</v>
      </c>
      <c r="C28" s="194" t="n">
        <v>2</v>
      </c>
      <c r="D28" s="217" t="n">
        <v>1</v>
      </c>
      <c r="E28" s="194" t="n">
        <v>2</v>
      </c>
      <c r="F28" s="229" t="n">
        <v>1</v>
      </c>
      <c r="G28" s="194" t="n">
        <v>2</v>
      </c>
      <c r="H28" s="211"/>
      <c r="I28" s="192"/>
      <c r="J28" s="0" t="s">
        <v>113</v>
      </c>
    </row>
    <row r="29" customFormat="false" ht="30" hidden="false" customHeight="false" outlineLevel="0" collapsed="false">
      <c r="A29" s="219" t="s">
        <v>114</v>
      </c>
      <c r="B29" s="193" t="n">
        <v>1</v>
      </c>
      <c r="C29" s="194" t="n">
        <v>2</v>
      </c>
      <c r="D29" s="217" t="n">
        <v>1</v>
      </c>
      <c r="E29" s="194" t="n">
        <v>2</v>
      </c>
      <c r="F29" s="229" t="n">
        <v>0</v>
      </c>
      <c r="G29" s="194" t="n">
        <v>2</v>
      </c>
      <c r="H29" s="211"/>
      <c r="I29" s="192"/>
    </row>
    <row r="30" customFormat="false" ht="75" hidden="false" customHeight="false" outlineLevel="0" collapsed="false">
      <c r="A30" s="219" t="s">
        <v>115</v>
      </c>
      <c r="B30" s="193" t="n">
        <v>0</v>
      </c>
      <c r="C30" s="194" t="n">
        <v>3</v>
      </c>
      <c r="D30" s="217" t="n">
        <v>0.5</v>
      </c>
      <c r="E30" s="194" t="n">
        <v>3</v>
      </c>
      <c r="F30" s="229" t="n">
        <v>1</v>
      </c>
      <c r="G30" s="194" t="n">
        <v>3</v>
      </c>
      <c r="H30" s="211"/>
      <c r="I30" s="192"/>
      <c r="J30" s="0" t="s">
        <v>116</v>
      </c>
    </row>
    <row r="31" customFormat="false" ht="15" hidden="false" customHeight="false" outlineLevel="0" collapsed="false">
      <c r="A31" s="222" t="s">
        <v>94</v>
      </c>
      <c r="B31" s="201" t="n">
        <f aca="false">SUMPRODUCT(B27:B30,C27:C30)</f>
        <v>5.5</v>
      </c>
      <c r="C31" s="202" t="n">
        <f aca="false">SUM(C27:C30)</f>
        <v>9</v>
      </c>
      <c r="D31" s="223" t="n">
        <f aca="false">SUMPRODUCT(D27:D30,E27:E30)</f>
        <v>5.5</v>
      </c>
      <c r="E31" s="204" t="n">
        <f aca="false">SUM(E27:E30)</f>
        <v>9</v>
      </c>
      <c r="F31" s="205" t="n">
        <f aca="false">SUMPRODUCT(F27:F30,G27:G30)</f>
        <v>7</v>
      </c>
      <c r="G31" s="206" t="n">
        <f aca="false">SUM(G27:G30)</f>
        <v>9</v>
      </c>
      <c r="H31" s="211"/>
      <c r="I31" s="192"/>
    </row>
    <row r="32" customFormat="false" ht="18.4" hidden="false" customHeight="true" outlineLevel="0" collapsed="false">
      <c r="A32" s="170" t="s">
        <v>117</v>
      </c>
      <c r="B32" s="170"/>
      <c r="C32" s="170"/>
      <c r="D32" s="170"/>
      <c r="E32" s="170"/>
      <c r="F32" s="170"/>
      <c r="G32" s="170"/>
      <c r="H32" s="226" t="s">
        <v>110</v>
      </c>
      <c r="I32" s="171"/>
    </row>
    <row r="33" customFormat="false" ht="15" hidden="false" customHeight="false" outlineLevel="0" collapsed="false">
      <c r="A33" s="197" t="s">
        <v>118</v>
      </c>
      <c r="B33" s="227" t="n">
        <v>1</v>
      </c>
      <c r="C33" s="228" t="n">
        <v>1</v>
      </c>
      <c r="D33" s="230" t="n">
        <v>0</v>
      </c>
      <c r="E33" s="228" t="n">
        <v>1</v>
      </c>
      <c r="F33" s="231" t="n">
        <v>1</v>
      </c>
      <c r="G33" s="228" t="n">
        <v>1</v>
      </c>
      <c r="H33" s="211"/>
      <c r="I33" s="192"/>
    </row>
    <row r="34" customFormat="false" ht="15" hidden="false" customHeight="false" outlineLevel="0" collapsed="false">
      <c r="A34" s="197" t="s">
        <v>119</v>
      </c>
      <c r="B34" s="193" t="n">
        <v>1</v>
      </c>
      <c r="C34" s="213" t="n">
        <v>1</v>
      </c>
      <c r="D34" s="217" t="n">
        <v>1</v>
      </c>
      <c r="E34" s="213" t="n">
        <v>1</v>
      </c>
      <c r="F34" s="232" t="n">
        <v>0.75</v>
      </c>
      <c r="G34" s="213" t="n">
        <v>1</v>
      </c>
      <c r="H34" s="211"/>
      <c r="I34" s="192"/>
    </row>
    <row r="35" customFormat="false" ht="15" hidden="false" customHeight="false" outlineLevel="0" collapsed="false">
      <c r="A35" s="216" t="s">
        <v>120</v>
      </c>
      <c r="B35" s="193" t="n">
        <v>0.75</v>
      </c>
      <c r="C35" s="213" t="n">
        <v>3</v>
      </c>
      <c r="D35" s="217" t="n">
        <v>0.5</v>
      </c>
      <c r="E35" s="213" t="n">
        <v>3</v>
      </c>
      <c r="F35" s="232" t="n">
        <v>0.75</v>
      </c>
      <c r="G35" s="213" t="n">
        <v>3</v>
      </c>
      <c r="H35" s="211"/>
      <c r="I35" s="192"/>
      <c r="J35" s="0" t="s">
        <v>121</v>
      </c>
    </row>
    <row r="36" customFormat="false" ht="30" hidden="false" customHeight="false" outlineLevel="0" collapsed="false">
      <c r="A36" s="219" t="s">
        <v>122</v>
      </c>
      <c r="B36" s="193" t="n">
        <v>1</v>
      </c>
      <c r="C36" s="194" t="n">
        <v>3</v>
      </c>
      <c r="D36" s="217" t="n">
        <v>1</v>
      </c>
      <c r="E36" s="194" t="n">
        <v>3</v>
      </c>
      <c r="F36" s="229" t="n">
        <v>1</v>
      </c>
      <c r="G36" s="194" t="n">
        <v>3</v>
      </c>
      <c r="H36" s="192"/>
      <c r="I36" s="192"/>
    </row>
    <row r="37" customFormat="false" ht="15" hidden="false" customHeight="false" outlineLevel="0" collapsed="false">
      <c r="A37" s="222" t="s">
        <v>94</v>
      </c>
      <c r="B37" s="233" t="n">
        <f aca="false">SUMPRODUCT(B33:B36,C33:C36)</f>
        <v>7.25</v>
      </c>
      <c r="C37" s="202" t="n">
        <f aca="false">SUM(C33:C36)</f>
        <v>8</v>
      </c>
      <c r="D37" s="234" t="n">
        <f aca="false">SUMPRODUCT(D33:D36,E33:E36)</f>
        <v>5.5</v>
      </c>
      <c r="E37" s="204" t="n">
        <f aca="false">SUM(E33:E36)</f>
        <v>8</v>
      </c>
      <c r="F37" s="205" t="n">
        <f aca="false">SUMPRODUCT(F33:F36,G33:G36)</f>
        <v>7</v>
      </c>
      <c r="G37" s="206" t="n">
        <f aca="false">SUM(G33:G36)</f>
        <v>8</v>
      </c>
      <c r="H37" s="211"/>
      <c r="I37" s="192"/>
    </row>
    <row r="38" customFormat="false" ht="18.4" hidden="false" customHeight="true" outlineLevel="0" collapsed="false">
      <c r="A38" s="170" t="s">
        <v>123</v>
      </c>
      <c r="B38" s="170"/>
      <c r="C38" s="170"/>
      <c r="D38" s="170"/>
      <c r="E38" s="170"/>
      <c r="F38" s="170"/>
      <c r="G38" s="170"/>
      <c r="H38" s="171" t="s">
        <v>124</v>
      </c>
      <c r="I38" s="171"/>
    </row>
    <row r="39" customFormat="false" ht="45" hidden="false" customHeight="false" outlineLevel="0" collapsed="false">
      <c r="A39" s="216" t="s">
        <v>125</v>
      </c>
      <c r="B39" s="227" t="n">
        <v>0.75</v>
      </c>
      <c r="C39" s="208" t="n">
        <v>1</v>
      </c>
      <c r="D39" s="217" t="n">
        <v>0.75</v>
      </c>
      <c r="E39" s="208" t="n">
        <v>1</v>
      </c>
      <c r="F39" s="229" t="n">
        <v>1</v>
      </c>
      <c r="G39" s="208" t="n">
        <v>1</v>
      </c>
      <c r="H39" s="192"/>
      <c r="I39" s="192"/>
      <c r="J39" s="0" t="s">
        <v>126</v>
      </c>
    </row>
    <row r="40" customFormat="false" ht="15" hidden="false" customHeight="false" outlineLevel="0" collapsed="false">
      <c r="A40" s="216" t="s">
        <v>127</v>
      </c>
      <c r="B40" s="193" t="n">
        <v>1</v>
      </c>
      <c r="C40" s="213" t="n">
        <v>4</v>
      </c>
      <c r="D40" s="217" t="n">
        <v>1</v>
      </c>
      <c r="E40" s="213" t="n">
        <v>4</v>
      </c>
      <c r="F40" s="229" t="n">
        <v>1</v>
      </c>
      <c r="G40" s="213" t="n">
        <v>4</v>
      </c>
      <c r="H40" s="192"/>
      <c r="I40" s="192"/>
    </row>
    <row r="41" customFormat="false" ht="15" hidden="false" customHeight="false" outlineLevel="0" collapsed="false">
      <c r="A41" s="216" t="s">
        <v>128</v>
      </c>
      <c r="B41" s="193" t="n">
        <v>1</v>
      </c>
      <c r="C41" s="213" t="n">
        <v>3</v>
      </c>
      <c r="D41" s="217" t="n">
        <v>1</v>
      </c>
      <c r="E41" s="213" t="n">
        <v>3</v>
      </c>
      <c r="F41" s="229" t="n">
        <v>1</v>
      </c>
      <c r="G41" s="213" t="n">
        <v>3</v>
      </c>
      <c r="H41" s="192"/>
      <c r="I41" s="192"/>
    </row>
    <row r="42" customFormat="false" ht="60" hidden="false" customHeight="false" outlineLevel="0" collapsed="false">
      <c r="A42" s="216" t="s">
        <v>129</v>
      </c>
      <c r="B42" s="193" t="n">
        <v>0.5</v>
      </c>
      <c r="C42" s="213" t="n">
        <v>2</v>
      </c>
      <c r="D42" s="217" t="n">
        <v>1</v>
      </c>
      <c r="E42" s="213" t="n">
        <v>2</v>
      </c>
      <c r="F42" s="229" t="n">
        <v>1</v>
      </c>
      <c r="G42" s="213" t="n">
        <v>2</v>
      </c>
      <c r="H42" s="192"/>
      <c r="J42" s="0" t="s">
        <v>130</v>
      </c>
    </row>
    <row r="43" customFormat="false" ht="15" hidden="false" customHeight="false" outlineLevel="0" collapsed="false">
      <c r="A43" s="216" t="s">
        <v>131</v>
      </c>
      <c r="B43" s="193" t="n">
        <v>0</v>
      </c>
      <c r="C43" s="213" t="n">
        <v>2</v>
      </c>
      <c r="D43" s="217" t="n">
        <v>0.5</v>
      </c>
      <c r="E43" s="213" t="n">
        <v>2</v>
      </c>
      <c r="F43" s="229" t="n">
        <v>0.75</v>
      </c>
      <c r="G43" s="213" t="n">
        <v>2</v>
      </c>
      <c r="H43" s="192"/>
      <c r="I43" s="192"/>
      <c r="J43" s="0" t="s">
        <v>132</v>
      </c>
    </row>
    <row r="44" customFormat="false" ht="15" hidden="false" customHeight="false" outlineLevel="0" collapsed="false">
      <c r="A44" s="216" t="s">
        <v>133</v>
      </c>
      <c r="B44" s="193" t="n">
        <v>1</v>
      </c>
      <c r="C44" s="213" t="n">
        <v>3</v>
      </c>
      <c r="D44" s="217" t="n">
        <v>1</v>
      </c>
      <c r="E44" s="213" t="n">
        <v>3</v>
      </c>
      <c r="F44" s="229" t="n">
        <v>1</v>
      </c>
      <c r="G44" s="213" t="n">
        <v>3</v>
      </c>
      <c r="H44" s="192"/>
      <c r="I44" s="192"/>
    </row>
    <row r="45" customFormat="false" ht="30" hidden="false" customHeight="false" outlineLevel="0" collapsed="false">
      <c r="A45" s="216" t="s">
        <v>134</v>
      </c>
      <c r="B45" s="193" t="n">
        <v>0.25</v>
      </c>
      <c r="C45" s="213" t="n">
        <v>3</v>
      </c>
      <c r="D45" s="217" t="n">
        <v>0.75</v>
      </c>
      <c r="E45" s="213" t="n">
        <v>3</v>
      </c>
      <c r="F45" s="229" t="n">
        <v>0.5</v>
      </c>
      <c r="G45" s="213" t="n">
        <v>3</v>
      </c>
      <c r="H45" s="192"/>
      <c r="I45" s="192"/>
      <c r="J45" s="0" t="s">
        <v>135</v>
      </c>
    </row>
    <row r="46" customFormat="false" ht="15" hidden="false" customHeight="false" outlineLevel="0" collapsed="false">
      <c r="A46" s="216" t="s">
        <v>136</v>
      </c>
      <c r="B46" s="193" t="n">
        <v>0.25</v>
      </c>
      <c r="C46" s="213" t="n">
        <v>4</v>
      </c>
      <c r="D46" s="217" t="n">
        <v>1</v>
      </c>
      <c r="E46" s="213" t="n">
        <v>4</v>
      </c>
      <c r="F46" s="229" t="n">
        <v>0.5</v>
      </c>
      <c r="G46" s="213" t="n">
        <v>4</v>
      </c>
      <c r="H46" s="192"/>
      <c r="I46" s="192"/>
      <c r="J46" s="0" t="s">
        <v>137</v>
      </c>
    </row>
    <row r="47" customFormat="false" ht="60" hidden="false" customHeight="false" outlineLevel="0" collapsed="false">
      <c r="A47" s="219" t="s">
        <v>138</v>
      </c>
      <c r="B47" s="193" t="n">
        <v>0.25</v>
      </c>
      <c r="C47" s="194" t="n">
        <v>10</v>
      </c>
      <c r="D47" s="217" t="n">
        <v>0.5</v>
      </c>
      <c r="E47" s="194" t="n">
        <v>10</v>
      </c>
      <c r="F47" s="229" t="n">
        <v>1</v>
      </c>
      <c r="G47" s="194" t="n">
        <v>10</v>
      </c>
      <c r="H47" s="192"/>
      <c r="I47" s="192"/>
      <c r="J47" s="0" t="s">
        <v>139</v>
      </c>
    </row>
    <row r="48" customFormat="false" ht="30" hidden="false" customHeight="false" outlineLevel="0" collapsed="false">
      <c r="A48" s="219" t="s">
        <v>140</v>
      </c>
      <c r="B48" s="193" t="n">
        <v>0.5</v>
      </c>
      <c r="C48" s="194" t="n">
        <v>6</v>
      </c>
      <c r="D48" s="217" t="n">
        <v>0.25</v>
      </c>
      <c r="E48" s="194" t="n">
        <v>6</v>
      </c>
      <c r="F48" s="229" t="n">
        <v>0</v>
      </c>
      <c r="G48" s="194" t="n">
        <v>6</v>
      </c>
      <c r="H48" s="192"/>
      <c r="I48" s="192"/>
      <c r="J48" s="0" t="s">
        <v>141</v>
      </c>
    </row>
    <row r="49" customFormat="false" ht="15" hidden="false" customHeight="false" outlineLevel="0" collapsed="false">
      <c r="A49" s="219" t="s">
        <v>142</v>
      </c>
      <c r="B49" s="193" t="n">
        <v>1</v>
      </c>
      <c r="C49" s="194" t="n">
        <v>3</v>
      </c>
      <c r="D49" s="217" t="n">
        <v>1</v>
      </c>
      <c r="E49" s="194" t="n">
        <v>3</v>
      </c>
      <c r="F49" s="229" t="n">
        <v>1</v>
      </c>
      <c r="G49" s="194" t="n">
        <v>3</v>
      </c>
      <c r="H49" s="192"/>
      <c r="I49" s="192"/>
    </row>
    <row r="50" customFormat="false" ht="15" hidden="false" customHeight="false" outlineLevel="0" collapsed="false">
      <c r="A50" s="222" t="s">
        <v>94</v>
      </c>
      <c r="B50" s="233" t="n">
        <f aca="false">SUMPRODUCT(B39:B49,C39:C49)</f>
        <v>22</v>
      </c>
      <c r="C50" s="202" t="n">
        <f aca="false">SUM(C39:C49)</f>
        <v>41</v>
      </c>
      <c r="D50" s="234" t="n">
        <f aca="false">SUMPRODUCT(D39:D49,E39:E49)</f>
        <v>29.5</v>
      </c>
      <c r="E50" s="204" t="n">
        <f aca="false">SUM(E39:E49)</f>
        <v>41</v>
      </c>
      <c r="F50" s="205" t="n">
        <f aca="false">SUMPRODUCT(F39:F49,G39:G49)</f>
        <v>31</v>
      </c>
      <c r="G50" s="206" t="n">
        <f aca="false">SUM(G39:G49)</f>
        <v>41</v>
      </c>
      <c r="H50" s="211"/>
      <c r="I50" s="192"/>
    </row>
    <row r="51" customFormat="false" ht="18.4" hidden="false" customHeight="true" outlineLevel="0" collapsed="false">
      <c r="A51" s="170" t="s">
        <v>143</v>
      </c>
      <c r="B51" s="170"/>
      <c r="C51" s="170"/>
      <c r="D51" s="170"/>
      <c r="E51" s="170"/>
      <c r="F51" s="170"/>
      <c r="G51" s="170"/>
      <c r="H51" s="226" t="s">
        <v>110</v>
      </c>
      <c r="I51" s="171"/>
    </row>
    <row r="52" customFormat="false" ht="30" hidden="false" customHeight="false" outlineLevel="0" collapsed="false">
      <c r="A52" s="235" t="s">
        <v>144</v>
      </c>
      <c r="B52" s="227" t="n">
        <v>1</v>
      </c>
      <c r="C52" s="236" t="n">
        <v>2</v>
      </c>
      <c r="D52" s="237" t="n">
        <v>1</v>
      </c>
      <c r="E52" s="236" t="n">
        <v>2</v>
      </c>
      <c r="F52" s="231" t="n">
        <v>1</v>
      </c>
      <c r="G52" s="236" t="n">
        <v>2</v>
      </c>
      <c r="H52" s="211"/>
      <c r="I52" s="192"/>
    </row>
    <row r="53" customFormat="false" ht="30" hidden="false" customHeight="false" outlineLevel="0" collapsed="false">
      <c r="A53" s="199" t="s">
        <v>145</v>
      </c>
      <c r="B53" s="238" t="n">
        <v>1</v>
      </c>
      <c r="C53" s="194" t="n">
        <v>2</v>
      </c>
      <c r="D53" s="239" t="n">
        <v>1</v>
      </c>
      <c r="E53" s="194" t="n">
        <v>2</v>
      </c>
      <c r="F53" s="229" t="n">
        <v>1</v>
      </c>
      <c r="G53" s="194" t="n">
        <v>2</v>
      </c>
      <c r="H53" s="192"/>
      <c r="I53" s="192"/>
    </row>
    <row r="54" customFormat="false" ht="15" hidden="false" customHeight="false" outlineLevel="0" collapsed="false">
      <c r="A54" s="199" t="s">
        <v>146</v>
      </c>
      <c r="B54" s="240" t="n">
        <v>1</v>
      </c>
      <c r="C54" s="194" t="n">
        <v>1</v>
      </c>
      <c r="D54" s="217" t="n">
        <v>1</v>
      </c>
      <c r="E54" s="194" t="n">
        <v>1</v>
      </c>
      <c r="F54" s="232" t="n">
        <v>1</v>
      </c>
      <c r="G54" s="194" t="n">
        <v>1</v>
      </c>
      <c r="H54" s="192"/>
      <c r="I54" s="192"/>
    </row>
    <row r="55" customFormat="false" ht="120" hidden="false" customHeight="false" outlineLevel="0" collapsed="false">
      <c r="A55" s="199" t="s">
        <v>147</v>
      </c>
      <c r="B55" s="240" t="n">
        <v>1</v>
      </c>
      <c r="C55" s="194" t="n">
        <v>4</v>
      </c>
      <c r="D55" s="217" t="n">
        <v>0.5</v>
      </c>
      <c r="E55" s="194" t="n">
        <v>4</v>
      </c>
      <c r="F55" s="232" t="n">
        <v>1</v>
      </c>
      <c r="G55" s="194" t="n">
        <v>4</v>
      </c>
      <c r="H55" s="192"/>
      <c r="I55" s="192"/>
      <c r="K55" s="0" t="s">
        <v>148</v>
      </c>
    </row>
    <row r="56" customFormat="false" ht="45" hidden="false" customHeight="false" outlineLevel="0" collapsed="false">
      <c r="A56" s="198" t="s">
        <v>149</v>
      </c>
      <c r="B56" s="241" t="n">
        <v>0</v>
      </c>
      <c r="C56" s="213" t="n">
        <v>2</v>
      </c>
      <c r="D56" s="242" t="n">
        <v>1</v>
      </c>
      <c r="E56" s="213" t="n">
        <v>2</v>
      </c>
      <c r="F56" s="243" t="n">
        <v>1</v>
      </c>
      <c r="G56" s="213" t="n">
        <v>2</v>
      </c>
      <c r="H56" s="244"/>
      <c r="I56" s="192"/>
      <c r="J56" s="0" t="s">
        <v>150</v>
      </c>
    </row>
    <row r="57" customFormat="false" ht="15" hidden="false" customHeight="false" outlineLevel="0" collapsed="false">
      <c r="A57" s="245" t="s">
        <v>94</v>
      </c>
      <c r="B57" s="201" t="n">
        <f aca="false">SUMPRODUCT(B52:B56,C52:C56)</f>
        <v>9</v>
      </c>
      <c r="C57" s="202" t="n">
        <f aca="false">SUM(C52:C56)</f>
        <v>11</v>
      </c>
      <c r="D57" s="203" t="n">
        <f aca="false">SUMPRODUCT(D52:D56,E52:E56)</f>
        <v>9</v>
      </c>
      <c r="E57" s="204" t="n">
        <f aca="false">SUM(E52:E56)</f>
        <v>11</v>
      </c>
      <c r="F57" s="246" t="n">
        <f aca="false">SUMPRODUCT(F52:F56,G52:G56)</f>
        <v>11</v>
      </c>
      <c r="G57" s="247" t="n">
        <f aca="false">SUM(G52:G56)</f>
        <v>11</v>
      </c>
      <c r="H57" s="192"/>
      <c r="I57" s="192"/>
    </row>
    <row r="58" customFormat="false" ht="18.4" hidden="false" customHeight="true" outlineLevel="0" collapsed="false">
      <c r="A58" s="170" t="s">
        <v>76</v>
      </c>
      <c r="B58" s="170"/>
      <c r="C58" s="170"/>
      <c r="D58" s="170"/>
      <c r="E58" s="170"/>
      <c r="F58" s="170"/>
      <c r="G58" s="170"/>
      <c r="H58" s="171"/>
      <c r="I58" s="171"/>
    </row>
    <row r="59" customFormat="false" ht="15" hidden="false" customHeight="false" outlineLevel="0" collapsed="false">
      <c r="A59" s="248" t="s">
        <v>151</v>
      </c>
      <c r="B59" s="249" t="n">
        <f aca="false">B13+B20+B25+B31+B37+B50+B57</f>
        <v>61.5</v>
      </c>
      <c r="C59" s="208" t="n">
        <f aca="false">C13+C20+C25+C31+C37+C50+C57</f>
        <v>100</v>
      </c>
      <c r="D59" s="250" t="n">
        <f aca="false">D13+D20+D25+D31+D37+D50+D57</f>
        <v>65.25</v>
      </c>
      <c r="E59" s="251" t="n">
        <f aca="false">E13+E20+E25+E31+E37+E50+E57</f>
        <v>100</v>
      </c>
      <c r="F59" s="252" t="n">
        <f aca="false">F13+F20+F25+F31+F37+F50+F57</f>
        <v>79</v>
      </c>
      <c r="G59" s="253" t="n">
        <f aca="false">G13+G20+G25+G31+G37+G50+G57</f>
        <v>100</v>
      </c>
      <c r="H59" s="244"/>
      <c r="I59" s="192"/>
    </row>
    <row r="60" customFormat="false" ht="15" hidden="false" customHeight="false" outlineLevel="0" collapsed="false">
      <c r="A60" s="248" t="s">
        <v>152</v>
      </c>
      <c r="B60" s="254" t="n">
        <f aca="false">B59/C59</f>
        <v>0.615</v>
      </c>
      <c r="C60" s="254"/>
      <c r="D60" s="255" t="n">
        <f aca="false">D59/E59</f>
        <v>0.6525</v>
      </c>
      <c r="E60" s="255"/>
      <c r="F60" s="256" t="n">
        <f aca="false">F59/G59</f>
        <v>0.79</v>
      </c>
      <c r="G60" s="256"/>
      <c r="H60" s="257"/>
      <c r="I60" s="257"/>
    </row>
    <row r="61" customFormat="false" ht="15" hidden="false" customHeight="false" outlineLevel="0" collapsed="false">
      <c r="H61" s="169"/>
      <c r="I61" s="169"/>
    </row>
    <row r="62" customFormat="false" ht="15" hidden="false" customHeight="false" outlineLevel="0" collapsed="false">
      <c r="H62" s="169"/>
      <c r="I62" s="169"/>
    </row>
    <row r="63" customFormat="false" ht="15" hidden="false" customHeight="false" outlineLevel="0" collapsed="false">
      <c r="H63" s="169"/>
      <c r="I63" s="169"/>
    </row>
    <row r="64" customFormat="false" ht="15" hidden="false" customHeight="false" outlineLevel="0" collapsed="false">
      <c r="H64" s="169"/>
      <c r="I64" s="169"/>
    </row>
    <row r="65" customFormat="false" ht="15" hidden="false" customHeight="false" outlineLevel="0" collapsed="false">
      <c r="H65" s="169"/>
      <c r="I65" s="169"/>
    </row>
    <row r="66" customFormat="false" ht="15" hidden="false" customHeight="false" outlineLevel="0" collapsed="false">
      <c r="H66" s="169"/>
      <c r="I66" s="169"/>
    </row>
    <row r="67" customFormat="false" ht="15" hidden="false" customHeight="false" outlineLevel="0" collapsed="false"/>
    <row r="68" customFormat="false" ht="15" hidden="false" customHeight="false" outlineLevel="0" collapsed="false"/>
    <row r="69" customFormat="false" ht="15" hidden="false" customHeight="false" outlineLevel="0" collapsed="false"/>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sheetData>
  <mergeCells count="18">
    <mergeCell ref="A1:G1"/>
    <mergeCell ref="A3:G3"/>
    <mergeCell ref="A5:A6"/>
    <mergeCell ref="B5:C5"/>
    <mergeCell ref="D5:E5"/>
    <mergeCell ref="F5:G5"/>
    <mergeCell ref="J5:L5"/>
    <mergeCell ref="A7:G7"/>
    <mergeCell ref="A14:G14"/>
    <mergeCell ref="A21:G21"/>
    <mergeCell ref="A26:G26"/>
    <mergeCell ref="A32:G32"/>
    <mergeCell ref="A38:G38"/>
    <mergeCell ref="A51:G51"/>
    <mergeCell ref="A58:G58"/>
    <mergeCell ref="B60:C60"/>
    <mergeCell ref="D60:E60"/>
    <mergeCell ref="F60:G60"/>
  </mergeCells>
  <dataValidations count="2">
    <dataValidation allowBlank="true" operator="between" showDropDown="false" showErrorMessage="true" showInputMessage="true" sqref="H13 H20 H25 H31 H37 H50" type="decimal">
      <formula1>0</formula1>
      <formula2>1</formula2>
    </dataValidation>
    <dataValidation allowBlank="true" error="Les évaluations sont faites en terme de pourcentage. Veuillez entrer une valeur entre 0 et 1" operator="between" showDropDown="false" showErrorMessage="true" showInputMessage="true" sqref="B8:B12 D8:D12 F8:F12 H8:H12 B15:B19 D15:D19 F15:F19 H15:H19 B22:B24 D22:D24 F22:F24 H22:H24 B27:B30 D27:D30 F27:F30 H27:H30 B33:B36 D33:D36 F33:F36 H33:H36 B39:B49 D39:D49 F39:F49 H39:H49 B52:B56 D52:D56 F52:F56 H52:H56" type="decimal">
      <formula1>0</formula1>
      <formula2>1</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2"/>
  <sheetViews>
    <sheetView showFormulas="false" showGridLines="true" showRowColHeaders="true" showZeros="true" rightToLeft="false" tabSelected="true" showOutlineSymbols="true" defaultGridColor="true" view="normal" topLeftCell="A27" colorId="64" zoomScale="100" zoomScaleNormal="100" zoomScalePageLayoutView="100" workbookViewId="0">
      <selection pane="topLeft" activeCell="K49" activeCellId="0" sqref="K49"/>
    </sheetView>
  </sheetViews>
  <sheetFormatPr defaultColWidth="8.5390625" defaultRowHeight="15" zeroHeight="false" outlineLevelRow="0" outlineLevelCol="0"/>
  <cols>
    <col collapsed="false" customWidth="true" hidden="false" outlineLevel="0" max="1" min="1" style="0" width="73"/>
    <col collapsed="false" customWidth="true" hidden="false" outlineLevel="0" max="5" min="5" style="0" width="11"/>
    <col collapsed="false" customWidth="true" hidden="false" outlineLevel="0" max="6" min="6" style="0" width="14.14"/>
  </cols>
  <sheetData>
    <row r="1" customFormat="false" ht="18.75" hidden="false" customHeight="false" outlineLevel="0" collapsed="false">
      <c r="A1" s="258" t="s">
        <v>80</v>
      </c>
      <c r="B1" s="258"/>
      <c r="C1" s="258"/>
      <c r="D1" s="258"/>
      <c r="E1" s="258"/>
      <c r="F1" s="258"/>
    </row>
    <row r="2" customFormat="false" ht="15" hidden="false" customHeight="false" outlineLevel="0" collapsed="false">
      <c r="A2" s="150"/>
      <c r="B2" s="150"/>
      <c r="C2" s="259"/>
      <c r="D2" s="259"/>
      <c r="E2" s="150"/>
      <c r="F2" s="259"/>
    </row>
    <row r="3" customFormat="false" ht="18.75" hidden="false" customHeight="false" outlineLevel="0" collapsed="false">
      <c r="A3" s="258" t="s">
        <v>51</v>
      </c>
      <c r="B3" s="258"/>
      <c r="C3" s="258"/>
      <c r="D3" s="258"/>
      <c r="E3" s="258"/>
      <c r="F3" s="258"/>
    </row>
    <row r="5" customFormat="false" ht="23.25" hidden="false" customHeight="false" outlineLevel="0" collapsed="false">
      <c r="A5" s="260" t="s">
        <v>0</v>
      </c>
      <c r="B5" s="260"/>
      <c r="C5" s="260"/>
      <c r="D5" s="260"/>
      <c r="E5" s="260"/>
      <c r="F5" s="260"/>
    </row>
    <row r="6" customFormat="false" ht="15" hidden="false" customHeight="false" outlineLevel="0" collapsed="false">
      <c r="A6" s="261" t="s">
        <v>52</v>
      </c>
      <c r="B6" s="262"/>
      <c r="C6" s="262"/>
      <c r="D6" s="262"/>
      <c r="E6" s="262"/>
      <c r="F6" s="262"/>
    </row>
    <row r="7" customFormat="false" ht="15" hidden="false" customHeight="false" outlineLevel="0" collapsed="false">
      <c r="A7" s="263" t="s">
        <v>153</v>
      </c>
      <c r="B7" s="264" t="s">
        <v>48</v>
      </c>
      <c r="C7" s="264" t="s">
        <v>154</v>
      </c>
      <c r="D7" s="264" t="s">
        <v>3</v>
      </c>
      <c r="E7" s="264" t="s">
        <v>155</v>
      </c>
      <c r="F7" s="265" t="s">
        <v>82</v>
      </c>
    </row>
    <row r="8" customFormat="false" ht="345" hidden="false" customHeight="false" outlineLevel="0" collapsed="false">
      <c r="A8" s="266" t="s">
        <v>156</v>
      </c>
      <c r="B8" s="267" t="n">
        <v>0.5</v>
      </c>
      <c r="C8" s="267" t="n">
        <v>0.9</v>
      </c>
      <c r="D8" s="267" t="n">
        <v>14</v>
      </c>
      <c r="E8" s="267" t="n">
        <f aca="false">B8*C8*D8</f>
        <v>6.3</v>
      </c>
      <c r="F8" s="268" t="s">
        <v>157</v>
      </c>
      <c r="G8" s="0" t="s">
        <v>84</v>
      </c>
    </row>
    <row r="9" customFormat="false" ht="15" hidden="false" customHeight="false" outlineLevel="0" collapsed="false">
      <c r="A9" s="266" t="s">
        <v>158</v>
      </c>
      <c r="B9" s="267" t="n">
        <v>1</v>
      </c>
      <c r="C9" s="267" t="n">
        <v>0.75</v>
      </c>
      <c r="D9" s="267" t="n">
        <v>7</v>
      </c>
      <c r="E9" s="267" t="n">
        <f aca="false">B9*C9*D9</f>
        <v>5.25</v>
      </c>
      <c r="F9" s="269"/>
      <c r="G9" s="0" t="s">
        <v>124</v>
      </c>
    </row>
    <row r="10" customFormat="false" ht="15" hidden="false" customHeight="false" outlineLevel="0" collapsed="false">
      <c r="A10" s="266" t="s">
        <v>159</v>
      </c>
      <c r="B10" s="267" t="n">
        <v>0.25</v>
      </c>
      <c r="C10" s="267" t="n">
        <v>1</v>
      </c>
      <c r="D10" s="267" t="n">
        <v>12</v>
      </c>
      <c r="E10" s="267" t="n">
        <f aca="false">B10*C10*D10</f>
        <v>3</v>
      </c>
      <c r="F10" s="269"/>
      <c r="G10" s="0" t="s">
        <v>124</v>
      </c>
    </row>
    <row r="11" customFormat="false" ht="15" hidden="false" customHeight="false" outlineLevel="0" collapsed="false">
      <c r="A11" s="266" t="s">
        <v>160</v>
      </c>
      <c r="B11" s="267" t="n">
        <v>0.8</v>
      </c>
      <c r="C11" s="267" t="n">
        <v>0.75</v>
      </c>
      <c r="D11" s="267" t="n">
        <v>10</v>
      </c>
      <c r="E11" s="267" t="n">
        <f aca="false">B11*C11*D11</f>
        <v>6</v>
      </c>
      <c r="F11" s="269"/>
      <c r="G11" s="0" t="s">
        <v>124</v>
      </c>
    </row>
    <row r="12" customFormat="false" ht="21" hidden="false" customHeight="true" outlineLevel="0" collapsed="false">
      <c r="A12" s="266" t="s">
        <v>161</v>
      </c>
      <c r="B12" s="267" t="n">
        <v>0.8</v>
      </c>
      <c r="C12" s="267" t="n">
        <v>1</v>
      </c>
      <c r="D12" s="267" t="n">
        <v>6</v>
      </c>
      <c r="E12" s="267" t="n">
        <f aca="false">B12*C12*D12</f>
        <v>4.8</v>
      </c>
      <c r="F12" s="268" t="s">
        <v>162</v>
      </c>
      <c r="G12" s="0" t="s">
        <v>124</v>
      </c>
    </row>
    <row r="13" customFormat="false" ht="15" hidden="false" customHeight="false" outlineLevel="0" collapsed="false">
      <c r="A13" s="266" t="s">
        <v>163</v>
      </c>
      <c r="B13" s="267" t="n">
        <v>0.5</v>
      </c>
      <c r="C13" s="267" t="n">
        <v>1</v>
      </c>
      <c r="D13" s="267" t="n">
        <v>7</v>
      </c>
      <c r="E13" s="267" t="n">
        <f aca="false">B13*C13*D13</f>
        <v>3.5</v>
      </c>
      <c r="F13" s="269" t="s">
        <v>164</v>
      </c>
      <c r="G13" s="0" t="s">
        <v>110</v>
      </c>
    </row>
    <row r="14" customFormat="false" ht="15" hidden="false" customHeight="false" outlineLevel="0" collapsed="false">
      <c r="A14" s="266" t="s">
        <v>165</v>
      </c>
      <c r="B14" s="267" t="n">
        <v>0.8</v>
      </c>
      <c r="C14" s="267" t="n">
        <v>0.75</v>
      </c>
      <c r="D14" s="267" t="n">
        <v>8</v>
      </c>
      <c r="E14" s="267" t="n">
        <f aca="false">B14*C14*D14</f>
        <v>4.8</v>
      </c>
      <c r="F14" s="269" t="s">
        <v>166</v>
      </c>
      <c r="G14" s="0" t="s">
        <v>110</v>
      </c>
    </row>
    <row r="15" customFormat="false" ht="90" hidden="false" customHeight="false" outlineLevel="0" collapsed="false">
      <c r="A15" s="266" t="s">
        <v>167</v>
      </c>
      <c r="B15" s="267" t="n">
        <v>0.45</v>
      </c>
      <c r="C15" s="267" t="n">
        <v>0.9</v>
      </c>
      <c r="D15" s="267" t="n">
        <v>8</v>
      </c>
      <c r="E15" s="267" t="n">
        <f aca="false">B15*C15*D15</f>
        <v>3.24</v>
      </c>
      <c r="F15" s="268" t="s">
        <v>168</v>
      </c>
      <c r="G15" s="0" t="s">
        <v>84</v>
      </c>
    </row>
    <row r="16" customFormat="false" ht="75" hidden="false" customHeight="false" outlineLevel="0" collapsed="false">
      <c r="A16" s="266" t="s">
        <v>169</v>
      </c>
      <c r="B16" s="267" t="n">
        <v>0.35</v>
      </c>
      <c r="C16" s="267" t="n">
        <v>0.75</v>
      </c>
      <c r="D16" s="267" t="n">
        <v>8</v>
      </c>
      <c r="E16" s="267" t="n">
        <f aca="false">B16*C16*D16</f>
        <v>2.1</v>
      </c>
      <c r="F16" s="268" t="s">
        <v>170</v>
      </c>
      <c r="G16" s="0" t="s">
        <v>84</v>
      </c>
    </row>
    <row r="17" customFormat="false" ht="15" hidden="false" customHeight="false" outlineLevel="0" collapsed="false">
      <c r="A17" s="266" t="s">
        <v>171</v>
      </c>
      <c r="B17" s="267" t="n">
        <v>0.6</v>
      </c>
      <c r="C17" s="267" t="n">
        <v>1</v>
      </c>
      <c r="D17" s="267" t="n">
        <v>7</v>
      </c>
      <c r="E17" s="267" t="n">
        <f aca="false">B17*C17*D17</f>
        <v>4.2</v>
      </c>
      <c r="F17" s="269" t="s">
        <v>172</v>
      </c>
      <c r="G17" s="0" t="s">
        <v>110</v>
      </c>
    </row>
    <row r="18" customFormat="false" ht="15" hidden="false" customHeight="false" outlineLevel="0" collapsed="false">
      <c r="A18" s="266" t="s">
        <v>173</v>
      </c>
      <c r="B18" s="267" t="n">
        <v>0.8</v>
      </c>
      <c r="C18" s="267" t="n">
        <v>1</v>
      </c>
      <c r="D18" s="267" t="n">
        <v>5</v>
      </c>
      <c r="E18" s="267" t="n">
        <f aca="false">B18*C18*D18</f>
        <v>4</v>
      </c>
      <c r="F18" s="269" t="s">
        <v>174</v>
      </c>
      <c r="G18" s="0" t="s">
        <v>110</v>
      </c>
    </row>
    <row r="19" customFormat="false" ht="15" hidden="false" customHeight="false" outlineLevel="0" collapsed="false">
      <c r="A19" s="266" t="s">
        <v>175</v>
      </c>
      <c r="B19" s="267" t="n">
        <v>0.7</v>
      </c>
      <c r="C19" s="267" t="n">
        <v>0.5</v>
      </c>
      <c r="D19" s="267" t="n">
        <v>8</v>
      </c>
      <c r="E19" s="267" t="n">
        <f aca="false">B19*C19*D19</f>
        <v>2.8</v>
      </c>
      <c r="F19" s="269" t="s">
        <v>176</v>
      </c>
      <c r="G19" s="0" t="s">
        <v>124</v>
      </c>
    </row>
    <row r="20" customFormat="false" ht="15" hidden="false" customHeight="false" outlineLevel="0" collapsed="false">
      <c r="A20" s="270" t="s">
        <v>177</v>
      </c>
      <c r="B20" s="271"/>
      <c r="C20" s="271"/>
      <c r="D20" s="272" t="n">
        <f aca="false">SUM(D8:D19)</f>
        <v>100</v>
      </c>
      <c r="E20" s="273" t="n">
        <f aca="false">SUM(E8:E19)/D20 - E22*D22 - E21*D21</f>
        <v>0.4999</v>
      </c>
      <c r="F20" s="274"/>
    </row>
    <row r="21" customFormat="false" ht="15" hidden="false" customHeight="false" outlineLevel="0" collapsed="false">
      <c r="A21" s="275" t="s">
        <v>178</v>
      </c>
      <c r="D21" s="276" t="n">
        <v>0.15</v>
      </c>
      <c r="F21" s="0" t="s">
        <v>179</v>
      </c>
    </row>
    <row r="22" customFormat="false" ht="15" hidden="false" customHeight="false" outlineLevel="0" collapsed="false">
      <c r="A22" s="275" t="s">
        <v>180</v>
      </c>
      <c r="D22" s="276" t="n">
        <v>0.2</v>
      </c>
      <c r="F22" s="0" t="s">
        <v>181</v>
      </c>
    </row>
    <row r="23" customFormat="false" ht="23.25" hidden="false" customHeight="true" outlineLevel="0" collapsed="false">
      <c r="A23" s="277" t="s">
        <v>1</v>
      </c>
      <c r="B23" s="277"/>
      <c r="C23" s="277"/>
      <c r="D23" s="277"/>
      <c r="E23" s="277"/>
      <c r="F23" s="277"/>
    </row>
    <row r="24" customFormat="false" ht="25.5" hidden="false" customHeight="true" outlineLevel="0" collapsed="false">
      <c r="A24" s="278" t="s">
        <v>52</v>
      </c>
      <c r="B24" s="279"/>
      <c r="C24" s="279"/>
      <c r="D24" s="279"/>
      <c r="E24" s="279"/>
      <c r="F24" s="279"/>
    </row>
    <row r="25" customFormat="false" ht="15" hidden="false" customHeight="false" outlineLevel="0" collapsed="false">
      <c r="A25" s="278" t="s">
        <v>153</v>
      </c>
      <c r="B25" s="278" t="s">
        <v>48</v>
      </c>
      <c r="C25" s="278" t="s">
        <v>154</v>
      </c>
      <c r="D25" s="278" t="s">
        <v>3</v>
      </c>
      <c r="E25" s="278" t="s">
        <v>155</v>
      </c>
      <c r="F25" s="280" t="s">
        <v>82</v>
      </c>
    </row>
    <row r="26" customFormat="false" ht="15" hidden="false" customHeight="false" outlineLevel="0" collapsed="false">
      <c r="A26" s="278" t="s">
        <v>182</v>
      </c>
      <c r="B26" s="281" t="n">
        <v>1</v>
      </c>
      <c r="C26" s="281" t="n">
        <v>0.95</v>
      </c>
      <c r="D26" s="278" t="n">
        <v>14</v>
      </c>
      <c r="E26" s="278" t="n">
        <f aca="false">B26*C26*D26</f>
        <v>13.3</v>
      </c>
      <c r="F26" s="280"/>
      <c r="G26" s="282" t="s">
        <v>124</v>
      </c>
    </row>
    <row r="27" customFormat="false" ht="15" hidden="false" customHeight="false" outlineLevel="0" collapsed="false">
      <c r="A27" s="278" t="s">
        <v>183</v>
      </c>
      <c r="B27" s="281" t="n">
        <v>0.85</v>
      </c>
      <c r="C27" s="281" t="n">
        <v>0.5</v>
      </c>
      <c r="D27" s="278" t="n">
        <v>15</v>
      </c>
      <c r="E27" s="278" t="n">
        <f aca="false">B27*C27*D27</f>
        <v>6.375</v>
      </c>
      <c r="F27" s="280"/>
      <c r="G27" s="0" t="s">
        <v>110</v>
      </c>
    </row>
    <row r="28" customFormat="false" ht="15" hidden="false" customHeight="false" outlineLevel="0" collapsed="false">
      <c r="A28" s="278" t="s">
        <v>184</v>
      </c>
      <c r="B28" s="281" t="n">
        <v>1</v>
      </c>
      <c r="C28" s="281" t="n">
        <v>0.9</v>
      </c>
      <c r="D28" s="278" t="n">
        <v>5</v>
      </c>
      <c r="E28" s="278" t="n">
        <f aca="false">B28*C28*D28</f>
        <v>4.5</v>
      </c>
      <c r="F28" s="280"/>
      <c r="G28" s="0" t="s">
        <v>124</v>
      </c>
    </row>
    <row r="29" customFormat="false" ht="15" hidden="false" customHeight="false" outlineLevel="0" collapsed="false">
      <c r="A29" s="278" t="s">
        <v>185</v>
      </c>
      <c r="B29" s="281" t="n">
        <v>1</v>
      </c>
      <c r="C29" s="281" t="n">
        <v>1</v>
      </c>
      <c r="D29" s="278" t="n">
        <v>6</v>
      </c>
      <c r="E29" s="278" t="n">
        <f aca="false">B29*C29*D29</f>
        <v>6</v>
      </c>
      <c r="F29" s="280"/>
      <c r="G29" s="0" t="s">
        <v>110</v>
      </c>
    </row>
    <row r="30" customFormat="false" ht="15" hidden="false" customHeight="false" outlineLevel="0" collapsed="false">
      <c r="A30" s="278" t="s">
        <v>186</v>
      </c>
      <c r="B30" s="281" t="n">
        <v>0.84</v>
      </c>
      <c r="C30" s="281" t="n">
        <v>1</v>
      </c>
      <c r="D30" s="278" t="n">
        <v>6</v>
      </c>
      <c r="E30" s="278" t="n">
        <f aca="false">B30*C30*D30</f>
        <v>5.04</v>
      </c>
      <c r="F30" s="280"/>
      <c r="G30" s="0" t="s">
        <v>84</v>
      </c>
    </row>
    <row r="31" customFormat="false" ht="15" hidden="false" customHeight="false" outlineLevel="0" collapsed="false">
      <c r="A31" s="278" t="s">
        <v>187</v>
      </c>
      <c r="B31" s="281" t="n">
        <v>1</v>
      </c>
      <c r="C31" s="281" t="n">
        <v>1</v>
      </c>
      <c r="D31" s="278" t="n">
        <v>10</v>
      </c>
      <c r="E31" s="278" t="n">
        <f aca="false">B31*C31*D31</f>
        <v>10</v>
      </c>
      <c r="F31" s="280"/>
      <c r="G31" s="0" t="s">
        <v>110</v>
      </c>
    </row>
    <row r="32" customFormat="false" ht="15" hidden="false" customHeight="false" outlineLevel="0" collapsed="false">
      <c r="A32" s="278" t="s">
        <v>188</v>
      </c>
      <c r="B32" s="281" t="n">
        <v>1</v>
      </c>
      <c r="C32" s="281" t="n">
        <v>1</v>
      </c>
      <c r="D32" s="278" t="n">
        <v>6</v>
      </c>
      <c r="E32" s="278" t="n">
        <f aca="false">B32*C32*D32</f>
        <v>6</v>
      </c>
      <c r="F32" s="280"/>
      <c r="G32" s="0" t="s">
        <v>84</v>
      </c>
    </row>
    <row r="33" customFormat="false" ht="15" hidden="false" customHeight="false" outlineLevel="0" collapsed="false">
      <c r="A33" s="278" t="s">
        <v>189</v>
      </c>
      <c r="B33" s="281" t="n">
        <v>0.83</v>
      </c>
      <c r="C33" s="281" t="n">
        <v>0.9</v>
      </c>
      <c r="D33" s="278" t="n">
        <v>6</v>
      </c>
      <c r="E33" s="278" t="n">
        <f aca="false">B33*C33*D33</f>
        <v>4.482</v>
      </c>
      <c r="F33" s="280"/>
      <c r="G33" s="0" t="s">
        <v>84</v>
      </c>
    </row>
    <row r="34" customFormat="false" ht="15" hidden="false" customHeight="false" outlineLevel="0" collapsed="false">
      <c r="A34" s="278" t="s">
        <v>190</v>
      </c>
      <c r="B34" s="281" t="n">
        <v>0.76</v>
      </c>
      <c r="C34" s="281" t="n">
        <v>0.6</v>
      </c>
      <c r="D34" s="278" t="n">
        <v>8</v>
      </c>
      <c r="E34" s="278" t="n">
        <f aca="false">B34*C34*D34</f>
        <v>3.648</v>
      </c>
      <c r="F34" s="280"/>
      <c r="G34" s="0" t="s">
        <v>84</v>
      </c>
    </row>
    <row r="35" customFormat="false" ht="15" hidden="false" customHeight="false" outlineLevel="0" collapsed="false">
      <c r="A35" s="278" t="s">
        <v>191</v>
      </c>
      <c r="B35" s="281" t="n">
        <v>0.71</v>
      </c>
      <c r="C35" s="281" t="n">
        <v>1</v>
      </c>
      <c r="D35" s="278" t="n">
        <v>8</v>
      </c>
      <c r="E35" s="278" t="n">
        <f aca="false">B35*C35*D35</f>
        <v>5.68</v>
      </c>
      <c r="F35" s="280"/>
      <c r="G35" s="0" t="s">
        <v>84</v>
      </c>
    </row>
    <row r="36" customFormat="false" ht="15" hidden="false" customHeight="false" outlineLevel="0" collapsed="false">
      <c r="A36" s="278" t="s">
        <v>192</v>
      </c>
      <c r="B36" s="281" t="n">
        <v>0.8</v>
      </c>
      <c r="C36" s="281" t="n">
        <v>0.9</v>
      </c>
      <c r="D36" s="278" t="n">
        <v>14</v>
      </c>
      <c r="E36" s="278" t="n">
        <f aca="false">B36*C36*D36</f>
        <v>10.08</v>
      </c>
      <c r="F36" s="280"/>
      <c r="G36" s="0" t="s">
        <v>124</v>
      </c>
    </row>
    <row r="37" customFormat="false" ht="15" hidden="false" customHeight="false" outlineLevel="0" collapsed="false">
      <c r="A37" s="278" t="s">
        <v>193</v>
      </c>
      <c r="B37" s="281" t="n">
        <v>0.95</v>
      </c>
      <c r="C37" s="281" t="n">
        <v>0</v>
      </c>
      <c r="D37" s="278" t="n">
        <v>2</v>
      </c>
      <c r="E37" s="278" t="n">
        <f aca="false">B37*C37*D37</f>
        <v>0</v>
      </c>
      <c r="F37" s="280"/>
      <c r="G37" s="0" t="s">
        <v>110</v>
      </c>
    </row>
    <row r="38" customFormat="false" ht="15" hidden="false" customHeight="false" outlineLevel="0" collapsed="false">
      <c r="A38" s="283" t="s">
        <v>177</v>
      </c>
      <c r="B38" s="283"/>
      <c r="C38" s="284"/>
      <c r="D38" s="284" t="n">
        <f aca="false">SUM(D26:D37)</f>
        <v>100</v>
      </c>
      <c r="E38" s="285" t="n">
        <f aca="false">SUM(E26:E37)/D38 -E39*D39 -E40*D40-E41*D41</f>
        <v>0.68855</v>
      </c>
      <c r="F38" s="286"/>
    </row>
    <row r="39" customFormat="false" ht="15" hidden="false" customHeight="false" outlineLevel="0" collapsed="false">
      <c r="A39" s="287" t="s">
        <v>178</v>
      </c>
      <c r="C39" s="288"/>
      <c r="D39" s="289" t="n">
        <v>0.15</v>
      </c>
      <c r="E39" s="0" t="n">
        <v>0.25</v>
      </c>
      <c r="F39" s="0" t="s">
        <v>194</v>
      </c>
    </row>
    <row r="40" customFormat="false" ht="15" hidden="false" customHeight="false" outlineLevel="0" collapsed="false">
      <c r="A40" s="287" t="s">
        <v>180</v>
      </c>
      <c r="D40" s="290" t="n">
        <v>0.2</v>
      </c>
    </row>
    <row r="41" customFormat="false" ht="15" hidden="false" customHeight="false" outlineLevel="0" collapsed="false">
      <c r="A41" s="287" t="s">
        <v>195</v>
      </c>
      <c r="D41" s="291" t="n">
        <v>0.05</v>
      </c>
      <c r="E41" s="0" t="n">
        <v>0.5</v>
      </c>
      <c r="F41" s="0" t="s">
        <v>196</v>
      </c>
    </row>
    <row r="42" customFormat="false" ht="23.25" hidden="false" customHeight="false" outlineLevel="0" collapsed="false">
      <c r="A42" s="292" t="s">
        <v>2</v>
      </c>
      <c r="B42" s="292"/>
      <c r="C42" s="292"/>
      <c r="D42" s="292"/>
      <c r="E42" s="292"/>
      <c r="F42" s="292"/>
    </row>
    <row r="43" customFormat="false" ht="15" hidden="false" customHeight="false" outlineLevel="0" collapsed="false">
      <c r="A43" s="293" t="s">
        <v>52</v>
      </c>
      <c r="B43" s="294"/>
      <c r="C43" s="294"/>
      <c r="D43" s="294"/>
      <c r="E43" s="294"/>
      <c r="F43" s="294"/>
    </row>
    <row r="44" customFormat="false" ht="15" hidden="false" customHeight="false" outlineLevel="0" collapsed="false">
      <c r="A44" s="295" t="s">
        <v>153</v>
      </c>
      <c r="B44" s="296" t="s">
        <v>48</v>
      </c>
      <c r="C44" s="296" t="s">
        <v>154</v>
      </c>
      <c r="D44" s="296" t="s">
        <v>3</v>
      </c>
      <c r="E44" s="296" t="s">
        <v>155</v>
      </c>
      <c r="F44" s="297" t="s">
        <v>82</v>
      </c>
    </row>
    <row r="45" customFormat="false" ht="15" hidden="false" customHeight="false" outlineLevel="0" collapsed="false">
      <c r="A45" s="298" t="s">
        <v>197</v>
      </c>
      <c r="B45" s="299" t="n">
        <v>1</v>
      </c>
      <c r="C45" s="299" t="n">
        <v>1</v>
      </c>
      <c r="D45" s="299" t="n">
        <v>8</v>
      </c>
      <c r="E45" s="299" t="n">
        <f aca="false">B45*C45*D45</f>
        <v>8</v>
      </c>
      <c r="F45" s="297"/>
      <c r="G45" s="0" t="s">
        <v>84</v>
      </c>
    </row>
    <row r="46" customFormat="false" ht="15" hidden="false" customHeight="false" outlineLevel="0" collapsed="false">
      <c r="A46" s="298" t="s">
        <v>198</v>
      </c>
      <c r="B46" s="299" t="n">
        <v>0.9</v>
      </c>
      <c r="C46" s="299" t="n">
        <v>0.75</v>
      </c>
      <c r="D46" s="299" t="n">
        <v>6</v>
      </c>
      <c r="E46" s="299" t="n">
        <f aca="false">B46*C46*D46</f>
        <v>4.05</v>
      </c>
      <c r="F46" s="300"/>
      <c r="G46" s="0" t="s">
        <v>124</v>
      </c>
    </row>
    <row r="47" customFormat="false" ht="15" hidden="false" customHeight="false" outlineLevel="0" collapsed="false">
      <c r="A47" s="298" t="s">
        <v>199</v>
      </c>
      <c r="B47" s="299" t="n">
        <v>1</v>
      </c>
      <c r="C47" s="299" t="n">
        <v>0.75</v>
      </c>
      <c r="D47" s="299" t="n">
        <v>6</v>
      </c>
      <c r="E47" s="299" t="n">
        <f aca="false">B47*C47*D47</f>
        <v>4.5</v>
      </c>
      <c r="F47" s="297"/>
      <c r="G47" s="0" t="s">
        <v>124</v>
      </c>
    </row>
    <row r="48" customFormat="false" ht="15" hidden="false" customHeight="false" outlineLevel="0" collapsed="false">
      <c r="A48" s="298" t="s">
        <v>200</v>
      </c>
      <c r="B48" s="299" t="n">
        <v>0.9</v>
      </c>
      <c r="C48" s="299" t="n">
        <v>1</v>
      </c>
      <c r="D48" s="299" t="n">
        <v>6</v>
      </c>
      <c r="E48" s="299" t="n">
        <f aca="false">B48*C48*D48</f>
        <v>5.4</v>
      </c>
      <c r="F48" s="300"/>
      <c r="G48" s="0" t="s">
        <v>124</v>
      </c>
    </row>
    <row r="49" customFormat="false" ht="15" hidden="false" customHeight="false" outlineLevel="0" collapsed="false">
      <c r="A49" s="298" t="s">
        <v>201</v>
      </c>
      <c r="B49" s="299" t="n">
        <v>0.9</v>
      </c>
      <c r="C49" s="299" t="n">
        <v>1</v>
      </c>
      <c r="D49" s="299" t="n">
        <v>10</v>
      </c>
      <c r="E49" s="299" t="n">
        <f aca="false">B49*C49*D49</f>
        <v>9</v>
      </c>
      <c r="F49" s="297"/>
      <c r="G49" s="0" t="s">
        <v>124</v>
      </c>
    </row>
    <row r="50" customFormat="false" ht="15" hidden="false" customHeight="false" outlineLevel="0" collapsed="false">
      <c r="A50" s="298" t="s">
        <v>202</v>
      </c>
      <c r="B50" s="299" t="n">
        <f aca="false">12/13</f>
        <v>0.923076923076923</v>
      </c>
      <c r="C50" s="299" t="n">
        <v>1</v>
      </c>
      <c r="D50" s="299" t="n">
        <v>10</v>
      </c>
      <c r="E50" s="299" t="n">
        <f aca="false">B50*C50*D50</f>
        <v>9.23076923076923</v>
      </c>
      <c r="F50" s="297"/>
      <c r="G50" s="0" t="s">
        <v>84</v>
      </c>
    </row>
    <row r="51" customFormat="false" ht="15" hidden="false" customHeight="false" outlineLevel="0" collapsed="false">
      <c r="A51" s="298" t="s">
        <v>203</v>
      </c>
      <c r="B51" s="299" t="n">
        <v>1</v>
      </c>
      <c r="C51" s="299" t="n">
        <v>1</v>
      </c>
      <c r="D51" s="299" t="n">
        <v>12</v>
      </c>
      <c r="E51" s="299" t="n">
        <f aca="false">B51*C51*D51</f>
        <v>12</v>
      </c>
      <c r="F51" s="297"/>
      <c r="G51" s="0" t="s">
        <v>204</v>
      </c>
    </row>
    <row r="52" customFormat="false" ht="15" hidden="false" customHeight="false" outlineLevel="0" collapsed="false">
      <c r="A52" s="298" t="s">
        <v>205</v>
      </c>
      <c r="B52" s="301" t="n">
        <v>1</v>
      </c>
      <c r="C52" s="301" t="n">
        <v>1</v>
      </c>
      <c r="D52" s="299" t="n">
        <v>12</v>
      </c>
      <c r="E52" s="299" t="n">
        <f aca="false">B52*C52*D52</f>
        <v>12</v>
      </c>
      <c r="F52" s="297"/>
      <c r="G52" s="0" t="s">
        <v>204</v>
      </c>
    </row>
    <row r="53" customFormat="false" ht="15" hidden="false" customHeight="false" outlineLevel="0" collapsed="false">
      <c r="A53" s="302" t="s">
        <v>206</v>
      </c>
      <c r="B53" s="299" t="n">
        <v>1</v>
      </c>
      <c r="C53" s="299" t="n">
        <v>0.9</v>
      </c>
      <c r="D53" s="303" t="n">
        <v>6</v>
      </c>
      <c r="E53" s="299" t="n">
        <f aca="false">B53*C53*D53</f>
        <v>5.4</v>
      </c>
      <c r="F53" s="304"/>
      <c r="G53" s="0" t="s">
        <v>84</v>
      </c>
    </row>
    <row r="54" customFormat="false" ht="15" hidden="false" customHeight="false" outlineLevel="0" collapsed="false">
      <c r="A54" s="302" t="s">
        <v>207</v>
      </c>
      <c r="B54" s="299" t="n">
        <v>0.66</v>
      </c>
      <c r="C54" s="299" t="n">
        <v>1</v>
      </c>
      <c r="D54" s="303" t="n">
        <v>5</v>
      </c>
      <c r="E54" s="299" t="n">
        <f aca="false">B54*C54*D54</f>
        <v>3.3</v>
      </c>
      <c r="F54" s="304"/>
      <c r="G54" s="0" t="s">
        <v>84</v>
      </c>
    </row>
    <row r="55" customFormat="false" ht="15" hidden="false" customHeight="false" outlineLevel="0" collapsed="false">
      <c r="A55" s="302" t="s">
        <v>208</v>
      </c>
      <c r="B55" s="299" t="n">
        <v>0.66</v>
      </c>
      <c r="C55" s="299" t="n">
        <v>1</v>
      </c>
      <c r="D55" s="303" t="n">
        <v>5</v>
      </c>
      <c r="E55" s="299" t="n">
        <f aca="false">B55*C55*D55</f>
        <v>3.3</v>
      </c>
      <c r="F55" s="304"/>
      <c r="G55" s="0" t="s">
        <v>84</v>
      </c>
    </row>
    <row r="56" customFormat="false" ht="15" hidden="false" customHeight="false" outlineLevel="0" collapsed="false">
      <c r="A56" s="302" t="s">
        <v>209</v>
      </c>
      <c r="B56" s="299" t="n">
        <v>1</v>
      </c>
      <c r="C56" s="299" t="n">
        <v>1</v>
      </c>
      <c r="D56" s="303" t="n">
        <v>4</v>
      </c>
      <c r="E56" s="299" t="n">
        <f aca="false">B56*C56*D56</f>
        <v>4</v>
      </c>
      <c r="F56" s="304"/>
      <c r="G56" s="0" t="s">
        <v>204</v>
      </c>
    </row>
    <row r="57" customFormat="false" ht="15" hidden="false" customHeight="false" outlineLevel="0" collapsed="false">
      <c r="A57" s="302" t="s">
        <v>210</v>
      </c>
      <c r="B57" s="299" t="n">
        <v>1</v>
      </c>
      <c r="C57" s="299" t="n">
        <v>1</v>
      </c>
      <c r="D57" s="303" t="n">
        <v>8</v>
      </c>
      <c r="E57" s="299" t="n">
        <f aca="false">B57*C57*D57</f>
        <v>8</v>
      </c>
      <c r="F57" s="304"/>
      <c r="G57" s="0" t="s">
        <v>204</v>
      </c>
    </row>
    <row r="58" customFormat="false" ht="15" hidden="false" customHeight="false" outlineLevel="0" collapsed="false">
      <c r="A58" s="302" t="s">
        <v>193</v>
      </c>
      <c r="B58" s="299" t="n">
        <v>1</v>
      </c>
      <c r="C58" s="299" t="n">
        <v>1</v>
      </c>
      <c r="D58" s="303" t="n">
        <v>2</v>
      </c>
      <c r="E58" s="299" t="n">
        <f aca="false">B58*C58*D58</f>
        <v>2</v>
      </c>
      <c r="F58" s="304"/>
      <c r="G58" s="0" t="s">
        <v>124</v>
      </c>
    </row>
    <row r="59" customFormat="false" ht="15" hidden="false" customHeight="false" outlineLevel="0" collapsed="false">
      <c r="A59" s="305" t="s">
        <v>177</v>
      </c>
      <c r="B59" s="306"/>
      <c r="C59" s="306"/>
      <c r="D59" s="307" t="n">
        <f aca="false">SUM(D45:D58)</f>
        <v>100</v>
      </c>
      <c r="E59" s="308" t="n">
        <f aca="false">SUM(E45:E58)/D59 - D60*E60  - D61*E61 - D62*E62</f>
        <v>0.889307692307692</v>
      </c>
      <c r="F59" s="309"/>
    </row>
    <row r="60" customFormat="false" ht="15" hidden="false" customHeight="false" outlineLevel="0" collapsed="false">
      <c r="A60" s="310" t="s">
        <v>178</v>
      </c>
      <c r="D60" s="290" t="n">
        <v>0.15</v>
      </c>
    </row>
    <row r="61" customFormat="false" ht="15" hidden="false" customHeight="false" outlineLevel="0" collapsed="false">
      <c r="A61" s="310" t="s">
        <v>180</v>
      </c>
      <c r="D61" s="290" t="n">
        <v>0.2</v>
      </c>
    </row>
    <row r="62" customFormat="false" ht="15" hidden="false" customHeight="false" outlineLevel="0" collapsed="false">
      <c r="A62" s="311" t="s">
        <v>195</v>
      </c>
      <c r="D62" s="291" t="n">
        <v>0.05</v>
      </c>
      <c r="E62" s="0" t="n">
        <v>0.25</v>
      </c>
      <c r="F62" s="0" t="s">
        <v>211</v>
      </c>
    </row>
  </sheetData>
  <mergeCells count="9">
    <mergeCell ref="A1:F1"/>
    <mergeCell ref="A3:F3"/>
    <mergeCell ref="A5:F5"/>
    <mergeCell ref="B6:F6"/>
    <mergeCell ref="B20:C20"/>
    <mergeCell ref="A23:F23"/>
    <mergeCell ref="B24:F24"/>
    <mergeCell ref="A42:F42"/>
    <mergeCell ref="B43:F43"/>
  </mergeCells>
  <dataValidations count="5">
    <dataValidation allowBlank="true" operator="between" showDropDown="false" showErrorMessage="true" showInputMessage="true" sqref="B8:B20 E22 B45:B58" type="decimal">
      <formula1>0</formula1>
      <formula2>1</formula2>
    </dataValidation>
    <dataValidation allowBlank="true" operator="between" showDropDown="false" showErrorMessage="true" showInputMessage="true" sqref="C9:C14 C16:C19 C21" type="list">
      <formula1>"0,0.25,0.50,0.75,1"</formula1>
      <formula2>0</formula2>
    </dataValidation>
    <dataValidation allowBlank="true" operator="between" showDropDown="false" showErrorMessage="true" showInputMessage="true" sqref="E40 E61" type="whole">
      <formula1>0</formula1>
      <formula2>1</formula2>
    </dataValidation>
    <dataValidation allowBlank="true" operator="between" showDropDown="false" showErrorMessage="true" showInputMessage="true" sqref="C8 C15" type="list">
      <formula1>"0,0.25,0.50,0.75,0.9,1"</formula1>
      <formula2>0</formula2>
    </dataValidation>
    <dataValidation allowBlank="true" operator="between" showDropDown="false" showErrorMessage="true" showInputMessage="true" sqref="C45:C58"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1"/>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B31" activeCellId="0" sqref="B31"/>
    </sheetView>
  </sheetViews>
  <sheetFormatPr defaultColWidth="9" defaultRowHeight="14.25" zeroHeight="false" outlineLevelRow="0" outlineLevelCol="0"/>
  <cols>
    <col collapsed="false" customWidth="true" hidden="false" outlineLevel="0" max="1" min="1" style="0" width="41.85"/>
    <col collapsed="false" customWidth="true" hidden="false" outlineLevel="0" max="6" min="6" style="0" width="8"/>
  </cols>
  <sheetData>
    <row r="1" customFormat="false" ht="15" hidden="false" customHeight="false" outlineLevel="0" collapsed="false"/>
    <row r="2" customFormat="false" ht="15" hidden="false" customHeight="false" outlineLevel="0" collapsed="false">
      <c r="A2" s="49" t="s">
        <v>51</v>
      </c>
      <c r="B2" s="50" t="s">
        <v>0</v>
      </c>
      <c r="C2" s="51" t="s">
        <v>1</v>
      </c>
      <c r="D2" s="52" t="s">
        <v>2</v>
      </c>
      <c r="E2" s="53" t="s">
        <v>49</v>
      </c>
      <c r="F2" s="54" t="s">
        <v>50</v>
      </c>
      <c r="G2" s="55" t="s">
        <v>3</v>
      </c>
    </row>
    <row r="3" customFormat="false" ht="15" hidden="false" customHeight="false" outlineLevel="0" collapsed="false">
      <c r="A3" s="56" t="s">
        <v>52</v>
      </c>
      <c r="B3" s="57"/>
      <c r="C3" s="58"/>
      <c r="D3" s="59"/>
      <c r="E3" s="60"/>
      <c r="F3" s="61"/>
      <c r="G3" s="55"/>
    </row>
    <row r="4" customFormat="false" ht="30" hidden="false" customHeight="false" outlineLevel="0" collapsed="false">
      <c r="A4" s="62" t="s">
        <v>212</v>
      </c>
      <c r="B4" s="63"/>
      <c r="C4" s="64"/>
      <c r="D4" s="65"/>
      <c r="E4" s="66"/>
      <c r="F4" s="67"/>
      <c r="G4" s="68" t="n">
        <v>6</v>
      </c>
    </row>
    <row r="5" customFormat="false" ht="30" hidden="false" customHeight="false" outlineLevel="0" collapsed="false">
      <c r="A5" s="69" t="s">
        <v>12</v>
      </c>
      <c r="B5" s="70"/>
      <c r="C5" s="71"/>
      <c r="D5" s="72"/>
      <c r="E5" s="73"/>
      <c r="F5" s="74"/>
      <c r="G5" s="75" t="n">
        <v>3</v>
      </c>
    </row>
    <row r="6" customFormat="false" ht="30" hidden="false" customHeight="false" outlineLevel="0" collapsed="false">
      <c r="A6" s="69" t="s">
        <v>213</v>
      </c>
      <c r="B6" s="70"/>
      <c r="C6" s="71"/>
      <c r="D6" s="72"/>
      <c r="E6" s="73"/>
      <c r="F6" s="74"/>
      <c r="G6" s="75" t="n">
        <v>2</v>
      </c>
    </row>
    <row r="7" customFormat="false" ht="15" hidden="false" customHeight="false" outlineLevel="0" collapsed="false">
      <c r="A7" s="69" t="s">
        <v>214</v>
      </c>
      <c r="B7" s="70"/>
      <c r="C7" s="71"/>
      <c r="D7" s="72"/>
      <c r="E7" s="73"/>
      <c r="F7" s="74"/>
      <c r="G7" s="75" t="n">
        <v>4</v>
      </c>
    </row>
    <row r="8" customFormat="false" ht="30" hidden="false" customHeight="false" outlineLevel="0" collapsed="false">
      <c r="A8" s="69" t="s">
        <v>215</v>
      </c>
      <c r="B8" s="70"/>
      <c r="C8" s="71"/>
      <c r="D8" s="72"/>
      <c r="E8" s="73"/>
      <c r="F8" s="74"/>
      <c r="G8" s="75" t="n">
        <v>3</v>
      </c>
    </row>
    <row r="9" customFormat="false" ht="15" hidden="false" customHeight="false" outlineLevel="0" collapsed="false">
      <c r="A9" s="69" t="s">
        <v>216</v>
      </c>
      <c r="B9" s="70"/>
      <c r="C9" s="71"/>
      <c r="D9" s="72"/>
      <c r="E9" s="73"/>
      <c r="F9" s="74"/>
      <c r="G9" s="75" t="n">
        <v>3</v>
      </c>
    </row>
    <row r="10" customFormat="false" ht="30" hidden="false" customHeight="false" outlineLevel="0" collapsed="false">
      <c r="A10" s="69" t="s">
        <v>217</v>
      </c>
      <c r="B10" s="70"/>
      <c r="C10" s="71"/>
      <c r="D10" s="72"/>
      <c r="E10" s="73"/>
      <c r="F10" s="74"/>
      <c r="G10" s="75" t="n">
        <v>3</v>
      </c>
    </row>
    <row r="11" customFormat="false" ht="30" hidden="false" customHeight="false" outlineLevel="0" collapsed="false">
      <c r="A11" s="69" t="s">
        <v>218</v>
      </c>
      <c r="B11" s="70"/>
      <c r="C11" s="71"/>
      <c r="D11" s="72"/>
      <c r="E11" s="73"/>
      <c r="F11" s="74"/>
      <c r="G11" s="75" t="n">
        <v>3</v>
      </c>
    </row>
    <row r="12" customFormat="false" ht="15" hidden="false" customHeight="false" outlineLevel="0" collapsed="false">
      <c r="A12" s="69" t="s">
        <v>219</v>
      </c>
      <c r="B12" s="70"/>
      <c r="C12" s="71"/>
      <c r="D12" s="72"/>
      <c r="E12" s="73"/>
      <c r="F12" s="74"/>
      <c r="G12" s="75" t="n">
        <v>2</v>
      </c>
    </row>
    <row r="13" customFormat="false" ht="30" hidden="false" customHeight="false" outlineLevel="0" collapsed="false">
      <c r="A13" s="69" t="s">
        <v>220</v>
      </c>
      <c r="B13" s="70"/>
      <c r="C13" s="71"/>
      <c r="D13" s="72"/>
      <c r="E13" s="73"/>
      <c r="F13" s="74"/>
      <c r="G13" s="75" t="n">
        <v>5</v>
      </c>
    </row>
    <row r="14" customFormat="false" ht="15" hidden="false" customHeight="false" outlineLevel="0" collapsed="false">
      <c r="A14" s="69" t="s">
        <v>221</v>
      </c>
      <c r="B14" s="70"/>
      <c r="C14" s="71"/>
      <c r="D14" s="72"/>
      <c r="E14" s="73"/>
      <c r="F14" s="74"/>
      <c r="G14" s="75" t="n">
        <v>2</v>
      </c>
    </row>
    <row r="15" customFormat="false" ht="15" hidden="false" customHeight="false" outlineLevel="0" collapsed="false">
      <c r="A15" s="69" t="s">
        <v>222</v>
      </c>
      <c r="B15" s="70"/>
      <c r="C15" s="71"/>
      <c r="D15" s="72"/>
      <c r="E15" s="73"/>
      <c r="F15" s="74"/>
      <c r="G15" s="75" t="n">
        <v>3</v>
      </c>
    </row>
    <row r="16" customFormat="false" ht="15" hidden="false" customHeight="false" outlineLevel="0" collapsed="false">
      <c r="A16" s="69" t="s">
        <v>223</v>
      </c>
      <c r="B16" s="70"/>
      <c r="C16" s="71"/>
      <c r="D16" s="72"/>
      <c r="E16" s="73"/>
      <c r="F16" s="74"/>
      <c r="G16" s="75" t="n">
        <v>1</v>
      </c>
    </row>
    <row r="17" customFormat="false" ht="15" hidden="false" customHeight="false" outlineLevel="0" collapsed="false">
      <c r="A17" s="69" t="s">
        <v>224</v>
      </c>
      <c r="B17" s="70"/>
      <c r="C17" s="71"/>
      <c r="D17" s="72"/>
      <c r="E17" s="73"/>
      <c r="F17" s="74"/>
      <c r="G17" s="75" t="n">
        <v>3</v>
      </c>
    </row>
    <row r="18" customFormat="false" ht="30" hidden="false" customHeight="false" outlineLevel="0" collapsed="false">
      <c r="A18" s="69" t="s">
        <v>225</v>
      </c>
      <c r="B18" s="70"/>
      <c r="C18" s="71"/>
      <c r="D18" s="72"/>
      <c r="E18" s="73"/>
      <c r="F18" s="74"/>
      <c r="G18" s="75" t="n">
        <v>2</v>
      </c>
    </row>
    <row r="19" customFormat="false" ht="15" hidden="false" customHeight="false" outlineLevel="0" collapsed="false">
      <c r="A19" s="69" t="s">
        <v>226</v>
      </c>
      <c r="B19" s="70"/>
      <c r="C19" s="71"/>
      <c r="D19" s="72"/>
      <c r="E19" s="73"/>
      <c r="F19" s="74"/>
      <c r="G19" s="75" t="n">
        <v>1</v>
      </c>
    </row>
    <row r="20" customFormat="false" ht="15" hidden="false" customHeight="false" outlineLevel="0" collapsed="false">
      <c r="A20" s="69" t="s">
        <v>227</v>
      </c>
      <c r="B20" s="70"/>
      <c r="C20" s="71"/>
      <c r="D20" s="72"/>
      <c r="E20" s="73"/>
      <c r="F20" s="74"/>
      <c r="G20" s="75" t="n">
        <v>2</v>
      </c>
    </row>
    <row r="21" customFormat="false" ht="45" hidden="false" customHeight="false" outlineLevel="0" collapsed="false">
      <c r="A21" s="69" t="s">
        <v>228</v>
      </c>
      <c r="B21" s="70"/>
      <c r="C21" s="71"/>
      <c r="D21" s="72"/>
      <c r="E21" s="73"/>
      <c r="F21" s="74"/>
      <c r="G21" s="75" t="n">
        <v>3</v>
      </c>
    </row>
    <row r="22" customFormat="false" ht="15" hidden="false" customHeight="false" outlineLevel="0" collapsed="false">
      <c r="A22" s="69" t="s">
        <v>229</v>
      </c>
      <c r="B22" s="70"/>
      <c r="C22" s="71"/>
      <c r="D22" s="72"/>
      <c r="E22" s="73"/>
      <c r="F22" s="74"/>
      <c r="G22" s="75" t="n">
        <v>1</v>
      </c>
    </row>
    <row r="23" customFormat="false" ht="30" hidden="false" customHeight="false" outlineLevel="0" collapsed="false">
      <c r="A23" s="69" t="s">
        <v>230</v>
      </c>
      <c r="B23" s="70"/>
      <c r="C23" s="71"/>
      <c r="D23" s="72"/>
      <c r="E23" s="73"/>
      <c r="F23" s="74"/>
      <c r="G23" s="75" t="n">
        <v>3</v>
      </c>
    </row>
    <row r="24" customFormat="false" ht="15" hidden="false" customHeight="false" outlineLevel="0" collapsed="false">
      <c r="A24" s="69" t="s">
        <v>231</v>
      </c>
      <c r="B24" s="70"/>
      <c r="C24" s="71"/>
      <c r="D24" s="72"/>
      <c r="E24" s="73"/>
      <c r="F24" s="74"/>
      <c r="G24" s="75" t="n">
        <v>1</v>
      </c>
    </row>
    <row r="25" customFormat="false" ht="15" hidden="false" customHeight="false" outlineLevel="0" collapsed="false">
      <c r="A25" s="69" t="s">
        <v>232</v>
      </c>
      <c r="B25" s="70"/>
      <c r="C25" s="71"/>
      <c r="D25" s="72"/>
      <c r="E25" s="73"/>
      <c r="F25" s="74"/>
      <c r="G25" s="75" t="n">
        <v>1</v>
      </c>
    </row>
    <row r="26" customFormat="false" ht="30" hidden="false" customHeight="false" outlineLevel="0" collapsed="false">
      <c r="A26" s="69" t="s">
        <v>233</v>
      </c>
      <c r="B26" s="70"/>
      <c r="C26" s="71"/>
      <c r="D26" s="72"/>
      <c r="E26" s="73"/>
      <c r="F26" s="74"/>
      <c r="G26" s="75" t="n">
        <v>2</v>
      </c>
    </row>
    <row r="27" customFormat="false" ht="30" hidden="false" customHeight="false" outlineLevel="0" collapsed="false">
      <c r="A27" s="76" t="s">
        <v>234</v>
      </c>
      <c r="B27" s="77"/>
      <c r="C27" s="78"/>
      <c r="D27" s="79"/>
      <c r="E27" s="80"/>
      <c r="F27" s="81"/>
      <c r="G27" s="82" t="n">
        <v>2</v>
      </c>
    </row>
    <row r="28" customFormat="false" ht="15" hidden="false" customHeight="false" outlineLevel="0" collapsed="false">
      <c r="A28" s="83" t="s">
        <v>22</v>
      </c>
      <c r="B28" s="84" t="n">
        <f aca="false">SUMPRODUCT(B$4:B$27,$G$4:$G$27)</f>
        <v>0</v>
      </c>
      <c r="C28" s="85" t="n">
        <f aca="false">SUMPRODUCT(C$4:C$27,$G$4:$G$27)</f>
        <v>0</v>
      </c>
      <c r="D28" s="86" t="n">
        <f aca="false">SUMPRODUCT(D$4:D$27,$G$4:$G$27)</f>
        <v>0</v>
      </c>
      <c r="E28" s="87" t="n">
        <f aca="false">SUMPRODUCT(E$4:E$27,$G$4:$G$27)</f>
        <v>0</v>
      </c>
      <c r="F28" s="88" t="n">
        <f aca="false">SUMPRODUCT(F$4:F$27,$G$4:$G$27)</f>
        <v>0</v>
      </c>
      <c r="G28" s="89"/>
    </row>
    <row r="29" customFormat="false" ht="15" hidden="false" customHeight="false" outlineLevel="0" collapsed="false">
      <c r="A29" s="90" t="s">
        <v>23</v>
      </c>
      <c r="B29" s="91" t="n">
        <f aca="false">SUMPRODUCT(--ISNUMBER(B$4:B$27),$G$4:$G$27)</f>
        <v>0</v>
      </c>
      <c r="C29" s="92" t="n">
        <f aca="false">SUMPRODUCT(--ISNUMBER(C$4:C$27),$G$4:$G$27)</f>
        <v>0</v>
      </c>
      <c r="D29" s="93" t="n">
        <f aca="false">SUMPRODUCT(--ISNUMBER(D$4:D$27),$G$4:$G$27)</f>
        <v>0</v>
      </c>
      <c r="E29" s="94" t="n">
        <f aca="false">SUMPRODUCT(--ISNUMBER(E$4:E$27),$G$4:$G$27)</f>
        <v>0</v>
      </c>
      <c r="F29" s="95" t="n">
        <f aca="false">SUMPRODUCT(--ISNUMBER(F$4:F$27),$G$4:$G$27)</f>
        <v>0</v>
      </c>
      <c r="G29" s="89"/>
    </row>
    <row r="31" customFormat="false" ht="15" hidden="false" customHeight="false" outlineLevel="0" collapsed="false">
      <c r="A31" s="96" t="s">
        <v>53</v>
      </c>
      <c r="B31" s="97" t="n">
        <f aca="false">IF(B$29=0,1,B$28)/IF(B$29=0,1,B$29)</f>
        <v>1</v>
      </c>
      <c r="C31" s="98" t="n">
        <f aca="false">IF(C$29=0,1,C$28)/IF(C$29=0,1,C$29)</f>
        <v>1</v>
      </c>
      <c r="D31" s="99" t="n">
        <f aca="false">IF(D$29=0,1,D$28)/IF(D$29=0,1,D$29)</f>
        <v>1</v>
      </c>
      <c r="E31" s="100" t="n">
        <f aca="false">IF(E$29=0,1,E$28)/IF(E$29=0,1,E$29)</f>
        <v>1</v>
      </c>
      <c r="F31" s="101" t="n">
        <f aca="false">IF(F$29=0,1,F$28)/IF(F$29=0,1,F$29)</f>
        <v>1</v>
      </c>
    </row>
    <row r="33" customFormat="false" ht="15" hidden="false" customHeight="false" outlineLevel="0" collapsed="false">
      <c r="A33" s="49" t="s">
        <v>54</v>
      </c>
      <c r="B33" s="89"/>
      <c r="C33" s="89"/>
      <c r="D33" s="89"/>
      <c r="E33" s="89"/>
      <c r="F33" s="89"/>
      <c r="H33" s="102" t="s">
        <v>55</v>
      </c>
      <c r="I33" s="102"/>
    </row>
    <row r="34" customFormat="false" ht="15" hidden="false" customHeight="false" outlineLevel="0" collapsed="false">
      <c r="A34" s="56" t="s">
        <v>56</v>
      </c>
      <c r="B34" s="103" t="s">
        <v>57</v>
      </c>
      <c r="C34" s="104"/>
      <c r="D34" s="105"/>
      <c r="E34" s="106"/>
      <c r="F34" s="107"/>
      <c r="H34" s="108" t="s">
        <v>58</v>
      </c>
      <c r="I34" s="109" t="s">
        <v>59</v>
      </c>
    </row>
    <row r="35" customFormat="false" ht="15" hidden="false" customHeight="false" outlineLevel="0" collapsed="false">
      <c r="A35" s="110" t="s">
        <v>60</v>
      </c>
      <c r="B35" s="111"/>
      <c r="C35" s="112"/>
      <c r="D35" s="113"/>
      <c r="E35" s="114"/>
      <c r="F35" s="115"/>
      <c r="H35" s="116" t="n">
        <v>2</v>
      </c>
      <c r="I35" s="117" t="n">
        <v>2.2</v>
      </c>
    </row>
    <row r="36" customFormat="false" ht="15" hidden="false" customHeight="false" outlineLevel="0" collapsed="false">
      <c r="A36" s="118" t="s">
        <v>61</v>
      </c>
      <c r="B36" s="119"/>
      <c r="C36" s="120"/>
      <c r="D36" s="121"/>
      <c r="E36" s="122"/>
      <c r="F36" s="123"/>
      <c r="H36" s="124" t="n">
        <v>1</v>
      </c>
      <c r="I36" s="125" t="n">
        <v>1.3</v>
      </c>
    </row>
    <row r="37" customFormat="false" ht="15" hidden="false" customHeight="false" outlineLevel="0" collapsed="false">
      <c r="A37" s="118" t="s">
        <v>62</v>
      </c>
      <c r="B37" s="119"/>
      <c r="C37" s="120"/>
      <c r="D37" s="121"/>
      <c r="E37" s="122"/>
      <c r="F37" s="123"/>
      <c r="H37" s="124" t="n">
        <v>1</v>
      </c>
      <c r="I37" s="125" t="n">
        <v>1.3</v>
      </c>
    </row>
    <row r="38" customFormat="false" ht="15" hidden="false" customHeight="false" outlineLevel="0" collapsed="false">
      <c r="A38" s="118" t="s">
        <v>63</v>
      </c>
      <c r="B38" s="119"/>
      <c r="C38" s="120"/>
      <c r="D38" s="121"/>
      <c r="E38" s="122"/>
      <c r="F38" s="123"/>
      <c r="H38" s="124" t="n">
        <v>1</v>
      </c>
      <c r="I38" s="125" t="n">
        <v>1.3</v>
      </c>
    </row>
    <row r="39" customFormat="false" ht="15" hidden="false" customHeight="false" outlineLevel="0" collapsed="false">
      <c r="A39" s="118" t="s">
        <v>64</v>
      </c>
      <c r="B39" s="119"/>
      <c r="C39" s="120"/>
      <c r="D39" s="121"/>
      <c r="E39" s="122"/>
      <c r="F39" s="123"/>
      <c r="H39" s="124" t="n">
        <v>1</v>
      </c>
      <c r="I39" s="125" t="n">
        <v>1.3</v>
      </c>
    </row>
    <row r="40" customFormat="false" ht="15" hidden="false" customHeight="false" outlineLevel="0" collapsed="false">
      <c r="A40" s="118" t="s">
        <v>65</v>
      </c>
      <c r="B40" s="119"/>
      <c r="C40" s="120"/>
      <c r="D40" s="121"/>
      <c r="E40" s="122"/>
      <c r="F40" s="123"/>
      <c r="H40" s="124" t="n">
        <v>1</v>
      </c>
      <c r="I40" s="125" t="n">
        <v>1.3</v>
      </c>
    </row>
    <row r="41" customFormat="false" ht="15" hidden="false" customHeight="false" outlineLevel="0" collapsed="false">
      <c r="A41" s="118" t="s">
        <v>66</v>
      </c>
      <c r="B41" s="119"/>
      <c r="C41" s="120"/>
      <c r="D41" s="121"/>
      <c r="E41" s="122"/>
      <c r="F41" s="123"/>
      <c r="H41" s="124" t="n">
        <v>1</v>
      </c>
      <c r="I41" s="125" t="n">
        <v>1.3</v>
      </c>
    </row>
    <row r="42" customFormat="false" ht="15" hidden="false" customHeight="false" outlineLevel="0" collapsed="false">
      <c r="A42" s="126" t="s">
        <v>67</v>
      </c>
      <c r="B42" s="127"/>
      <c r="C42" s="128"/>
      <c r="D42" s="129"/>
      <c r="E42" s="130"/>
      <c r="F42" s="131"/>
      <c r="H42" s="132" t="n">
        <v>2</v>
      </c>
      <c r="I42" s="133" t="n">
        <v>0</v>
      </c>
    </row>
    <row r="43" customFormat="false" ht="15" hidden="false" customHeight="false" outlineLevel="0" collapsed="false">
      <c r="A43" s="134" t="s">
        <v>68</v>
      </c>
      <c r="B43" s="135" t="n">
        <f aca="false">SUMPRODUCT(B$35:B$42,IF(B$34="Oui",$H$35:$H$42,$I$35:$I$42))</f>
        <v>0</v>
      </c>
      <c r="C43" s="136" t="n">
        <f aca="false">SUMPRODUCT(C$35:C$42,IF(C$34="Oui",$H$35:$H$42,$I$35:$I$42))</f>
        <v>0</v>
      </c>
      <c r="D43" s="137" t="n">
        <f aca="false">SUMPRODUCT(D$35:D$42,IF(D$34="Oui",$H$35:$H$42,$I$35:$I$42))</f>
        <v>0</v>
      </c>
      <c r="E43" s="138" t="n">
        <f aca="false">SUMPRODUCT(E$35:E$42,IF(E$34="Oui",$H$35:$H$42,$I$35:$I$42))</f>
        <v>0</v>
      </c>
      <c r="F43" s="139" t="n">
        <f aca="false">SUMPRODUCT(F$35:F$42,IF(F$34="Oui",$H$35:$H$42,$I$35:$I$42))</f>
        <v>0</v>
      </c>
      <c r="H43" s="140" t="n">
        <v>10</v>
      </c>
      <c r="I43" s="141" t="n">
        <v>10</v>
      </c>
    </row>
    <row r="44" customFormat="false" ht="15" hidden="false" customHeight="false" outlineLevel="0" collapsed="false">
      <c r="A44" s="134" t="s">
        <v>69</v>
      </c>
      <c r="B44" s="135" t="n">
        <f aca="false">IF(B$34="Oui",$H$43,$I$43)</f>
        <v>10</v>
      </c>
      <c r="C44" s="136" t="n">
        <f aca="false">IF(C$34="Oui",$H$43,$I$43)</f>
        <v>10</v>
      </c>
      <c r="D44" s="137" t="n">
        <f aca="false">IF(D$34="Oui",$H$43,$I$43)</f>
        <v>10</v>
      </c>
      <c r="E44" s="138" t="n">
        <f aca="false">IF(E$34="Oui",$H$43,$I$43)</f>
        <v>10</v>
      </c>
      <c r="F44" s="139" t="n">
        <f aca="false">IF(F$34="Oui",$H$43,$I$43)</f>
        <v>10</v>
      </c>
      <c r="H44" s="142"/>
      <c r="I44" s="142"/>
    </row>
    <row r="45" customFormat="false" ht="15" hidden="false" customHeight="false" outlineLevel="0" collapsed="false">
      <c r="A45" s="143"/>
      <c r="B45" s="143"/>
      <c r="C45" s="143"/>
      <c r="D45" s="143"/>
      <c r="E45" s="143"/>
      <c r="F45" s="143"/>
    </row>
    <row r="46" customFormat="false" ht="15" hidden="false" customHeight="false" outlineLevel="0" collapsed="false">
      <c r="A46" s="89"/>
      <c r="B46" s="89"/>
      <c r="C46" s="89"/>
      <c r="D46" s="89"/>
      <c r="E46" s="89"/>
      <c r="F46" s="89"/>
    </row>
    <row r="47" customFormat="false" ht="15" hidden="false" customHeight="false" outlineLevel="0" collapsed="false">
      <c r="A47" s="96" t="s">
        <v>70</v>
      </c>
      <c r="B47" s="97" t="n">
        <f aca="false">B$43/B$44</f>
        <v>0</v>
      </c>
      <c r="C47" s="98" t="n">
        <f aca="false">C$43/C$44</f>
        <v>0</v>
      </c>
      <c r="D47" s="99" t="n">
        <f aca="false">D$43/D$44</f>
        <v>0</v>
      </c>
      <c r="E47" s="100" t="n">
        <f aca="false">E$43/E$44</f>
        <v>0</v>
      </c>
      <c r="F47" s="101" t="n">
        <f aca="false">F$43/F$44</f>
        <v>0</v>
      </c>
    </row>
    <row r="49" customFormat="false" ht="15" hidden="false" customHeight="false" outlineLevel="0" collapsed="false"/>
    <row r="50" customFormat="false" ht="15" hidden="false" customHeight="false" outlineLevel="0" collapsed="false">
      <c r="A50" s="96" t="s">
        <v>235</v>
      </c>
      <c r="B50" s="144" t="n">
        <f aca="false">(B$31+B$47)/2</f>
        <v>0.5</v>
      </c>
      <c r="C50" s="98" t="n">
        <f aca="false">(C$31+C$47)/2</f>
        <v>0.5</v>
      </c>
      <c r="D50" s="99" t="n">
        <f aca="false">(D$31+D$47)/2</f>
        <v>0.5</v>
      </c>
      <c r="E50" s="100" t="n">
        <f aca="false">(E$31+E$47)/2</f>
        <v>0.5</v>
      </c>
      <c r="F50" s="101" t="n">
        <f aca="false">(F$31+F$47)/2</f>
        <v>0.5</v>
      </c>
    </row>
    <row r="51" customFormat="false" ht="15" hidden="false" customHeight="false" outlineLevel="0" collapsed="false">
      <c r="A51" s="96" t="s">
        <v>72</v>
      </c>
      <c r="B51" s="145" t="n">
        <f aca="false">COUNTA(B$4:B$27)</f>
        <v>0</v>
      </c>
      <c r="C51" s="146" t="n">
        <f aca="false">COUNTA(C$4:C$27)</f>
        <v>0</v>
      </c>
      <c r="D51" s="147" t="n">
        <f aca="false">COUNTA(D$4:D$27)</f>
        <v>0</v>
      </c>
      <c r="E51" s="148" t="n">
        <f aca="false">COUNTA(E$4:E$27)</f>
        <v>0</v>
      </c>
      <c r="F51" s="149" t="n">
        <f aca="false">COUNTA(F$4:F$27)</f>
        <v>0</v>
      </c>
    </row>
  </sheetData>
  <sheetProtection sheet="true" objects="true" scenarios="true"/>
  <mergeCells count="2">
    <mergeCell ref="G2:G3"/>
    <mergeCell ref="H33:I33"/>
  </mergeCells>
  <dataValidations count="2">
    <dataValidation allowBlank="true" error="Les évaluations sont faites en terme de pourcentage. Veuillez entrer une valeur entre 0 et 1" operator="between" showDropDown="false" showErrorMessage="true" showInputMessage="true" sqref="B4:F27 B35:F42" type="decimal">
      <formula1>0</formula1>
      <formula2>1</formula2>
    </dataValidation>
    <dataValidation allowBlank="true" operator="between" showDropDown="false" showErrorMessage="true" showInputMessage="true" sqref="B34:F34" type="list">
      <formula1>"Oui,Non"</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Template/>
  <TotalTime>3</TotalTime>
  <Application>LibreOffice/6.4.5.2$Linux_X86_64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Emilio</dc:creator>
  <dc:description/>
  <dc:language>en-CA</dc:language>
  <cp:lastModifiedBy/>
  <dcterms:modified xsi:type="dcterms:W3CDTF">2020-12-26T10:23:22Z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0x010100B41E0342602C49449CD93109DBCAB8C5</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